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Diego\AA - Universidad\Curso 2025-26\Primer Cuatri\Gestion de Información\Practicas\PR2 - Analisis de Escenarios y Busqueda de Objetivos\"/>
    </mc:Choice>
  </mc:AlternateContent>
  <xr:revisionPtr revIDLastSave="0" documentId="13_ncr:1_{0BB8ABF5-1562-4283-A897-F51CC8D39511}" xr6:coauthVersionLast="47" xr6:coauthVersionMax="47" xr10:uidLastSave="{00000000-0000-0000-0000-000000000000}"/>
  <bookViews>
    <workbookView xWindow="-120" yWindow="-120" windowWidth="29040" windowHeight="15720" firstSheet="5" activeTab="5" xr2:uid="{00000000-000D-0000-FFFF-FFFF00000000}"/>
  </bookViews>
  <sheets>
    <sheet name="Ventas" sheetId="1" r:id="rId1"/>
    <sheet name="Productos" sheetId="2" r:id="rId2"/>
    <sheet name="Países" sheetId="3" r:id="rId3"/>
    <sheet name="Clientes" sheetId="4" r:id="rId4"/>
    <sheet name="Inventarios" sheetId="5" r:id="rId5"/>
    <sheet name="Estimaciones" sheetId="6" r:id="rId6"/>
    <sheet name="Gráficos" sheetId="7" r:id="rId7"/>
    <sheet name="Escenarios" sheetId="11" r:id="rId8"/>
    <sheet name="Rentabilidad" sheetId="12" r:id="rId9"/>
  </sheets>
  <definedNames>
    <definedName name="_xlcn.WorksheetConnection_Datos_ventas.xlsxClientes11" hidden="1">Clientes1[]</definedName>
    <definedName name="_xlcn.WorksheetConnection_Datos_ventas.xlsxPaises11" hidden="1">Paises1[]</definedName>
    <definedName name="_xlcn.WorksheetConnection_Datos_ventas.xlsxProductos11" hidden="1">Productos1[]</definedName>
    <definedName name="_xlcn.WorksheetConnection_Datos_ventas.xlsxVentas11" hidden="1">Ventas1[]</definedName>
    <definedName name="SegmentaciónDeDatos_CanalVentas">#N/A</definedName>
    <definedName name="solver_adj" localSheetId="8" hidden="1">Rentabilidad!$K$24</definedName>
    <definedName name="solver_cvg" localSheetId="8" hidden="1">0.0001</definedName>
    <definedName name="solver_drv" localSheetId="8" hidden="1">1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0</definedName>
    <definedName name="solver_nwt" localSheetId="8" hidden="1">1</definedName>
    <definedName name="solver_opt" localSheetId="8" hidden="1">Rentabilidad!$K$46</definedName>
    <definedName name="solver_pre" localSheetId="8" hidden="1">0.000001</definedName>
    <definedName name="solver_rbv" localSheetId="8" hidden="1">1</definedName>
    <definedName name="solver_rlx" localSheetId="8" hidden="1">2</definedName>
    <definedName name="solver_rsd" localSheetId="8" hidden="1">0</definedName>
    <definedName name="solver_scl" localSheetId="8" hidden="1">1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3</definedName>
    <definedName name="solver_val" localSheetId="8" hidden="1">4</definedName>
    <definedName name="solver_ver" localSheetId="8" hidden="1">3</definedName>
  </definedNames>
  <calcPr calcId="191029"/>
  <pivotCaches>
    <pivotCache cacheId="0" r:id="rId10"/>
    <pivotCache cacheId="1" r:id="rId11"/>
    <pivotCache cacheId="2" r:id="rId12"/>
  </pivotCaches>
  <extLst>
    <ext xmlns:x14="http://schemas.microsoft.com/office/spreadsheetml/2009/9/main" uri="{876F7934-8845-4945-9796-88D515C7AA90}">
      <x14:pivotCaches>
        <pivotCache cacheId="3" r:id="rId13"/>
      </x14:pivotCaches>
    </ext>
    <ext xmlns:x14="http://schemas.microsoft.com/office/spreadsheetml/2009/9/main" uri="{BBE1A952-AA13-448e-AADC-164F8A28A991}">
      <x14:slicerCaches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Ventas1" name="Ventas1" connection="WorksheetConnection_Datos_ventas.xlsx!Ventas1"/>
          <x15:modelTable id="Productos1" name="Productos1" connection="WorksheetConnection_Datos_ventas.xlsx!Productos1"/>
          <x15:modelTable id="Paises1" name="Paises1" connection="WorksheetConnection_Datos_ventas.xlsx!Paises1"/>
          <x15:modelTable id="Clientes1" name="Clientes1" connection="WorksheetConnection_Datos_ventas.xlsx!Clientes1"/>
        </x15:modelTables>
        <x15:modelRelationships>
          <x15:modelRelationship fromTable="Ventas1" fromColumn="Pais" toTable="Paises1" toColumn="País"/>
          <x15:modelRelationship fromTable="Ventas1" fromColumn="IdProducto" toTable="Productos1" toColumn="IdProduc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1" l="1"/>
  <c r="G23" i="11"/>
  <c r="G24" i="11"/>
  <c r="G25" i="11"/>
  <c r="G26" i="11"/>
  <c r="G27" i="11"/>
  <c r="G28" i="11"/>
  <c r="G22" i="11"/>
  <c r="I12" i="11"/>
  <c r="K40" i="12"/>
  <c r="K41" i="12"/>
  <c r="K42" i="12"/>
  <c r="K43" i="12"/>
  <c r="K44" i="12"/>
  <c r="K45" i="12"/>
  <c r="K46" i="12"/>
  <c r="E19" i="12"/>
  <c r="E20" i="12"/>
  <c r="E21" i="12"/>
  <c r="E22" i="12"/>
  <c r="E23" i="12"/>
  <c r="E24" i="12"/>
  <c r="F28" i="11"/>
  <c r="F27" i="11"/>
  <c r="F26" i="11"/>
  <c r="F25" i="11"/>
  <c r="F24" i="11"/>
  <c r="F23" i="11"/>
  <c r="F22" i="11"/>
  <c r="I14" i="11"/>
  <c r="F17" i="11"/>
  <c r="G17" i="11"/>
  <c r="H17" i="11"/>
  <c r="I11" i="11"/>
  <c r="I15" i="11"/>
  <c r="I16" i="11"/>
  <c r="I10" i="11"/>
  <c r="I2" i="1"/>
  <c r="J2" i="1" s="1"/>
  <c r="C4" i="6"/>
  <c r="C5" i="6"/>
  <c r="C6" i="6"/>
  <c r="C7" i="6"/>
  <c r="C8" i="6"/>
  <c r="C9" i="6"/>
  <c r="C3" i="6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E2" i="2"/>
  <c r="E3" i="2"/>
  <c r="E4" i="2"/>
  <c r="E5" i="2"/>
  <c r="E6" i="2"/>
  <c r="E7" i="2"/>
  <c r="E8" i="2"/>
  <c r="E9" i="2"/>
  <c r="E10" i="2"/>
  <c r="E11" i="2"/>
  <c r="E12" i="2"/>
  <c r="E13" i="2"/>
  <c r="E35" i="12"/>
  <c r="E34" i="12"/>
  <c r="E33" i="12"/>
  <c r="E32" i="12"/>
  <c r="E31" i="12"/>
  <c r="E30" i="12"/>
  <c r="E29" i="12"/>
  <c r="E46" i="12" l="1"/>
  <c r="E45" i="12"/>
  <c r="E44" i="12"/>
  <c r="E43" i="12"/>
  <c r="E42" i="12"/>
  <c r="E41" i="12"/>
  <c r="E40" i="12"/>
  <c r="F29" i="11"/>
  <c r="I17" i="11"/>
  <c r="G29" i="11" l="1"/>
  <c r="E8" i="6"/>
  <c r="E4" i="6"/>
  <c r="E9" i="6"/>
  <c r="E6" i="6"/>
  <c r="E7" i="6"/>
  <c r="E5" i="6"/>
  <c r="E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7DEADD-9B12-4B39-B038-046F7D423C6E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B0AD333-5DEC-40F2-98F5-5E52717541C2}" name="WorksheetConnection_Datos_ventas.xlsx!Clientes1" type="102" refreshedVersion="8" minRefreshableVersion="5">
    <extLst>
      <ext xmlns:x15="http://schemas.microsoft.com/office/spreadsheetml/2010/11/main" uri="{DE250136-89BD-433C-8126-D09CA5730AF9}">
        <x15:connection id="Clientes1">
          <x15:rangePr sourceName="_xlcn.WorksheetConnection_Datos_ventas.xlsxClientes11"/>
        </x15:connection>
      </ext>
    </extLst>
  </connection>
  <connection id="3" xr16:uid="{64F97423-7E0D-4936-8919-162F7CD66431}" name="WorksheetConnection_Datos_ventas.xlsx!Paises1" type="102" refreshedVersion="8" minRefreshableVersion="5">
    <extLst>
      <ext xmlns:x15="http://schemas.microsoft.com/office/spreadsheetml/2010/11/main" uri="{DE250136-89BD-433C-8126-D09CA5730AF9}">
        <x15:connection id="Paises1">
          <x15:rangePr sourceName="_xlcn.WorksheetConnection_Datos_ventas.xlsxPaises11"/>
        </x15:connection>
      </ext>
    </extLst>
  </connection>
  <connection id="4" xr16:uid="{6B50B05D-8A6A-4B17-B3A2-5F14AAC7D6B9}" name="WorksheetConnection_Datos_ventas.xlsx!Productos1" type="102" refreshedVersion="8" minRefreshableVersion="5">
    <extLst>
      <ext xmlns:x15="http://schemas.microsoft.com/office/spreadsheetml/2010/11/main" uri="{DE250136-89BD-433C-8126-D09CA5730AF9}">
        <x15:connection id="Productos1">
          <x15:rangePr sourceName="_xlcn.WorksheetConnection_Datos_ventas.xlsxProductos11"/>
        </x15:connection>
      </ext>
    </extLst>
  </connection>
  <connection id="5" xr16:uid="{DC21C4B0-3A2C-4C49-ACA4-8CF944604D2F}" name="WorksheetConnection_Datos_ventas.xlsx!Ventas1" type="102" refreshedVersion="8" minRefreshableVersion="5">
    <extLst>
      <ext xmlns:x15="http://schemas.microsoft.com/office/spreadsheetml/2010/11/main" uri="{DE250136-89BD-433C-8126-D09CA5730AF9}">
        <x15:connection id="Ventas1">
          <x15:rangePr sourceName="_xlcn.WorksheetConnection_Datos_ventas.xlsxVentas11"/>
        </x15:connection>
      </ext>
    </extLst>
  </connection>
</connections>
</file>

<file path=xl/sharedStrings.xml><?xml version="1.0" encoding="utf-8"?>
<sst xmlns="http://schemas.openxmlformats.org/spreadsheetml/2006/main" count="5599" uniqueCount="1254">
  <si>
    <t>IdCliente</t>
  </si>
  <si>
    <t>País</t>
  </si>
  <si>
    <t>IdProducto</t>
  </si>
  <si>
    <t>productName</t>
  </si>
  <si>
    <t>Region</t>
  </si>
  <si>
    <t>CosteStandard</t>
  </si>
  <si>
    <t>PrecioStandard</t>
  </si>
  <si>
    <t>NombreCliente</t>
  </si>
  <si>
    <t>Pais</t>
  </si>
  <si>
    <t>CanalVentas</t>
  </si>
  <si>
    <t>UdsVendidas</t>
  </si>
  <si>
    <t>FechaVenta</t>
  </si>
  <si>
    <t>CESAR VARGAS</t>
  </si>
  <si>
    <t>A1</t>
  </si>
  <si>
    <t>botellín 200cc</t>
  </si>
  <si>
    <t>Comoros</t>
  </si>
  <si>
    <t>C1</t>
  </si>
  <si>
    <t>Afghanistan</t>
  </si>
  <si>
    <t>Middle East and North Africa</t>
  </si>
  <si>
    <t>A2</t>
  </si>
  <si>
    <t>botellín 300cc</t>
  </si>
  <si>
    <t>botellín 400cc</t>
  </si>
  <si>
    <t>A4</t>
  </si>
  <si>
    <t>botellín 500cc</t>
  </si>
  <si>
    <t>B1</t>
  </si>
  <si>
    <t>botella 0.5l</t>
  </si>
  <si>
    <t>Albania</t>
  </si>
  <si>
    <t>Europe</t>
  </si>
  <si>
    <t>B2</t>
  </si>
  <si>
    <t>botella 1l</t>
  </si>
  <si>
    <t>Algeria</t>
  </si>
  <si>
    <t>B3</t>
  </si>
  <si>
    <t>botella 5l</t>
  </si>
  <si>
    <t>garrafa 1l</t>
  </si>
  <si>
    <t>Andorra</t>
  </si>
  <si>
    <t>C2</t>
  </si>
  <si>
    <t>garrafa 2l</t>
  </si>
  <si>
    <t>C3</t>
  </si>
  <si>
    <t>garrafa 3l</t>
  </si>
  <si>
    <t>Angola</t>
  </si>
  <si>
    <t>Sub-Saharan Africa</t>
  </si>
  <si>
    <t>C4</t>
  </si>
  <si>
    <t>garrafa 4l</t>
  </si>
  <si>
    <t>C5</t>
  </si>
  <si>
    <t>Antigua and Barbuda</t>
  </si>
  <si>
    <t>garrafa 8l</t>
  </si>
  <si>
    <t>Central America and the Caribbean</t>
  </si>
  <si>
    <t>Armenia</t>
  </si>
  <si>
    <t>Australia</t>
  </si>
  <si>
    <t>CARLA CABALLERO</t>
  </si>
  <si>
    <t>Australia and Oceania</t>
  </si>
  <si>
    <t>Panama</t>
  </si>
  <si>
    <t>Austria</t>
  </si>
  <si>
    <t>Azerbaijan</t>
  </si>
  <si>
    <t>MATEO SANCHEZ</t>
  </si>
  <si>
    <t>Tanzania</t>
  </si>
  <si>
    <t>Bahrain</t>
  </si>
  <si>
    <t>Bangladesh</t>
  </si>
  <si>
    <t>Asia</t>
  </si>
  <si>
    <t>ADRIAN GIL</t>
  </si>
  <si>
    <t>Barbados</t>
  </si>
  <si>
    <t>South Africa</t>
  </si>
  <si>
    <t>Belarus</t>
  </si>
  <si>
    <t>Belgium</t>
  </si>
  <si>
    <t>Belize</t>
  </si>
  <si>
    <t>Benin</t>
  </si>
  <si>
    <t>Bhutan</t>
  </si>
  <si>
    <t>CAROLINA FRANCO</t>
  </si>
  <si>
    <t>Gabon</t>
  </si>
  <si>
    <t>Bosnia and Herzegovina</t>
  </si>
  <si>
    <t>Botswana</t>
  </si>
  <si>
    <t>RAUL AVILA</t>
  </si>
  <si>
    <t>Syria</t>
  </si>
  <si>
    <t>Brunei</t>
  </si>
  <si>
    <t>ENRIQUE PEREIRA</t>
  </si>
  <si>
    <t>Grenada</t>
  </si>
  <si>
    <t>Bulgaria</t>
  </si>
  <si>
    <t>ALBERTO LUQUE</t>
  </si>
  <si>
    <t>Macedonia</t>
  </si>
  <si>
    <t>Burkina Faso</t>
  </si>
  <si>
    <t>ALBERTO MORALES</t>
  </si>
  <si>
    <t>Kyrgyzstan</t>
  </si>
  <si>
    <t>ADRIAN MARTINEZ</t>
  </si>
  <si>
    <t>Republic of the Congo</t>
  </si>
  <si>
    <t>Burundi</t>
  </si>
  <si>
    <t>INES MARTINEZ</t>
  </si>
  <si>
    <t>Cambodia</t>
  </si>
  <si>
    <t>Turkmenistan</t>
  </si>
  <si>
    <t>JUDITH RODRIGUEZ</t>
  </si>
  <si>
    <t>Cameroon</t>
  </si>
  <si>
    <t>Netherlands</t>
  </si>
  <si>
    <t>Canada</t>
  </si>
  <si>
    <t>RAFAEL MEDINA</t>
  </si>
  <si>
    <t>North America</t>
  </si>
  <si>
    <t>Cape Verde</t>
  </si>
  <si>
    <t>Central African Republic</t>
  </si>
  <si>
    <t>ENRIQUE NAVARRO</t>
  </si>
  <si>
    <t>Chad</t>
  </si>
  <si>
    <t>Tuvalu</t>
  </si>
  <si>
    <t>China</t>
  </si>
  <si>
    <t>CANDELA GUZMAN</t>
  </si>
  <si>
    <t>Nepal</t>
  </si>
  <si>
    <t>Costa Rica</t>
  </si>
  <si>
    <t>MARIO CASADO</t>
  </si>
  <si>
    <t>Cote d'Ivoire</t>
  </si>
  <si>
    <t>Oman</t>
  </si>
  <si>
    <t>Croatia</t>
  </si>
  <si>
    <t>Cuba</t>
  </si>
  <si>
    <t>PATRICIA ARIAS</t>
  </si>
  <si>
    <t>Malawi</t>
  </si>
  <si>
    <t>Cyprus</t>
  </si>
  <si>
    <t>FRANCISCO JAVIER ANDRES</t>
  </si>
  <si>
    <t>Czech Republic</t>
  </si>
  <si>
    <t>Moldova</t>
  </si>
  <si>
    <t>Democratic Republic of the Congo</t>
  </si>
  <si>
    <t>ALICIA CALDERON</t>
  </si>
  <si>
    <t>Denmark</t>
  </si>
  <si>
    <t>Djibouti</t>
  </si>
  <si>
    <t>SANTIAGO GUILLEN</t>
  </si>
  <si>
    <t>Dominica</t>
  </si>
  <si>
    <t>ALEXIA ACOSTA</t>
  </si>
  <si>
    <t>Dominican Republic</t>
  </si>
  <si>
    <t>Liberia</t>
  </si>
  <si>
    <t>East Timor</t>
  </si>
  <si>
    <t>MIRIAM PEÑA</t>
  </si>
  <si>
    <t>Vanuatu</t>
  </si>
  <si>
    <t>Egypt</t>
  </si>
  <si>
    <t>El Salvador</t>
  </si>
  <si>
    <t>GUILLEM AGUILAR</t>
  </si>
  <si>
    <t>Palau</t>
  </si>
  <si>
    <t>Equatorial Guinea</t>
  </si>
  <si>
    <t>Eritrea</t>
  </si>
  <si>
    <t>RODRIGO SANTIAGO</t>
  </si>
  <si>
    <t>Madagascar</t>
  </si>
  <si>
    <t>Estonia</t>
  </si>
  <si>
    <t>ARLET ARIAS</t>
  </si>
  <si>
    <t>Yemen</t>
  </si>
  <si>
    <t>Ethiopia</t>
  </si>
  <si>
    <t>Federated States of Micronesia</t>
  </si>
  <si>
    <t>PATRICIA LOPEZ</t>
  </si>
  <si>
    <t>Kiribati</t>
  </si>
  <si>
    <t>Fiji</t>
  </si>
  <si>
    <t>Finland</t>
  </si>
  <si>
    <t>France</t>
  </si>
  <si>
    <t>ISABEL CONTRERAS</t>
  </si>
  <si>
    <t>Montenegro</t>
  </si>
  <si>
    <t>Georgia</t>
  </si>
  <si>
    <t>NAHIA GUERRA</t>
  </si>
  <si>
    <t>Germany</t>
  </si>
  <si>
    <t>Mongolia</t>
  </si>
  <si>
    <t>Ghana</t>
  </si>
  <si>
    <t>MIRIAM VILA</t>
  </si>
  <si>
    <t>Tunisia</t>
  </si>
  <si>
    <t>Greece</t>
  </si>
  <si>
    <t>MARC EXPOSITO</t>
  </si>
  <si>
    <t>Greenland</t>
  </si>
  <si>
    <t>IGNACIO FERNANDEZ</t>
  </si>
  <si>
    <t>Guatemala</t>
  </si>
  <si>
    <t>NIL QUINTANA</t>
  </si>
  <si>
    <t>AITOR LEON</t>
  </si>
  <si>
    <t>Guinea</t>
  </si>
  <si>
    <t>Guinea-Bissau</t>
  </si>
  <si>
    <t>NURIA ALVAREZ</t>
  </si>
  <si>
    <t>Solomon Islands</t>
  </si>
  <si>
    <t>Haiti</t>
  </si>
  <si>
    <t>Honduras</t>
  </si>
  <si>
    <t>MALAK ROMERO</t>
  </si>
  <si>
    <t>Hungary</t>
  </si>
  <si>
    <t>DAVID SERRA</t>
  </si>
  <si>
    <t>Iceland</t>
  </si>
  <si>
    <t>India</t>
  </si>
  <si>
    <t>ANGEL HEREDIA</t>
  </si>
  <si>
    <t>Vietnam</t>
  </si>
  <si>
    <t>Indonesia</t>
  </si>
  <si>
    <t>ERIC PARDO</t>
  </si>
  <si>
    <t>Niger</t>
  </si>
  <si>
    <t>Iran</t>
  </si>
  <si>
    <t>ADAM HERNANDEZ</t>
  </si>
  <si>
    <t>Iraq</t>
  </si>
  <si>
    <t>MALAK NUÑEZ</t>
  </si>
  <si>
    <t>Ireland</t>
  </si>
  <si>
    <t>RODRIGO ACOSTA</t>
  </si>
  <si>
    <t>Israel</t>
  </si>
  <si>
    <t>ALBA CUESTA</t>
  </si>
  <si>
    <t>JOAN NIETO</t>
  </si>
  <si>
    <t>Italy</t>
  </si>
  <si>
    <t>Jamaica</t>
  </si>
  <si>
    <t>ANTONIO PEREIRA</t>
  </si>
  <si>
    <t>Japan</t>
  </si>
  <si>
    <t>Jordan</t>
  </si>
  <si>
    <t>LEO MARTIN</t>
  </si>
  <si>
    <t>Philippines</t>
  </si>
  <si>
    <t>Kazakhstan</t>
  </si>
  <si>
    <t>CELIA BENITEZ</t>
  </si>
  <si>
    <t>Kenya</t>
  </si>
  <si>
    <t>CLARA MANZANO</t>
  </si>
  <si>
    <t>Rwanda</t>
  </si>
  <si>
    <t>Kosovo</t>
  </si>
  <si>
    <t>Kuwait</t>
  </si>
  <si>
    <t>VEGA CORTES</t>
  </si>
  <si>
    <t>Sierra Leone</t>
  </si>
  <si>
    <t>Laos</t>
  </si>
  <si>
    <t>Latvia</t>
  </si>
  <si>
    <t>RAUL RODRIGUEZ</t>
  </si>
  <si>
    <t>Lebanon</t>
  </si>
  <si>
    <t>Lesotho</t>
  </si>
  <si>
    <t>POL EXPOSITO</t>
  </si>
  <si>
    <t>Mauritius</t>
  </si>
  <si>
    <t>Libya</t>
  </si>
  <si>
    <t>Liechtenstein</t>
  </si>
  <si>
    <t>NICOLAS BLAZQUEZ</t>
  </si>
  <si>
    <t>Lithuania</t>
  </si>
  <si>
    <t>MARTI EXPOSITO</t>
  </si>
  <si>
    <t>Luxembourg</t>
  </si>
  <si>
    <t>MANUEL GALLARDO</t>
  </si>
  <si>
    <t>Malaysia</t>
  </si>
  <si>
    <t>YERAY MORENO</t>
  </si>
  <si>
    <t>Sudan</t>
  </si>
  <si>
    <t>Maldives</t>
  </si>
  <si>
    <t>Mali</t>
  </si>
  <si>
    <t>BLANCA FRANCO</t>
  </si>
  <si>
    <t>Malta</t>
  </si>
  <si>
    <t>JORGE RUBIO</t>
  </si>
  <si>
    <t>Marshall Islands</t>
  </si>
  <si>
    <t>Mauritania</t>
  </si>
  <si>
    <t>AFRICA ARROYO</t>
  </si>
  <si>
    <t>Mexico</t>
  </si>
  <si>
    <t>MARCO PARDO</t>
  </si>
  <si>
    <t>Monaco</t>
  </si>
  <si>
    <t>ALEJANDRO BLANCO</t>
  </si>
  <si>
    <t>ALBA MOLINA</t>
  </si>
  <si>
    <t>Morocco</t>
  </si>
  <si>
    <t>RAQUEL LEON</t>
  </si>
  <si>
    <t>Pakistan</t>
  </si>
  <si>
    <t>Mozambique</t>
  </si>
  <si>
    <t>Myanmar</t>
  </si>
  <si>
    <t>NIL CARMONA</t>
  </si>
  <si>
    <t>Namibia</t>
  </si>
  <si>
    <t>Nauru</t>
  </si>
  <si>
    <t>MARTIN ABAD</t>
  </si>
  <si>
    <t>New Zealand</t>
  </si>
  <si>
    <t>ZOE RICO</t>
  </si>
  <si>
    <t>Slovenia</t>
  </si>
  <si>
    <t>Nicaragua</t>
  </si>
  <si>
    <t>PABLO ROMERO</t>
  </si>
  <si>
    <t>Nigeria</t>
  </si>
  <si>
    <t>North Korea</t>
  </si>
  <si>
    <t>Norway</t>
  </si>
  <si>
    <t>ANGELA GARRIDO</t>
  </si>
  <si>
    <t>VEGA CALDERON</t>
  </si>
  <si>
    <t>United States of America</t>
  </si>
  <si>
    <t>MATEO ALARCON</t>
  </si>
  <si>
    <t>United Kingdom</t>
  </si>
  <si>
    <t>UNAI SANCHO</t>
  </si>
  <si>
    <t>Papua New Guinea</t>
  </si>
  <si>
    <t>JAVIER GIL</t>
  </si>
  <si>
    <t>Poland</t>
  </si>
  <si>
    <t>Portugal</t>
  </si>
  <si>
    <t>NAIA ROMERO</t>
  </si>
  <si>
    <t>Qatar</t>
  </si>
  <si>
    <t>DIEGO QUINTANA</t>
  </si>
  <si>
    <t>Romania</t>
  </si>
  <si>
    <t>Russia</t>
  </si>
  <si>
    <t>RAFAEL SANTOS</t>
  </si>
  <si>
    <t>Saint Kitts and Nevis</t>
  </si>
  <si>
    <t>VEGA GUTIERREZ</t>
  </si>
  <si>
    <t>Saint Lucia</t>
  </si>
  <si>
    <t>BIEL MONTERO</t>
  </si>
  <si>
    <t>Saint Vincent and the Grenadines</t>
  </si>
  <si>
    <t>JOSE MANUEL MARTIN</t>
  </si>
  <si>
    <t>Samoa</t>
  </si>
  <si>
    <t>San Marino</t>
  </si>
  <si>
    <t>Sao Tome and Principe</t>
  </si>
  <si>
    <t>NICOLAS ROMAN</t>
  </si>
  <si>
    <t>Saudi Arabia</t>
  </si>
  <si>
    <t>JANA GUERRERO</t>
  </si>
  <si>
    <t>Senegal</t>
  </si>
  <si>
    <t>MARC GUILLEN</t>
  </si>
  <si>
    <t>Serbia</t>
  </si>
  <si>
    <t>Seychelles</t>
  </si>
  <si>
    <t>RAYAN MERINO</t>
  </si>
  <si>
    <t>Singapore</t>
  </si>
  <si>
    <t>Slovakia</t>
  </si>
  <si>
    <t>ALONSO FUENTES</t>
  </si>
  <si>
    <t>RAQUEL MARTINEZ</t>
  </si>
  <si>
    <t>Somalia</t>
  </si>
  <si>
    <t>INES VERA</t>
  </si>
  <si>
    <t>South Korea</t>
  </si>
  <si>
    <t>South Sudan</t>
  </si>
  <si>
    <t>AARON VICENTE</t>
  </si>
  <si>
    <t>Spain</t>
  </si>
  <si>
    <t>Sri Lanka</t>
  </si>
  <si>
    <t>MANUEL MARIN</t>
  </si>
  <si>
    <t>Swaziland</t>
  </si>
  <si>
    <t>PABLO RUIZ</t>
  </si>
  <si>
    <t>Sweden</t>
  </si>
  <si>
    <t>Switzerland</t>
  </si>
  <si>
    <t>ENRIQUE SERRA</t>
  </si>
  <si>
    <t>Taiwan</t>
  </si>
  <si>
    <t>SANTIAGO LOZANO</t>
  </si>
  <si>
    <t>Tajikistan</t>
  </si>
  <si>
    <t>ANNA ESCOBAR</t>
  </si>
  <si>
    <t>Thailand</t>
  </si>
  <si>
    <t>The Bahamas</t>
  </si>
  <si>
    <t>IZAN ROMERO</t>
  </si>
  <si>
    <t>The Gambia</t>
  </si>
  <si>
    <t>RUBEN SANCHEZ</t>
  </si>
  <si>
    <t>Togo</t>
  </si>
  <si>
    <t>Tonga</t>
  </si>
  <si>
    <t>MARIO VILLAR</t>
  </si>
  <si>
    <t>Trinidad and Tobago</t>
  </si>
  <si>
    <t>FRANCISCO RODRIGUEZ</t>
  </si>
  <si>
    <t>Turkey</t>
  </si>
  <si>
    <t>DIANA CABALLERO</t>
  </si>
  <si>
    <t>YERAY GALAN</t>
  </si>
  <si>
    <t>Uganda</t>
  </si>
  <si>
    <t>IRIA ANDRES</t>
  </si>
  <si>
    <t>Ukraine</t>
  </si>
  <si>
    <t>United Arab Emirates</t>
  </si>
  <si>
    <t>ARLET OTERO</t>
  </si>
  <si>
    <t>BRUNO HERRERO</t>
  </si>
  <si>
    <t>Uzbekistan</t>
  </si>
  <si>
    <t>CARLA RIVAS</t>
  </si>
  <si>
    <t>Vatican City</t>
  </si>
  <si>
    <t>JAVIER MATEO</t>
  </si>
  <si>
    <t>DIANA CASTILLO</t>
  </si>
  <si>
    <t>Zambia</t>
  </si>
  <si>
    <t>NATALIA CARRASCO</t>
  </si>
  <si>
    <t>Zimbabwe</t>
  </si>
  <si>
    <t>MARIO LUQUE</t>
  </si>
  <si>
    <t>JORDI CARRILLO</t>
  </si>
  <si>
    <t>GONZALO GARCIA</t>
  </si>
  <si>
    <t>ISMAEL MENDOZA</t>
  </si>
  <si>
    <t>ELSA BLAZQUEZ</t>
  </si>
  <si>
    <t>RUBEN MIRANDA</t>
  </si>
  <si>
    <t>MIGUEL NAVARRO</t>
  </si>
  <si>
    <t>ANDREA HERRERA</t>
  </si>
  <si>
    <t>AINARA VELASCO</t>
  </si>
  <si>
    <t>JAIME MEDINA</t>
  </si>
  <si>
    <t>HUGO SUAREZ</t>
  </si>
  <si>
    <t>GABRIEL MONTES</t>
  </si>
  <si>
    <t>JANA LARA</t>
  </si>
  <si>
    <t>ADRIANA PEÑA</t>
  </si>
  <si>
    <t>JORGE MONTES</t>
  </si>
  <si>
    <t>MAR MEDINA</t>
  </si>
  <si>
    <t>ALVARO PARDO</t>
  </si>
  <si>
    <t>MARTA GARRIDO</t>
  </si>
  <si>
    <t>ALBA EXPOSITO</t>
  </si>
  <si>
    <t>AYA SANTAMARIA</t>
  </si>
  <si>
    <t>MIGUEL SORIANO</t>
  </si>
  <si>
    <t>HELENA SORIANO</t>
  </si>
  <si>
    <t>ALMA SAEZ</t>
  </si>
  <si>
    <t>OMAR IZQUIERDO</t>
  </si>
  <si>
    <t>RAFAEL AVILA</t>
  </si>
  <si>
    <t>MARIO MONTES</t>
  </si>
  <si>
    <t>AARON GIMENEZ</t>
  </si>
  <si>
    <t>LUCAS HIDALGO</t>
  </si>
  <si>
    <t>NAIARA VALERO</t>
  </si>
  <si>
    <t>AINA VIDAL</t>
  </si>
  <si>
    <t>OLIVIA MENENDEZ</t>
  </si>
  <si>
    <t>IRENE MARIN</t>
  </si>
  <si>
    <t>ALEJANDRO GALAN</t>
  </si>
  <si>
    <t>SANDRA SIERRA</t>
  </si>
  <si>
    <t>CANDELA MARIN</t>
  </si>
  <si>
    <t>PATRICIA VARGAS</t>
  </si>
  <si>
    <t>SALMA LAZARO</t>
  </si>
  <si>
    <t>SANDRA LOPEZ</t>
  </si>
  <si>
    <t>JON MARCOS</t>
  </si>
  <si>
    <t>VICTOR ABAD</t>
  </si>
  <si>
    <t>ALEJANDRO ESCOBAR</t>
  </si>
  <si>
    <t>SILVIA TORRES</t>
  </si>
  <si>
    <t>ALEX SORIANO</t>
  </si>
  <si>
    <t>LUCIA ROJAS</t>
  </si>
  <si>
    <t>YAGO MORALES</t>
  </si>
  <si>
    <t>MARC GALLARDO</t>
  </si>
  <si>
    <t>MIREIA SANTIAGO</t>
  </si>
  <si>
    <t>SANDRA GIMENEZ</t>
  </si>
  <si>
    <t>ADRIA SORIANO</t>
  </si>
  <si>
    <t>GERARD TOMAS</t>
  </si>
  <si>
    <t>FRANCISCO JAVIER ESTEBAN</t>
  </si>
  <si>
    <t>DANIEL CORTES</t>
  </si>
  <si>
    <t>JAVIER BLASCO</t>
  </si>
  <si>
    <t>MANUELA REDONDO</t>
  </si>
  <si>
    <t>OLIVER FUENTES</t>
  </si>
  <si>
    <t>LUCAS VEGA</t>
  </si>
  <si>
    <t>JORGE CARRILLO</t>
  </si>
  <si>
    <t>VALERIA BERMUDEZ</t>
  </si>
  <si>
    <t>IRIA GIL</t>
  </si>
  <si>
    <t>SILVIA ESTEVEZ</t>
  </si>
  <si>
    <t>ZOE AVILA</t>
  </si>
  <si>
    <t>ADRIANA GUZMAN</t>
  </si>
  <si>
    <t>ANA VILLANUEVA</t>
  </si>
  <si>
    <t>VEGA MARTIN</t>
  </si>
  <si>
    <t>NORA CANO</t>
  </si>
  <si>
    <t>ELENA PEREZ</t>
  </si>
  <si>
    <t>LUIS LOZANO</t>
  </si>
  <si>
    <t>BERTA MOYA</t>
  </si>
  <si>
    <t>MATEO SAEZ</t>
  </si>
  <si>
    <t>JON ROLDAN</t>
  </si>
  <si>
    <t>CAROLINA PADILLA</t>
  </si>
  <si>
    <t>LEIRE PADILLA</t>
  </si>
  <si>
    <t>RAFAEL BLANCO</t>
  </si>
  <si>
    <t>EMMA CARRASCO</t>
  </si>
  <si>
    <t>NURIA ROCA</t>
  </si>
  <si>
    <t>JOAN ORTEGA</t>
  </si>
  <si>
    <t>ISABEL RIVERO</t>
  </si>
  <si>
    <t>AARON FRANCO</t>
  </si>
  <si>
    <t>GUILLERMO ACOSTA</t>
  </si>
  <si>
    <t>ANDER GALLARDO</t>
  </si>
  <si>
    <t>ALEJANDRA CASTRO</t>
  </si>
  <si>
    <t>ANDREA BLANCO</t>
  </si>
  <si>
    <t>ONA DE LA FUENTE</t>
  </si>
  <si>
    <t>POL CARRILLO</t>
  </si>
  <si>
    <t>ANTONIO MOYA</t>
  </si>
  <si>
    <t>JAN RIOS</t>
  </si>
  <si>
    <t>ANDREA PEREIRA</t>
  </si>
  <si>
    <t>CESAR BRAVO</t>
  </si>
  <si>
    <t>ERIC VARGAS</t>
  </si>
  <si>
    <t>ANDER AGUILAR</t>
  </si>
  <si>
    <t>CESAR SANCHO</t>
  </si>
  <si>
    <t>ENRIQUE RIVERA</t>
  </si>
  <si>
    <t>LAURA VARELA</t>
  </si>
  <si>
    <t>RAYAN CALDERON</t>
  </si>
  <si>
    <t>MARTINA LAZARO</t>
  </si>
  <si>
    <t>IZAN PLAZA</t>
  </si>
  <si>
    <t>CARLOS GRACIA</t>
  </si>
  <si>
    <t>JANA FRANCO</t>
  </si>
  <si>
    <t>CANDELA VICENTE</t>
  </si>
  <si>
    <t>DIANA MEDINA</t>
  </si>
  <si>
    <t>FERNANDO PONS</t>
  </si>
  <si>
    <t>VALENTINA MOYA</t>
  </si>
  <si>
    <t>GABRIEL NIETO</t>
  </si>
  <si>
    <t>ALMA SEGURA</t>
  </si>
  <si>
    <t>SARA SANTIAGO</t>
  </si>
  <si>
    <t>CARMEN VALERO</t>
  </si>
  <si>
    <t>VALERIA AGUILAR</t>
  </si>
  <si>
    <t>SARA BERNAL</t>
  </si>
  <si>
    <t>NATALIA IBAÑEZ</t>
  </si>
  <si>
    <t>PEDRO PRIETO</t>
  </si>
  <si>
    <t>GABRIELA OTERO</t>
  </si>
  <si>
    <t>CLARA CARRASCO</t>
  </si>
  <si>
    <t>ARIADNA ROBLES</t>
  </si>
  <si>
    <t>JOAN REY</t>
  </si>
  <si>
    <t>PAULA GRACIA</t>
  </si>
  <si>
    <t>LOLA MOLINA</t>
  </si>
  <si>
    <t>IZAN AGUILAR</t>
  </si>
  <si>
    <t>JOSE ANTONIO RUEDA</t>
  </si>
  <si>
    <t>MARIO GALAN</t>
  </si>
  <si>
    <t>ABRIL GUTIERREZ</t>
  </si>
  <si>
    <t>ADRIA ALONSO</t>
  </si>
  <si>
    <t>ANTONIO REDONDO</t>
  </si>
  <si>
    <t>JORDI MUÑOZ</t>
  </si>
  <si>
    <t>JUDITH GARCIA</t>
  </si>
  <si>
    <t>JESUS HERRERO</t>
  </si>
  <si>
    <t>CRISTINA MENDOZA</t>
  </si>
  <si>
    <t>IRIS SUAREZ</t>
  </si>
  <si>
    <t>ARNAU VAZQUEZ</t>
  </si>
  <si>
    <t>AROA BLAZQUEZ</t>
  </si>
  <si>
    <t>JOSE QUINTANA</t>
  </si>
  <si>
    <t>LAIA LUNA</t>
  </si>
  <si>
    <t>SOFIA ROMERO</t>
  </si>
  <si>
    <t>MANUEL MARTINEZ</t>
  </si>
  <si>
    <t>CRISTINA SERRA</t>
  </si>
  <si>
    <t>LEIRE SIERRA</t>
  </si>
  <si>
    <t>FRANCISCO ACOSTA</t>
  </si>
  <si>
    <t>ALONSO APARICIO</t>
  </si>
  <si>
    <t>NOA PASCUAL</t>
  </si>
  <si>
    <t>AYA CASTRO</t>
  </si>
  <si>
    <t>MIREIA DELGADO</t>
  </si>
  <si>
    <t>SERGIO HIDALGO</t>
  </si>
  <si>
    <t>ISABEL CALVO</t>
  </si>
  <si>
    <t>ISABEL SARAO</t>
  </si>
  <si>
    <t>ANDREA VILLAR</t>
  </si>
  <si>
    <t>DARIO RAMOS</t>
  </si>
  <si>
    <t>AROA HURTADO</t>
  </si>
  <si>
    <t>NAIARA CALVO</t>
  </si>
  <si>
    <t>ANDRES MARTI</t>
  </si>
  <si>
    <t>IVAN ESTEVEZ</t>
  </si>
  <si>
    <t>ALEJANDRO MARCOS</t>
  </si>
  <si>
    <t>GONZALO VARELA</t>
  </si>
  <si>
    <t>MIGUEL CONDE</t>
  </si>
  <si>
    <t>CARLA TRUJILLO</t>
  </si>
  <si>
    <t>POL SORIANO</t>
  </si>
  <si>
    <t>NICOLAS SANCHEZ</t>
  </si>
  <si>
    <t>MOHAMED BENITEZ</t>
  </si>
  <si>
    <t>JOSE MIGUEL</t>
  </si>
  <si>
    <t>ISABEL BUENO</t>
  </si>
  <si>
    <t>LARA QUINTANA</t>
  </si>
  <si>
    <t>ISAAC COSTA</t>
  </si>
  <si>
    <t>JORDI LOPEZ</t>
  </si>
  <si>
    <t>UNAI FERNANDEZ</t>
  </si>
  <si>
    <t>MARTA MORENO</t>
  </si>
  <si>
    <t>JAVIER CUESTA</t>
  </si>
  <si>
    <t>NICOLAS SANCHO</t>
  </si>
  <si>
    <t>CAROLINA GUERRERO</t>
  </si>
  <si>
    <t>HUGO PRIETO</t>
  </si>
  <si>
    <t>GABRIELA EXPOSITO</t>
  </si>
  <si>
    <t>ISABEL ESCUDERO</t>
  </si>
  <si>
    <t>NURIA DE LA FUENTE</t>
  </si>
  <si>
    <t>OLIVER REYES</t>
  </si>
  <si>
    <t>ERIKA LUNA</t>
  </si>
  <si>
    <t>SANDRA FLORES</t>
  </si>
  <si>
    <t>ALEIX SANCHO</t>
  </si>
  <si>
    <t>ARLET DIEZ</t>
  </si>
  <si>
    <t>JUDITH SANTOS</t>
  </si>
  <si>
    <t>ANA ESPINOSA</t>
  </si>
  <si>
    <t>SANTIAGO ESTEVEZ</t>
  </si>
  <si>
    <t>JOSE HURTADO</t>
  </si>
  <si>
    <t>OSCAR SANCHO</t>
  </si>
  <si>
    <t>ENRIQUE ORTEGA</t>
  </si>
  <si>
    <t>YAGO HERRERA</t>
  </si>
  <si>
    <t>ERIC APARICIO</t>
  </si>
  <si>
    <t>VICTORIA SUAREZ</t>
  </si>
  <si>
    <t>ALEIX BELTRAN</t>
  </si>
  <si>
    <t>RAQUEL OTERO</t>
  </si>
  <si>
    <t>OLIVIA SORIANO</t>
  </si>
  <si>
    <t>JIMENA LOPEZ</t>
  </si>
  <si>
    <t>MALAK IZQUIERDO</t>
  </si>
  <si>
    <t>AYA REYES</t>
  </si>
  <si>
    <t>ZOE GONZALEZ</t>
  </si>
  <si>
    <t>AINARA ARROYO</t>
  </si>
  <si>
    <t>MARTIN CARRASCO</t>
  </si>
  <si>
    <t>ERIK CASADO</t>
  </si>
  <si>
    <t>SOFIA PASCUAL</t>
  </si>
  <si>
    <t>IKER REYES</t>
  </si>
  <si>
    <t>MIKEL PADILLA</t>
  </si>
  <si>
    <t>DIEGO BLAZQUEZ</t>
  </si>
  <si>
    <t>PAULA RAMOS</t>
  </si>
  <si>
    <t>BLANCA VAZQUEZ</t>
  </si>
  <si>
    <t>MARTINA LORENZO</t>
  </si>
  <si>
    <t>GABRIELA MARIN</t>
  </si>
  <si>
    <t>ALMA TORRES</t>
  </si>
  <si>
    <t>MIKEL MORENO</t>
  </si>
  <si>
    <t>CARLOTA BLASCO</t>
  </si>
  <si>
    <t>LEYRE ROBLES</t>
  </si>
  <si>
    <t>MIRIAM HERRERA</t>
  </si>
  <si>
    <t>IGNACIO GALAN</t>
  </si>
  <si>
    <t>ALMA FERNANDEZ</t>
  </si>
  <si>
    <t>OLIVIA MENDOZA</t>
  </si>
  <si>
    <t>MARTA MERINO</t>
  </si>
  <si>
    <t>ORIOL OTERO</t>
  </si>
  <si>
    <t>JORDI ESCOBAR</t>
  </si>
  <si>
    <t>FRANCISCO JAVIER LOPEZ</t>
  </si>
  <si>
    <t>DIANA FRANCO</t>
  </si>
  <si>
    <t>SAUL NUÑEZ</t>
  </si>
  <si>
    <t>MANUELA QUINTANA</t>
  </si>
  <si>
    <t>ANDREA ALARCON</t>
  </si>
  <si>
    <t>YAGO ARANDA</t>
  </si>
  <si>
    <t>SAMUEL MARTINEZ</t>
  </si>
  <si>
    <t>MARCO OTERO</t>
  </si>
  <si>
    <t>NADIA DEL RIO</t>
  </si>
  <si>
    <t>RUBEN CALVO</t>
  </si>
  <si>
    <t>ALEXIA SAEZ</t>
  </si>
  <si>
    <t>SANDRA ARROYO</t>
  </si>
  <si>
    <t>RAUL MERINO</t>
  </si>
  <si>
    <t>ANDER SOTO</t>
  </si>
  <si>
    <t>MARIA MARCOS</t>
  </si>
  <si>
    <t>ANE BELTRAN</t>
  </si>
  <si>
    <t>FERNANDO BERMUDEZ</t>
  </si>
  <si>
    <t>ALBERTO MENENDEZ</t>
  </si>
  <si>
    <t>EVA DIEZ</t>
  </si>
  <si>
    <t>SALMA MENENDEZ</t>
  </si>
  <si>
    <t>MARCO VILLANUEVA</t>
  </si>
  <si>
    <t>DANIEL RIVERA</t>
  </si>
  <si>
    <t>MIGUEL ANGEL MONTES</t>
  </si>
  <si>
    <t>SILVIA PASTOR</t>
  </si>
  <si>
    <t>BRUNO SILVA</t>
  </si>
  <si>
    <t>NIL HURTADO</t>
  </si>
  <si>
    <t>ISMAEL VELASCO</t>
  </si>
  <si>
    <t>NAYARA MOLINA</t>
  </si>
  <si>
    <t>ASIER ESCOBAR</t>
  </si>
  <si>
    <t>MARTINA VEGA</t>
  </si>
  <si>
    <t>ANA MORALES</t>
  </si>
  <si>
    <t>IGNACIO RUEDA</t>
  </si>
  <si>
    <t>ANDREA MATEO</t>
  </si>
  <si>
    <t>ANNA ROJAS</t>
  </si>
  <si>
    <t>POL SIERRA</t>
  </si>
  <si>
    <t>PEDRO VEGA</t>
  </si>
  <si>
    <t>CRISTINA GUZMAN</t>
  </si>
  <si>
    <t>GONZALO MIGUEL</t>
  </si>
  <si>
    <t>POL FLORES</t>
  </si>
  <si>
    <t>OSCAR MILLAN</t>
  </si>
  <si>
    <t>ALEX VEGA</t>
  </si>
  <si>
    <t>JIMENA GONZALEZ</t>
  </si>
  <si>
    <t>ISMAEL MEDINA</t>
  </si>
  <si>
    <t>AARON CANO</t>
  </si>
  <si>
    <t>MARIO MORENO</t>
  </si>
  <si>
    <t>PAU GUTIERREZ</t>
  </si>
  <si>
    <t>MARTA CASADO</t>
  </si>
  <si>
    <t>IRIA FUENTES</t>
  </si>
  <si>
    <t>JOSE MILLAN</t>
  </si>
  <si>
    <t>CRISTINA CASAS</t>
  </si>
  <si>
    <t>ABRIL PEÑA</t>
  </si>
  <si>
    <t>DANIEL VALERO</t>
  </si>
  <si>
    <t>HUGO VERA</t>
  </si>
  <si>
    <t>GUILLEM BLAZQUEZ</t>
  </si>
  <si>
    <t>NAHIA NIETO</t>
  </si>
  <si>
    <t>JOEL CALVO</t>
  </si>
  <si>
    <t>FERNANDO ESTEVEZ</t>
  </si>
  <si>
    <t>YERAY NUÑEZ</t>
  </si>
  <si>
    <t>AITOR HIDALGO</t>
  </si>
  <si>
    <t>JIMENA CABALLERO</t>
  </si>
  <si>
    <t>ENRIQUE EXPOSITO</t>
  </si>
  <si>
    <t>SERGIO GALVEZ</t>
  </si>
  <si>
    <t>DIANA MARTIN</t>
  </si>
  <si>
    <t>GUILLERMO MENDOZA</t>
  </si>
  <si>
    <t>GAEL VARELA</t>
  </si>
  <si>
    <t>JUAN TROYA</t>
  </si>
  <si>
    <t>JUAN VARGAS</t>
  </si>
  <si>
    <t>DAVID TORRES</t>
  </si>
  <si>
    <t>VALERIA AGUILERA</t>
  </si>
  <si>
    <t>JAVIER CORTES</t>
  </si>
  <si>
    <t>NAIA NAVARRO</t>
  </si>
  <si>
    <t>ANE PASTOR</t>
  </si>
  <si>
    <t>ONA VALERO</t>
  </si>
  <si>
    <t>IRATI PARRA</t>
  </si>
  <si>
    <t>PABLO FRANCO</t>
  </si>
  <si>
    <t>CARLA PARRA</t>
  </si>
  <si>
    <t>SAUL RIVAS</t>
  </si>
  <si>
    <t>DIEGO RIVAS</t>
  </si>
  <si>
    <t>ANGEL HIDALGO</t>
  </si>
  <si>
    <t>MARTI CONTRERAS</t>
  </si>
  <si>
    <t>INES BLASCO</t>
  </si>
  <si>
    <t>ALMA ESPINOSA</t>
  </si>
  <si>
    <t>GUILLERMO ESTEVEZ</t>
  </si>
  <si>
    <t>CARLA BRAVO</t>
  </si>
  <si>
    <t>DANIEL CALDERON</t>
  </si>
  <si>
    <t>JORGE SAEZ</t>
  </si>
  <si>
    <t>YERAY JURADO</t>
  </si>
  <si>
    <t>MIREIA CONTRERAS</t>
  </si>
  <si>
    <t>ALBERTO SANTANA</t>
  </si>
  <si>
    <t>VALERIA VILLANUEVA</t>
  </si>
  <si>
    <t>FRANCISCO RIVERO</t>
  </si>
  <si>
    <t>LUIS GIL</t>
  </si>
  <si>
    <t>ELENA SANTANA</t>
  </si>
  <si>
    <t>NURIA CARRASCO</t>
  </si>
  <si>
    <t>MANUEL VEGA</t>
  </si>
  <si>
    <t>JANA ESTEVEZ</t>
  </si>
  <si>
    <t>SAUL REDONDO</t>
  </si>
  <si>
    <t>CARLOTA JURADO</t>
  </si>
  <si>
    <t>ISAAC REDONDO</t>
  </si>
  <si>
    <t>PATRICIA AGUILERA</t>
  </si>
  <si>
    <t>CRISTIAN MARTIN</t>
  </si>
  <si>
    <t>JOSE GUILLEN</t>
  </si>
  <si>
    <t>FRANCISCO MIGUEL</t>
  </si>
  <si>
    <t>ONA HERRERA</t>
  </si>
  <si>
    <t>ANDRES DIEZ</t>
  </si>
  <si>
    <t>ANGEL LUNA</t>
  </si>
  <si>
    <t>LUCAS MORA</t>
  </si>
  <si>
    <t>JAIME CALDERON</t>
  </si>
  <si>
    <t>ALEXIA SERRA</t>
  </si>
  <si>
    <t>FERNANDO AGUILERA</t>
  </si>
  <si>
    <t>EMMA ESTEVEZ</t>
  </si>
  <si>
    <t>LEYRE AVILA</t>
  </si>
  <si>
    <t>JOSE MANUEL ESCUDERO</t>
  </si>
  <si>
    <t>DARIO CRUZ</t>
  </si>
  <si>
    <t>VALERIA CAMACHO</t>
  </si>
  <si>
    <t>UNAI MARTI</t>
  </si>
  <si>
    <t>AINARA PASTOR</t>
  </si>
  <si>
    <t>ERIC RIVERA</t>
  </si>
  <si>
    <t>MANUEL GARRIDO</t>
  </si>
  <si>
    <t>ASIER GUERRA</t>
  </si>
  <si>
    <t>INES HERRERO</t>
  </si>
  <si>
    <t>LAURA SOLER</t>
  </si>
  <si>
    <t>NIL LOPEZ</t>
  </si>
  <si>
    <t>JOSE ANTONIO VIDAL</t>
  </si>
  <si>
    <t>CARMEN DIEZ</t>
  </si>
  <si>
    <t>SALMA IZQUIERDO</t>
  </si>
  <si>
    <t>MARA MILLAN</t>
  </si>
  <si>
    <t>OLIVER RODRIGUEZ</t>
  </si>
  <si>
    <t>VALENTINA MARIN</t>
  </si>
  <si>
    <t>ANDER SIERRA</t>
  </si>
  <si>
    <t>ADRIA CONDE</t>
  </si>
  <si>
    <t>NIL DE LA FUENTE</t>
  </si>
  <si>
    <t>DIANA GARCIA</t>
  </si>
  <si>
    <t>GERARD MENDEZ</t>
  </si>
  <si>
    <t>CRISTINA ESTEBAN</t>
  </si>
  <si>
    <t>CLARA HIDALGO</t>
  </si>
  <si>
    <t>ALEIX VAZQUEZ</t>
  </si>
  <si>
    <t>PAULA RUIZ</t>
  </si>
  <si>
    <t>OLIVER CASTILLO</t>
  </si>
  <si>
    <t>GERARD HERNANDEZ</t>
  </si>
  <si>
    <t>ADRIAN MOYA</t>
  </si>
  <si>
    <t>CANDELA SALAS</t>
  </si>
  <si>
    <t>DANIEL ANDRES</t>
  </si>
  <si>
    <t>CHLOE GONZALEZ</t>
  </si>
  <si>
    <t>SAUL FERRER</t>
  </si>
  <si>
    <t>PABLO ORTIZ</t>
  </si>
  <si>
    <t>PEDRO RIVERO</t>
  </si>
  <si>
    <t>ANNA SAEZ</t>
  </si>
  <si>
    <t>ANTONIO SORIANO</t>
  </si>
  <si>
    <t>DIEGO PLAZA</t>
  </si>
  <si>
    <t>MIGUEL ANGEL PASCUAL</t>
  </si>
  <si>
    <t>MATEO LEON</t>
  </si>
  <si>
    <t>ASIER MONTERO</t>
  </si>
  <si>
    <t>AITOR PASTOR</t>
  </si>
  <si>
    <t>MIRIAM PRIETO</t>
  </si>
  <si>
    <t>NADIA RIVERA</t>
  </si>
  <si>
    <t>OLIVIA GUZMAN</t>
  </si>
  <si>
    <t>IGNACIO MARQUEZ</t>
  </si>
  <si>
    <t>IRENE RIOS</t>
  </si>
  <si>
    <t>JAVIER PEÑA</t>
  </si>
  <si>
    <t>NORA SUAREZ</t>
  </si>
  <si>
    <t>YAGO MANZANO</t>
  </si>
  <si>
    <t>JOSE MOLINA</t>
  </si>
  <si>
    <t>CRISTIAN GUERRERO</t>
  </si>
  <si>
    <t>PACO CHOCOLATERO</t>
  </si>
  <si>
    <t>DANIEL BLASCO</t>
  </si>
  <si>
    <t>IRIS REDONDO</t>
  </si>
  <si>
    <t>DIEGO SANCHO</t>
  </si>
  <si>
    <t>GUILLEM TORRES</t>
  </si>
  <si>
    <t>JOSE MANUEL DIEZ</t>
  </si>
  <si>
    <t>ISAAC GUERRA</t>
  </si>
  <si>
    <t>RAFAEL PRIETO</t>
  </si>
  <si>
    <t>BIEL DOMINGUEZ</t>
  </si>
  <si>
    <t>MIREIA LUNA</t>
  </si>
  <si>
    <t>ARIADNA AVILA</t>
  </si>
  <si>
    <t>DIEGO PEREZ</t>
  </si>
  <si>
    <t>IAN PALACIOS</t>
  </si>
  <si>
    <t>JUDITH MARCOS</t>
  </si>
  <si>
    <t>HELENA HURTADO</t>
  </si>
  <si>
    <t>BERTA GUERRA</t>
  </si>
  <si>
    <t>CAROLINA NIETO</t>
  </si>
  <si>
    <t>ADAM SIMON</t>
  </si>
  <si>
    <t>AROA DURAN</t>
  </si>
  <si>
    <t>LOLA ARIAS</t>
  </si>
  <si>
    <t>MARCO APARICIO</t>
  </si>
  <si>
    <t>JOSE ANTONIO HURTADO</t>
  </si>
  <si>
    <t>MARC ORTEGA</t>
  </si>
  <si>
    <t>ALBERTO PARRA</t>
  </si>
  <si>
    <t>SILVIA PADILLA</t>
  </si>
  <si>
    <t>BRUNO CALDERON</t>
  </si>
  <si>
    <t>ANDER DIEZ</t>
  </si>
  <si>
    <t>MIKEL DELGADO</t>
  </si>
  <si>
    <t>IGNACIO MIGUEL</t>
  </si>
  <si>
    <t>VICTOR PONS</t>
  </si>
  <si>
    <t>NAIA PRIETO</t>
  </si>
  <si>
    <t>VERA CASADO</t>
  </si>
  <si>
    <t>ANDREA SANTAMARIA</t>
  </si>
  <si>
    <t>DANIEL BUENO</t>
  </si>
  <si>
    <t>VALERIA SERRA</t>
  </si>
  <si>
    <t>FERNANDO DURAN</t>
  </si>
  <si>
    <t>VEGA IZQUIERDO</t>
  </si>
  <si>
    <t>JON ROBLES</t>
  </si>
  <si>
    <t>IZAN ROCA</t>
  </si>
  <si>
    <t>ANGELA LOPEZ</t>
  </si>
  <si>
    <t>IRIS JURADO</t>
  </si>
  <si>
    <t>MARIO ESTEVEZ</t>
  </si>
  <si>
    <t>SAUL ORTEGA</t>
  </si>
  <si>
    <t>CARLOTA CONTRERAS</t>
  </si>
  <si>
    <t>PABLO BENITEZ</t>
  </si>
  <si>
    <t>NIL SALAZAR</t>
  </si>
  <si>
    <t>OMAR MIRANDA</t>
  </si>
  <si>
    <t>LUCIA PADILLA</t>
  </si>
  <si>
    <t>ASIER ABAD</t>
  </si>
  <si>
    <t>LAIA LAZARO</t>
  </si>
  <si>
    <t>PAULA CORTES</t>
  </si>
  <si>
    <t>GUILLEM ESPINOSA</t>
  </si>
  <si>
    <t>ALEJANDRA ARROYO</t>
  </si>
  <si>
    <t>CELIA IGLESIAS</t>
  </si>
  <si>
    <t>NOELIA ROCA</t>
  </si>
  <si>
    <t>ABRIL MOLINA</t>
  </si>
  <si>
    <t>VICTOR CALVO</t>
  </si>
  <si>
    <t>DAVID PLAZA</t>
  </si>
  <si>
    <t>AINA SANCHO</t>
  </si>
  <si>
    <t>SAUL VILLAR</t>
  </si>
  <si>
    <t>LAIA MONTERO</t>
  </si>
  <si>
    <t>ADRIAN BLAZQUEZ</t>
  </si>
  <si>
    <t>FERNANDO CALVO</t>
  </si>
  <si>
    <t>InventarioMedio</t>
  </si>
  <si>
    <t>[euros]</t>
  </si>
  <si>
    <t>ALEJANDRA MENDOZA</t>
  </si>
  <si>
    <t>ADRIA VILLANUEVA</t>
  </si>
  <si>
    <t>CLAUDIA SEGURA</t>
  </si>
  <si>
    <t>JAVIER SERRANO</t>
  </si>
  <si>
    <t>DIEGO MORENO</t>
  </si>
  <si>
    <t>YERAY HURTADO</t>
  </si>
  <si>
    <t>JANA PARRA</t>
  </si>
  <si>
    <t>YAGO PADILLA</t>
  </si>
  <si>
    <t>SAUL ROJAS</t>
  </si>
  <si>
    <t>CARMEN CARMONA</t>
  </si>
  <si>
    <t>ANE GONZALEZ</t>
  </si>
  <si>
    <t>ZOE PRIETO</t>
  </si>
  <si>
    <t>EVA TOMAS</t>
  </si>
  <si>
    <t>AINA MONTES</t>
  </si>
  <si>
    <t>MARTI TOMAS</t>
  </si>
  <si>
    <t>AITOR DURAN</t>
  </si>
  <si>
    <t>EVA SUAREZ</t>
  </si>
  <si>
    <t>ISMAEL FERNANDEZ</t>
  </si>
  <si>
    <t>HELENA LEON</t>
  </si>
  <si>
    <t>EMMA CARMONA</t>
  </si>
  <si>
    <t>JESUS CORTES</t>
  </si>
  <si>
    <t>ANDRES CARRASCO</t>
  </si>
  <si>
    <t>RAUL LOPEZ</t>
  </si>
  <si>
    <t>ARLET GALAN</t>
  </si>
  <si>
    <t>ALBERTO AGUILERA</t>
  </si>
  <si>
    <t>AITANA PLAZA</t>
  </si>
  <si>
    <t>MARIA MILLAN</t>
  </si>
  <si>
    <t>ISMAEL MANZANO</t>
  </si>
  <si>
    <t>GERARD FRANCO</t>
  </si>
  <si>
    <t>JORDI SANCHEZ</t>
  </si>
  <si>
    <t>PEDRO SALAS</t>
  </si>
  <si>
    <t>AINARA PADILLA</t>
  </si>
  <si>
    <t>NAIA RUEDA</t>
  </si>
  <si>
    <t>ANDREA SUAREZ</t>
  </si>
  <si>
    <t>DAVID GALLARDO</t>
  </si>
  <si>
    <t>ANDRES BENITO</t>
  </si>
  <si>
    <t>LAURA ROMERO</t>
  </si>
  <si>
    <t>JAN FLORES</t>
  </si>
  <si>
    <t>OLIVER CANO</t>
  </si>
  <si>
    <t>RODRIGO ESCUDERO</t>
  </si>
  <si>
    <t>FERNANDO ROMAN</t>
  </si>
  <si>
    <t>SILVIA ESTEBAN</t>
  </si>
  <si>
    <t>IRIS CABALLERO</t>
  </si>
  <si>
    <t>ALEX MONTES</t>
  </si>
  <si>
    <t>SILVIA BELTRAN</t>
  </si>
  <si>
    <t>VALERIA RIVAS</t>
  </si>
  <si>
    <t>JOSE MANUEL VERA</t>
  </si>
  <si>
    <t>JOSE HERNANDEZ</t>
  </si>
  <si>
    <t>ALMA SILVA</t>
  </si>
  <si>
    <t>JOAN RAMOS</t>
  </si>
  <si>
    <t>ISABEL ROMERO</t>
  </si>
  <si>
    <t>LUCAS NIETO</t>
  </si>
  <si>
    <t>RODRIGO COSTA</t>
  </si>
  <si>
    <t>ERIK MENDEZ</t>
  </si>
  <si>
    <t>MARCOS BLAZQUEZ</t>
  </si>
  <si>
    <t>IVAN ALVAREZ</t>
  </si>
  <si>
    <t>PABLO ABAD</t>
  </si>
  <si>
    <t>ANGEL PALACIOS</t>
  </si>
  <si>
    <t>NATALIA SOTO</t>
  </si>
  <si>
    <t>ALEJANDRO HERRERA</t>
  </si>
  <si>
    <t>NADIA GALAN</t>
  </si>
  <si>
    <t>LOLA MUÑOZ</t>
  </si>
  <si>
    <t>ERIK RUBIO</t>
  </si>
  <si>
    <t>ANGEL MANZANO</t>
  </si>
  <si>
    <t>OLIVIA LORENZO</t>
  </si>
  <si>
    <t>ISAAC HERNANDEZ</t>
  </si>
  <si>
    <t>MIKEL SOLER</t>
  </si>
  <si>
    <t>LUIS SANTIAGO</t>
  </si>
  <si>
    <t>SOFIA PARRA</t>
  </si>
  <si>
    <t>LEIRE DIEZ</t>
  </si>
  <si>
    <t>NAIARA MARIN</t>
  </si>
  <si>
    <t>OSCAR OTERO</t>
  </si>
  <si>
    <t>BIEL VALERO</t>
  </si>
  <si>
    <t>ERIKA SANTANA</t>
  </si>
  <si>
    <t>MAR LOZANO</t>
  </si>
  <si>
    <t>ERIC CORTES</t>
  </si>
  <si>
    <t>ALEX PEREIRA</t>
  </si>
  <si>
    <t>GONZALO CARRILLO</t>
  </si>
  <si>
    <t>NATALIA DEL RIO</t>
  </si>
  <si>
    <t>VEGA CALVO</t>
  </si>
  <si>
    <t>JUAN EXPOSITO</t>
  </si>
  <si>
    <t>ANDER FERRER</t>
  </si>
  <si>
    <t>AARON HIDALGO</t>
  </si>
  <si>
    <t>MARTIN ESPINOSA</t>
  </si>
  <si>
    <t>EVA MOLINA</t>
  </si>
  <si>
    <t>NAIA GUERRERO</t>
  </si>
  <si>
    <t>ADRIAN HERRERA</t>
  </si>
  <si>
    <t>SERGIO CONDE</t>
  </si>
  <si>
    <t>BLANCA PADILLA</t>
  </si>
  <si>
    <t>JULIA CABALLERO</t>
  </si>
  <si>
    <t>GUILLERMO GARCIA</t>
  </si>
  <si>
    <t>ASIER LAZARO</t>
  </si>
  <si>
    <t>GUILLERMO TRUJILLO</t>
  </si>
  <si>
    <t>OLIVIA VEGA</t>
  </si>
  <si>
    <t>FERNANDO RIOS</t>
  </si>
  <si>
    <t>LAIA FERNANDEZ</t>
  </si>
  <si>
    <t>JOSE MANUEL MATEO</t>
  </si>
  <si>
    <t>JOSE ANTONIO ARROYO</t>
  </si>
  <si>
    <t>MARA RICO</t>
  </si>
  <si>
    <t>MARTINA PLAZA</t>
  </si>
  <si>
    <t>MIRIAM PLAZA</t>
  </si>
  <si>
    <t>ARLET CASADO</t>
  </si>
  <si>
    <t>SAUL VALERO</t>
  </si>
  <si>
    <t>MARC HERRERO</t>
  </si>
  <si>
    <t>AINHOA CABALLERO</t>
  </si>
  <si>
    <t>SILVIA JIMENEZ</t>
  </si>
  <si>
    <t>JON VAZQUEZ</t>
  </si>
  <si>
    <t>LOLA PALACIOS</t>
  </si>
  <si>
    <t>SARA LORENZO</t>
  </si>
  <si>
    <t>JESUS GIMENEZ</t>
  </si>
  <si>
    <t>MARINA SAEZ</t>
  </si>
  <si>
    <t>OLIVER PEREZ</t>
  </si>
  <si>
    <t>ALBA DOMINGUEZ</t>
  </si>
  <si>
    <t>ARNAU GALLEGO</t>
  </si>
  <si>
    <t>CELIA SANCHEZ</t>
  </si>
  <si>
    <t>CHLOE SAEZ</t>
  </si>
  <si>
    <t>ANDREA MENENDEZ</t>
  </si>
  <si>
    <t>LIDIA PLAZA</t>
  </si>
  <si>
    <t>PATRICIA GIMENEZ</t>
  </si>
  <si>
    <t>ADAM GUZMAN</t>
  </si>
  <si>
    <t>HECTOR PARDO</t>
  </si>
  <si>
    <t>GABRIEL MOYA</t>
  </si>
  <si>
    <t>JAIME ROMERO</t>
  </si>
  <si>
    <t>RAYAN RIVERO</t>
  </si>
  <si>
    <t>NOA PACHECO</t>
  </si>
  <si>
    <t>NIL MORALES</t>
  </si>
  <si>
    <t>AINA CARMONA</t>
  </si>
  <si>
    <t>CLAUDIA PONS</t>
  </si>
  <si>
    <t>CARLA GALVEZ</t>
  </si>
  <si>
    <t>GABRIEL MARTINEZ</t>
  </si>
  <si>
    <t>VEGA ESPINOSA</t>
  </si>
  <si>
    <t>UNAI JURADO</t>
  </si>
  <si>
    <t>NOELIA BERNAL</t>
  </si>
  <si>
    <t>NOA SEGURA</t>
  </si>
  <si>
    <t>LEYRE MOLINA</t>
  </si>
  <si>
    <t>DIEGO RAMIREZ</t>
  </si>
  <si>
    <t>SARA MACIAS</t>
  </si>
  <si>
    <t>CAROLINA BRAVO</t>
  </si>
  <si>
    <t>MOHAMED NUÑEZ</t>
  </si>
  <si>
    <t>FERNANDO ROLDAN</t>
  </si>
  <si>
    <t>NEREA ARIAS</t>
  </si>
  <si>
    <t>JIMENA MERINO</t>
  </si>
  <si>
    <t>MARIA NAVARRO</t>
  </si>
  <si>
    <t>RODRIGO FRANCO</t>
  </si>
  <si>
    <t>IRENE SORIANO</t>
  </si>
  <si>
    <t>ANTONIO GONZALEZ</t>
  </si>
  <si>
    <t>AINARA LAZARO</t>
  </si>
  <si>
    <t>YAGO CRUZ</t>
  </si>
  <si>
    <t>MATEO GARCIA</t>
  </si>
  <si>
    <t>JOSE BLAZQUEZ</t>
  </si>
  <si>
    <t>NADIA SORIANO</t>
  </si>
  <si>
    <t>JULIA PRIETO</t>
  </si>
  <si>
    <t>HECTOR HURTADO</t>
  </si>
  <si>
    <t>ANGEL SIERRA</t>
  </si>
  <si>
    <t>CLARA CABRERA</t>
  </si>
  <si>
    <t>EVA SALAZAR</t>
  </si>
  <si>
    <t>GUILLEM ROCA</t>
  </si>
  <si>
    <t>JORDI MORALES</t>
  </si>
  <si>
    <t>GUILLERMO RAMIREZ</t>
  </si>
  <si>
    <t>CARLA MILLAN</t>
  </si>
  <si>
    <t>LUIS HIDALGO</t>
  </si>
  <si>
    <t>RAFAEL GARRIDO</t>
  </si>
  <si>
    <t>GERARD SERRA</t>
  </si>
  <si>
    <t>ANGELA GALVEZ</t>
  </si>
  <si>
    <t>JAN ROCA</t>
  </si>
  <si>
    <t>CARMEN ANDRES</t>
  </si>
  <si>
    <t>IZAN GIL</t>
  </si>
  <si>
    <t>IRIA APARICIO</t>
  </si>
  <si>
    <t>MARIA SUAREZ</t>
  </si>
  <si>
    <t>IRATI MIRANDA</t>
  </si>
  <si>
    <t>BLANCA LUQUE</t>
  </si>
  <si>
    <t>MARCOS MANZANO</t>
  </si>
  <si>
    <t>ALEX DELGADO</t>
  </si>
  <si>
    <t>SANDRA RIOS</t>
  </si>
  <si>
    <t>ANGELA CASAS</t>
  </si>
  <si>
    <t>IZAN GARRIDO</t>
  </si>
  <si>
    <t>RODRIGO GUZMAN</t>
  </si>
  <si>
    <t>EMMA MATEOS</t>
  </si>
  <si>
    <t>ALEJANDRO SUAREZ</t>
  </si>
  <si>
    <t>NICOLAS ESTEVEZ</t>
  </si>
  <si>
    <t>IKER IZQUIERDO</t>
  </si>
  <si>
    <t>NIL SUAREZ</t>
  </si>
  <si>
    <t>ANDER MARTINEZ</t>
  </si>
  <si>
    <t>FRANCISCO SANCHEZ</t>
  </si>
  <si>
    <t>ONA ANDRES</t>
  </si>
  <si>
    <t>CARMEN ALARCON</t>
  </si>
  <si>
    <t>DIANA VERA</t>
  </si>
  <si>
    <t>ANGEL RODRIGUEZ</t>
  </si>
  <si>
    <t>ADRIANA MENDEZ</t>
  </si>
  <si>
    <t>JORGE HERRERO</t>
  </si>
  <si>
    <t>JUAN CORTES</t>
  </si>
  <si>
    <t>AINHOA ACOSTA</t>
  </si>
  <si>
    <t>DARIO CONDE</t>
  </si>
  <si>
    <t>LAURA BRAVO</t>
  </si>
  <si>
    <t>SAUL VICENTE</t>
  </si>
  <si>
    <t>MIGUEL CORTES</t>
  </si>
  <si>
    <t>EMMA LOZANO</t>
  </si>
  <si>
    <t>DANIEL NIETO</t>
  </si>
  <si>
    <t>EMMA MEDINA</t>
  </si>
  <si>
    <t>CLARA LUQUE</t>
  </si>
  <si>
    <t>NADIA OTERO</t>
  </si>
  <si>
    <t>ANDREA SERRA</t>
  </si>
  <si>
    <t>MANUEL VICENTE</t>
  </si>
  <si>
    <t>IKER SAEZ</t>
  </si>
  <si>
    <t>ALBA SANTIAGO</t>
  </si>
  <si>
    <t>IKER BERMUDEZ</t>
  </si>
  <si>
    <t>ROBERTO GALLEGO</t>
  </si>
  <si>
    <t>NORA GUZMAN</t>
  </si>
  <si>
    <t>YERAY MONTES</t>
  </si>
  <si>
    <t>ERIC GALLEGO</t>
  </si>
  <si>
    <t>ALICIA HERNANDEZ</t>
  </si>
  <si>
    <t>ALMA MIRANDA</t>
  </si>
  <si>
    <t>LEIRE MORA</t>
  </si>
  <si>
    <t>SERGIO ANDRES</t>
  </si>
  <si>
    <t>NORA PADILLA</t>
  </si>
  <si>
    <t>GABRIEL FUENTES</t>
  </si>
  <si>
    <t>NAHIA DIAZ</t>
  </si>
  <si>
    <t>LUCIA VILA</t>
  </si>
  <si>
    <t>ANDREA CRESPO</t>
  </si>
  <si>
    <t>ANNA QUINTANA</t>
  </si>
  <si>
    <t>MARCOS SUAREZ</t>
  </si>
  <si>
    <t>ADAM REDONDO</t>
  </si>
  <si>
    <t>NOA TORRES</t>
  </si>
  <si>
    <t>BRUNO QUINTANA</t>
  </si>
  <si>
    <t>MALAK BERNAL</t>
  </si>
  <si>
    <t>SANTIAGO MENENDEZ</t>
  </si>
  <si>
    <t>OLIVER GRACIA</t>
  </si>
  <si>
    <t>IZAN GOMEZ</t>
  </si>
  <si>
    <t>CARLOTA SANTOS</t>
  </si>
  <si>
    <t>BLANCA GIMENEZ</t>
  </si>
  <si>
    <t>OMAR VILLANUEVA</t>
  </si>
  <si>
    <t>BIEL CARMONA</t>
  </si>
  <si>
    <t>ALEIX SANZ</t>
  </si>
  <si>
    <t>ALEJANDRO SANZ</t>
  </si>
  <si>
    <t>ERIK ROMERO</t>
  </si>
  <si>
    <t>UNAI DIAZ</t>
  </si>
  <si>
    <t>NOELIA BRAVO</t>
  </si>
  <si>
    <t>FRANCISCO JAVIER SANTANA</t>
  </si>
  <si>
    <t>ANA CALDERON</t>
  </si>
  <si>
    <t>CRISTINA SIERRA</t>
  </si>
  <si>
    <t>GUILLERMO MOLINA</t>
  </si>
  <si>
    <t>DIANA SEGURA</t>
  </si>
  <si>
    <t>ELENA MILLAN</t>
  </si>
  <si>
    <t>CANDELA VERA</t>
  </si>
  <si>
    <t>CRISTINA PASCUAL</t>
  </si>
  <si>
    <t>FERNANDO GALAN</t>
  </si>
  <si>
    <t>VERA MIGUEL</t>
  </si>
  <si>
    <t>ALMA ALVAREZ</t>
  </si>
  <si>
    <t>JUAN COSTA</t>
  </si>
  <si>
    <t>CARMEN VICENTE</t>
  </si>
  <si>
    <t>DARIO MARCOS</t>
  </si>
  <si>
    <t>MIREIA ABAD</t>
  </si>
  <si>
    <t>YERAY ROMERO</t>
  </si>
  <si>
    <t>LAIA COSTA</t>
  </si>
  <si>
    <t>MARC CANO</t>
  </si>
  <si>
    <t>ASIER NAVARRO</t>
  </si>
  <si>
    <t>NAIA AGUILERA</t>
  </si>
  <si>
    <t>ALMA SORIANO</t>
  </si>
  <si>
    <t>AYA HERNANDEZ</t>
  </si>
  <si>
    <t>FRANCISCO JAVIER CANO</t>
  </si>
  <si>
    <t>PAULA RIVERA</t>
  </si>
  <si>
    <t>AINA MANZANO</t>
  </si>
  <si>
    <t>IKER COSTA</t>
  </si>
  <si>
    <t>CARLOS MARTI</t>
  </si>
  <si>
    <t>NADIA SERRANO</t>
  </si>
  <si>
    <t>VEGA GUZMAN</t>
  </si>
  <si>
    <t>JANA CARRILLO</t>
  </si>
  <si>
    <t>RODRIGO PEÑA</t>
  </si>
  <si>
    <t>SANDRA IBAÑEZ</t>
  </si>
  <si>
    <t>CESAR FRANCO</t>
  </si>
  <si>
    <t>AINARA ARIAS</t>
  </si>
  <si>
    <t>LIDIA DE LA FUENTE</t>
  </si>
  <si>
    <t>JAIME VARELA</t>
  </si>
  <si>
    <t>NURIA TOMAS</t>
  </si>
  <si>
    <t>EVA AGUILERA</t>
  </si>
  <si>
    <t>FRANCISCO JAVIER HERRERA</t>
  </si>
  <si>
    <t>LOLA BERNAL</t>
  </si>
  <si>
    <t>CLARA APARICIO</t>
  </si>
  <si>
    <t>ROCIO GUZMAN</t>
  </si>
  <si>
    <t>HELENA CRUZ</t>
  </si>
  <si>
    <t>CLARA CARRILLO</t>
  </si>
  <si>
    <t>JUDITH ROBLES</t>
  </si>
  <si>
    <t>YERAY SANCHEZ</t>
  </si>
  <si>
    <t>ANE MORALES</t>
  </si>
  <si>
    <t>DARIO SANTAMARIA</t>
  </si>
  <si>
    <t>MARTI ESTEBAN</t>
  </si>
  <si>
    <t>MAR REYES</t>
  </si>
  <si>
    <t>GERARD MARTINEZ</t>
  </si>
  <si>
    <t>ALBERTO MILLAN</t>
  </si>
  <si>
    <t>VERA GALLEGO</t>
  </si>
  <si>
    <t>CARLOS MONTES</t>
  </si>
  <si>
    <t>ANGELA MOYA</t>
  </si>
  <si>
    <t>ERIC MIRANDA</t>
  </si>
  <si>
    <t>LUCIA PRIETO</t>
  </si>
  <si>
    <t>RAUL SANTANA</t>
  </si>
  <si>
    <t>ISMAEL VALERO</t>
  </si>
  <si>
    <t>RODRIGO MANZANO</t>
  </si>
  <si>
    <t>ALBA NUÑEZ</t>
  </si>
  <si>
    <t>NAIARA GARRIDO</t>
  </si>
  <si>
    <t>MALAK RAMIREZ</t>
  </si>
  <si>
    <t>LARA ROCA</t>
  </si>
  <si>
    <t>OLIVIA AGUILERA</t>
  </si>
  <si>
    <t>ORIOL CONDE</t>
  </si>
  <si>
    <t>ALEX MARTI</t>
  </si>
  <si>
    <t>ANDREA GOMEZ</t>
  </si>
  <si>
    <t>MARCO PEREZ</t>
  </si>
  <si>
    <t>NICOLAS ESCOBAR</t>
  </si>
  <si>
    <t>NIL CANO</t>
  </si>
  <si>
    <t>RAFAEL GUERRERO</t>
  </si>
  <si>
    <t>ALVARO LUNA</t>
  </si>
  <si>
    <t>DANIEL REDONDO</t>
  </si>
  <si>
    <t>LIDIA LOZANO</t>
  </si>
  <si>
    <t>CLARA FRANCO</t>
  </si>
  <si>
    <t>PABLO VILLAR</t>
  </si>
  <si>
    <t>NIL MARIN</t>
  </si>
  <si>
    <t>ISMAEL SANTOS</t>
  </si>
  <si>
    <t>MARINA ESPINOSA</t>
  </si>
  <si>
    <t>GERARD SANTANA</t>
  </si>
  <si>
    <t>RUBEN CARRASCO</t>
  </si>
  <si>
    <t>BERTA GALLARDO</t>
  </si>
  <si>
    <t>GABRIEL VILLAR</t>
  </si>
  <si>
    <t>ARIADNA GARRIDO</t>
  </si>
  <si>
    <t>GERARD VAZQUEZ</t>
  </si>
  <si>
    <t>MARCO RIVAS</t>
  </si>
  <si>
    <t>NOELIA ESTEBAN</t>
  </si>
  <si>
    <t>ANGELA VICENTE</t>
  </si>
  <si>
    <t>NAYARA MONTERO</t>
  </si>
  <si>
    <t>ERIKA CASAS</t>
  </si>
  <si>
    <t>HUGO BUENO</t>
  </si>
  <si>
    <t>RODRIGO CRESPO</t>
  </si>
  <si>
    <t>EVA MANZANO</t>
  </si>
  <si>
    <t>SANDRA RUBIO</t>
  </si>
  <si>
    <t>MIGUEL ANGEL VERA</t>
  </si>
  <si>
    <t>JULIA SANTOS</t>
  </si>
  <si>
    <t>JOSE MANUEL CARMONA</t>
  </si>
  <si>
    <t>ANDREA PASTOR</t>
  </si>
  <si>
    <t>CLARA MARTI</t>
  </si>
  <si>
    <t>JOSE VARGAS</t>
  </si>
  <si>
    <t>JOSE MANUEL LOPEZ</t>
  </si>
  <si>
    <t>IZAN CALDERON</t>
  </si>
  <si>
    <t>ANA CARRILLO</t>
  </si>
  <si>
    <t>LEIRE VERA</t>
  </si>
  <si>
    <t>ROBERTO FERNANDEZ</t>
  </si>
  <si>
    <t>ELENA BENITEZ</t>
  </si>
  <si>
    <t>PAULA ROMAN</t>
  </si>
  <si>
    <t>PEDRO HEREDIA</t>
  </si>
  <si>
    <t>VALERIA IGLESIAS</t>
  </si>
  <si>
    <t>BRUNO MARTIN</t>
  </si>
  <si>
    <t>MIRIAM HURTADO</t>
  </si>
  <si>
    <t>PEDRO RIVAS</t>
  </si>
  <si>
    <t>JUDITH PRIETO</t>
  </si>
  <si>
    <t>EMMA VICENTE</t>
  </si>
  <si>
    <t>CARLOTA VARGAS</t>
  </si>
  <si>
    <t>MARTIN CALVO</t>
  </si>
  <si>
    <t>ALONSO GALLARDO</t>
  </si>
  <si>
    <t>MANUELA REYES</t>
  </si>
  <si>
    <t>AARON SERRA</t>
  </si>
  <si>
    <t>GABRIEL SANCHO</t>
  </si>
  <si>
    <t>CRISTIAN ROJAS</t>
  </si>
  <si>
    <t>HELENA MOLINA</t>
  </si>
  <si>
    <t>ANDER ORTIZ</t>
  </si>
  <si>
    <t>FRANCISCO JAVIER GIMENEZ</t>
  </si>
  <si>
    <t>LARA SANTANA</t>
  </si>
  <si>
    <t>CAROLINA COSTA</t>
  </si>
  <si>
    <t>CESAR BENITO</t>
  </si>
  <si>
    <t>PEDRO ESPINOSA</t>
  </si>
  <si>
    <t>LAURA ROCA</t>
  </si>
  <si>
    <t>JON ARANDA</t>
  </si>
  <si>
    <t>ALICIA CARRILLO</t>
  </si>
  <si>
    <t>DIEGO GUERRERO</t>
  </si>
  <si>
    <t>RAUL TRUJILLO</t>
  </si>
  <si>
    <t>AARON SIMON</t>
  </si>
  <si>
    <t>RAYAN CARMONA</t>
  </si>
  <si>
    <t>MARIA APARICIO</t>
  </si>
  <si>
    <t>KEVIN COSTNER DE JESÚS</t>
  </si>
  <si>
    <t>JUDITH GOMEZ</t>
  </si>
  <si>
    <t>GAEL PALACIOS</t>
  </si>
  <si>
    <t>OMAR CAMACHO</t>
  </si>
  <si>
    <t>PATRICIA CONTRERAS</t>
  </si>
  <si>
    <t>CLAUDIA CUESTA</t>
  </si>
  <si>
    <t>JAN LUQUE</t>
  </si>
  <si>
    <t>JUAN REYES</t>
  </si>
  <si>
    <t>LIDIA GUZMAN</t>
  </si>
  <si>
    <t>ELENA MIRANDA</t>
  </si>
  <si>
    <t>EMMA CRUZ</t>
  </si>
  <si>
    <t>ROCIO NAVARRO</t>
  </si>
  <si>
    <t>PAULA MARTI</t>
  </si>
  <si>
    <t>EMMA TOMAS</t>
  </si>
  <si>
    <t>MALAK GARCIA</t>
  </si>
  <si>
    <t>ENRIQUE CARRASCO</t>
  </si>
  <si>
    <t>MARTINA MARCOS</t>
  </si>
  <si>
    <t>HECTOR MARTI</t>
  </si>
  <si>
    <t>NAIA MARIN</t>
  </si>
  <si>
    <t>MANUELA CORTES</t>
  </si>
  <si>
    <t>ADRIANA VERA</t>
  </si>
  <si>
    <t>EDUARDO PLAZA</t>
  </si>
  <si>
    <t>VEGA HERRERO</t>
  </si>
  <si>
    <t>CAROLINA SANCHEZ</t>
  </si>
  <si>
    <t>IRIA QUINTANA</t>
  </si>
  <si>
    <t>AYA COSTA</t>
  </si>
  <si>
    <t>SERGIO MIGUEL</t>
  </si>
  <si>
    <t>MARCOS GONZALEZ</t>
  </si>
  <si>
    <t>PEDRO RUEDA</t>
  </si>
  <si>
    <t>ASIER JIMENEZ</t>
  </si>
  <si>
    <t>YAGO MIGUEL</t>
  </si>
  <si>
    <t>MARINA LORENZO</t>
  </si>
  <si>
    <t>LARA ALARCON</t>
  </si>
  <si>
    <t>MARCOS FRANCO</t>
  </si>
  <si>
    <t>LEIRE SALAS</t>
  </si>
  <si>
    <t>ENRIQUE PONS</t>
  </si>
  <si>
    <t>ALBA GARRIDO</t>
  </si>
  <si>
    <t>CRISTINA MILLAN</t>
  </si>
  <si>
    <t>BERTA MORENO</t>
  </si>
  <si>
    <t>ALEJANDRA BENITO</t>
  </si>
  <si>
    <t>RAYAN IGLESIAS</t>
  </si>
  <si>
    <t>OLIVER MILLAN</t>
  </si>
  <si>
    <t>AYA MILLAN</t>
  </si>
  <si>
    <t>OSCAR CRESPO</t>
  </si>
  <si>
    <t>BIEL TOMAS</t>
  </si>
  <si>
    <t>RAYAN ESCUDERO</t>
  </si>
  <si>
    <t>MIKEL LAZARO</t>
  </si>
  <si>
    <t>ROBERTO CARRASCO</t>
  </si>
  <si>
    <t>DANIELA PRIETO</t>
  </si>
  <si>
    <t>MANUEL SANZ</t>
  </si>
  <si>
    <t>ASIER MUÑOZ</t>
  </si>
  <si>
    <t>PABLO MENDEZ</t>
  </si>
  <si>
    <t>JORGE VELASCO</t>
  </si>
  <si>
    <t>HELENA CASTRO</t>
  </si>
  <si>
    <t>MARTA MARQUEZ</t>
  </si>
  <si>
    <t>BERTA ALVAREZ</t>
  </si>
  <si>
    <t>CARLOTA HERRERA</t>
  </si>
  <si>
    <t>ISABEL DURAN</t>
  </si>
  <si>
    <t>MOHAMED DURAN</t>
  </si>
  <si>
    <t>ERIKA CALDERON</t>
  </si>
  <si>
    <t>LARA ESCUDERO</t>
  </si>
  <si>
    <t>RAFAEL ROLDAN</t>
  </si>
  <si>
    <t>ABRIL FERNANDEZ</t>
  </si>
  <si>
    <t>CARMEN LARA</t>
  </si>
  <si>
    <t>NIL VALERO</t>
  </si>
  <si>
    <t>JAVIER CRUZ</t>
  </si>
  <si>
    <t>GUILLERMO SUAREZ</t>
  </si>
  <si>
    <t>ANNA ANDRES</t>
  </si>
  <si>
    <t>MAR RODRIGUEZ</t>
  </si>
  <si>
    <t>ANNA LOZANO</t>
  </si>
  <si>
    <t>PAOLA RAMIREZ</t>
  </si>
  <si>
    <t>Pesimista</t>
  </si>
  <si>
    <t>Optimista</t>
  </si>
  <si>
    <t>Retail</t>
  </si>
  <si>
    <t>Online</t>
  </si>
  <si>
    <t>Direct</t>
  </si>
  <si>
    <t>VariaciónVentas del 2017 sobre ventas del 2016</t>
  </si>
  <si>
    <t>Etiquetas de fila</t>
  </si>
  <si>
    <t>Total general</t>
  </si>
  <si>
    <t>Suma de UdsVendidas</t>
  </si>
  <si>
    <t>Columna1</t>
  </si>
  <si>
    <t>A3</t>
  </si>
  <si>
    <t>Etiquetas de columna</t>
  </si>
  <si>
    <t>Ganancia</t>
  </si>
  <si>
    <t>E</t>
  </si>
  <si>
    <t>Ingresos</t>
  </si>
  <si>
    <t>Beneficios</t>
  </si>
  <si>
    <t>Unidades Vendidas</t>
  </si>
  <si>
    <t>Región</t>
  </si>
  <si>
    <t>Costes</t>
  </si>
  <si>
    <t>VariaciónP</t>
  </si>
  <si>
    <t>VariaciónO</t>
  </si>
  <si>
    <t>UNIDADES VENDIDAS DE CADA PRODUCTO POR REGION</t>
  </si>
  <si>
    <t>Unidades vendidas</t>
  </si>
  <si>
    <t>AÑO ACTUAL</t>
  </si>
  <si>
    <t>Variacion</t>
  </si>
  <si>
    <t>Escenario seleccionado:</t>
  </si>
  <si>
    <t>Escenarios Posibles</t>
  </si>
  <si>
    <t>ROTACIÓN</t>
  </si>
  <si>
    <t>Rotación</t>
  </si>
  <si>
    <t>MARGEN</t>
  </si>
  <si>
    <t>Margen</t>
  </si>
  <si>
    <t>RENTABILIDAD ECONÓMICA (RE)</t>
  </si>
  <si>
    <t>RE</t>
  </si>
  <si>
    <t>Producto</t>
  </si>
  <si>
    <t xml:space="preserve">SOLVER: Rentabilidad = 4 </t>
  </si>
  <si>
    <t>Para tener una Rentabilidad Económica de 4 la rotación de los inventarios tambien tiene que ser de alrededor de 4</t>
  </si>
  <si>
    <t>De esta manera podemos apreciar que la Rentabilidad Económica y la rotación de los inventarios están muy relacionados</t>
  </si>
  <si>
    <t>PROXIMO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</si>
</sst>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00"/>
    <numFmt numFmtId="165" formatCode="#,##0.00\ &quot;€&quot;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3" fontId="1" fillId="0" borderId="0" xfId="0" applyNumberFormat="1" applyFont="1"/>
    <xf numFmtId="4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15" fontId="2" fillId="0" borderId="0" xfId="0" applyNumberFormat="1" applyFont="1"/>
    <xf numFmtId="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165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  <xf numFmtId="9" fontId="0" fillId="0" borderId="0" xfId="0" applyNumberFormat="1"/>
    <xf numFmtId="2" fontId="2" fillId="0" borderId="0" xfId="0" applyNumberFormat="1" applyFont="1"/>
    <xf numFmtId="0" fontId="5" fillId="3" borderId="0" xfId="0" applyFont="1" applyFill="1"/>
    <xf numFmtId="165" fontId="5" fillId="3" borderId="0" xfId="0" applyNumberFormat="1" applyFont="1" applyFill="1"/>
    <xf numFmtId="0" fontId="5" fillId="2" borderId="0" xfId="0" applyFont="1" applyFill="1"/>
    <xf numFmtId="9" fontId="5" fillId="2" borderId="0" xfId="0" applyNumberFormat="1" applyFont="1" applyFill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3" xfId="0" applyBorder="1" applyAlignment="1">
      <alignment horizontal="left"/>
    </xf>
    <xf numFmtId="2" fontId="0" fillId="0" borderId="4" xfId="0" applyNumberFormat="1" applyBorder="1"/>
    <xf numFmtId="0" fontId="0" fillId="0" borderId="5" xfId="0" applyBorder="1" applyAlignment="1">
      <alignment horizontal="left"/>
    </xf>
    <xf numFmtId="2" fontId="0" fillId="0" borderId="6" xfId="0" applyNumberFormat="1" applyBorder="1"/>
    <xf numFmtId="0" fontId="0" fillId="5" borderId="0" xfId="0" applyFill="1"/>
    <xf numFmtId="2" fontId="0" fillId="0" borderId="0" xfId="0" applyNumberFormat="1"/>
    <xf numFmtId="0" fontId="5" fillId="5" borderId="0" xfId="0" applyFont="1" applyFill="1"/>
    <xf numFmtId="0" fontId="5" fillId="6" borderId="0" xfId="0" applyFont="1" applyFill="1"/>
    <xf numFmtId="0" fontId="5" fillId="2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</cellXfs>
  <cellStyles count="1">
    <cellStyle name="Normal" xfId="0" builtinId="0"/>
  </cellStyles>
  <dxfs count="41">
    <dxf>
      <numFmt numFmtId="165" formatCode="#,##0.00\ &quot;€&quot;"/>
    </dxf>
    <dxf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#,###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#,###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#,###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0" formatCode="d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[Practica2_DiegoGardaPorto.xlsx]Gráficos!TablaDinámica4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Gráficos!$D$15:$D$16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Gráficos!$C$17:$C$28</c:f>
              <c:strCache>
                <c:ptCount val="11"/>
                <c:pt idx="0">
                  <c:v>botella 0.5l</c:v>
                </c:pt>
                <c:pt idx="1">
                  <c:v>botella 1l</c:v>
                </c:pt>
                <c:pt idx="2">
                  <c:v>botella 5l</c:v>
                </c:pt>
                <c:pt idx="3">
                  <c:v>botellín 200cc</c:v>
                </c:pt>
                <c:pt idx="4">
                  <c:v>botellín 300cc</c:v>
                </c:pt>
                <c:pt idx="5">
                  <c:v>botellín 500cc</c:v>
                </c:pt>
                <c:pt idx="6">
                  <c:v>garrafa 1l</c:v>
                </c:pt>
                <c:pt idx="7">
                  <c:v>garrafa 2l</c:v>
                </c:pt>
                <c:pt idx="8">
                  <c:v>garrafa 3l</c:v>
                </c:pt>
                <c:pt idx="9">
                  <c:v>garrafa 4l</c:v>
                </c:pt>
                <c:pt idx="10">
                  <c:v>garrafa 8l</c:v>
                </c:pt>
              </c:strCache>
            </c:strRef>
          </c:cat>
          <c:val>
            <c:numRef>
              <c:f>Gráficos!$D$17:$D$28</c:f>
              <c:numCache>
                <c:formatCode>General</c:formatCode>
                <c:ptCount val="11"/>
                <c:pt idx="0">
                  <c:v>1376</c:v>
                </c:pt>
                <c:pt idx="1">
                  <c:v>1258</c:v>
                </c:pt>
                <c:pt idx="2">
                  <c:v>1066</c:v>
                </c:pt>
                <c:pt idx="3">
                  <c:v>1554</c:v>
                </c:pt>
                <c:pt idx="4">
                  <c:v>2938</c:v>
                </c:pt>
                <c:pt idx="5">
                  <c:v>1435</c:v>
                </c:pt>
                <c:pt idx="6">
                  <c:v>1033</c:v>
                </c:pt>
                <c:pt idx="7">
                  <c:v>542</c:v>
                </c:pt>
                <c:pt idx="8">
                  <c:v>1231</c:v>
                </c:pt>
                <c:pt idx="9">
                  <c:v>680</c:v>
                </c:pt>
                <c:pt idx="10">
                  <c:v>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0-43BA-8580-30D4D0C3C35F}"/>
            </c:ext>
          </c:extLst>
        </c:ser>
        <c:ser>
          <c:idx val="1"/>
          <c:order val="1"/>
          <c:tx>
            <c:strRef>
              <c:f>Gráficos!$E$15:$E$16</c:f>
              <c:strCache>
                <c:ptCount val="1"/>
                <c:pt idx="0">
                  <c:v>Australia and Oceania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Gráficos!$C$17:$C$28</c:f>
              <c:strCache>
                <c:ptCount val="11"/>
                <c:pt idx="0">
                  <c:v>botella 0.5l</c:v>
                </c:pt>
                <c:pt idx="1">
                  <c:v>botella 1l</c:v>
                </c:pt>
                <c:pt idx="2">
                  <c:v>botella 5l</c:v>
                </c:pt>
                <c:pt idx="3">
                  <c:v>botellín 200cc</c:v>
                </c:pt>
                <c:pt idx="4">
                  <c:v>botellín 300cc</c:v>
                </c:pt>
                <c:pt idx="5">
                  <c:v>botellín 500cc</c:v>
                </c:pt>
                <c:pt idx="6">
                  <c:v>garrafa 1l</c:v>
                </c:pt>
                <c:pt idx="7">
                  <c:v>garrafa 2l</c:v>
                </c:pt>
                <c:pt idx="8">
                  <c:v>garrafa 3l</c:v>
                </c:pt>
                <c:pt idx="9">
                  <c:v>garrafa 4l</c:v>
                </c:pt>
                <c:pt idx="10">
                  <c:v>garrafa 8l</c:v>
                </c:pt>
              </c:strCache>
            </c:strRef>
          </c:cat>
          <c:val>
            <c:numRef>
              <c:f>Gráficos!$E$17:$E$28</c:f>
              <c:numCache>
                <c:formatCode>General</c:formatCode>
                <c:ptCount val="11"/>
                <c:pt idx="0">
                  <c:v>166</c:v>
                </c:pt>
                <c:pt idx="1">
                  <c:v>98</c:v>
                </c:pt>
                <c:pt idx="2">
                  <c:v>713</c:v>
                </c:pt>
                <c:pt idx="3">
                  <c:v>843</c:v>
                </c:pt>
                <c:pt idx="4">
                  <c:v>1924</c:v>
                </c:pt>
                <c:pt idx="5">
                  <c:v>469</c:v>
                </c:pt>
                <c:pt idx="6">
                  <c:v>1211</c:v>
                </c:pt>
                <c:pt idx="7">
                  <c:v>1271</c:v>
                </c:pt>
                <c:pt idx="8">
                  <c:v>782</c:v>
                </c:pt>
                <c:pt idx="9">
                  <c:v>1106</c:v>
                </c:pt>
                <c:pt idx="1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0-43BA-8580-30D4D0C3C35F}"/>
            </c:ext>
          </c:extLst>
        </c:ser>
        <c:ser>
          <c:idx val="2"/>
          <c:order val="2"/>
          <c:tx>
            <c:strRef>
              <c:f>Gráficos!$F$15:$F$16</c:f>
              <c:strCache>
                <c:ptCount val="1"/>
                <c:pt idx="0">
                  <c:v>Central America and the Caribbean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Gráficos!$C$17:$C$28</c:f>
              <c:strCache>
                <c:ptCount val="11"/>
                <c:pt idx="0">
                  <c:v>botella 0.5l</c:v>
                </c:pt>
                <c:pt idx="1">
                  <c:v>botella 1l</c:v>
                </c:pt>
                <c:pt idx="2">
                  <c:v>botella 5l</c:v>
                </c:pt>
                <c:pt idx="3">
                  <c:v>botellín 200cc</c:v>
                </c:pt>
                <c:pt idx="4">
                  <c:v>botellín 300cc</c:v>
                </c:pt>
                <c:pt idx="5">
                  <c:v>botellín 500cc</c:v>
                </c:pt>
                <c:pt idx="6">
                  <c:v>garrafa 1l</c:v>
                </c:pt>
                <c:pt idx="7">
                  <c:v>garrafa 2l</c:v>
                </c:pt>
                <c:pt idx="8">
                  <c:v>garrafa 3l</c:v>
                </c:pt>
                <c:pt idx="9">
                  <c:v>garrafa 4l</c:v>
                </c:pt>
                <c:pt idx="10">
                  <c:v>garrafa 8l</c:v>
                </c:pt>
              </c:strCache>
            </c:strRef>
          </c:cat>
          <c:val>
            <c:numRef>
              <c:f>Gráficos!$F$17:$F$28</c:f>
              <c:numCache>
                <c:formatCode>General</c:formatCode>
                <c:ptCount val="11"/>
                <c:pt idx="0">
                  <c:v>1323</c:v>
                </c:pt>
                <c:pt idx="1">
                  <c:v>815</c:v>
                </c:pt>
                <c:pt idx="2">
                  <c:v>531</c:v>
                </c:pt>
                <c:pt idx="3">
                  <c:v>1792</c:v>
                </c:pt>
                <c:pt idx="4">
                  <c:v>1620</c:v>
                </c:pt>
                <c:pt idx="5">
                  <c:v>632</c:v>
                </c:pt>
                <c:pt idx="6">
                  <c:v>1247</c:v>
                </c:pt>
                <c:pt idx="7">
                  <c:v>1308</c:v>
                </c:pt>
                <c:pt idx="8">
                  <c:v>508</c:v>
                </c:pt>
                <c:pt idx="9">
                  <c:v>774</c:v>
                </c:pt>
                <c:pt idx="10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0-43BA-8580-30D4D0C3C35F}"/>
            </c:ext>
          </c:extLst>
        </c:ser>
        <c:ser>
          <c:idx val="3"/>
          <c:order val="3"/>
          <c:tx>
            <c:strRef>
              <c:f>Gráficos!$G$15:$G$16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Gráficos!$C$17:$C$28</c:f>
              <c:strCache>
                <c:ptCount val="11"/>
                <c:pt idx="0">
                  <c:v>botella 0.5l</c:v>
                </c:pt>
                <c:pt idx="1">
                  <c:v>botella 1l</c:v>
                </c:pt>
                <c:pt idx="2">
                  <c:v>botella 5l</c:v>
                </c:pt>
                <c:pt idx="3">
                  <c:v>botellín 200cc</c:v>
                </c:pt>
                <c:pt idx="4">
                  <c:v>botellín 300cc</c:v>
                </c:pt>
                <c:pt idx="5">
                  <c:v>botellín 500cc</c:v>
                </c:pt>
                <c:pt idx="6">
                  <c:v>garrafa 1l</c:v>
                </c:pt>
                <c:pt idx="7">
                  <c:v>garrafa 2l</c:v>
                </c:pt>
                <c:pt idx="8">
                  <c:v>garrafa 3l</c:v>
                </c:pt>
                <c:pt idx="9">
                  <c:v>garrafa 4l</c:v>
                </c:pt>
                <c:pt idx="10">
                  <c:v>garrafa 8l</c:v>
                </c:pt>
              </c:strCache>
            </c:strRef>
          </c:cat>
          <c:val>
            <c:numRef>
              <c:f>Gráficos!$G$17:$G$28</c:f>
              <c:numCache>
                <c:formatCode>General</c:formatCode>
                <c:ptCount val="11"/>
                <c:pt idx="0">
                  <c:v>2909</c:v>
                </c:pt>
                <c:pt idx="1">
                  <c:v>1937</c:v>
                </c:pt>
                <c:pt idx="2">
                  <c:v>2050</c:v>
                </c:pt>
                <c:pt idx="3">
                  <c:v>3194</c:v>
                </c:pt>
                <c:pt idx="4">
                  <c:v>4939</c:v>
                </c:pt>
                <c:pt idx="5">
                  <c:v>1298</c:v>
                </c:pt>
                <c:pt idx="6">
                  <c:v>2323</c:v>
                </c:pt>
                <c:pt idx="7">
                  <c:v>1962</c:v>
                </c:pt>
                <c:pt idx="8">
                  <c:v>2238</c:v>
                </c:pt>
                <c:pt idx="9">
                  <c:v>2533</c:v>
                </c:pt>
                <c:pt idx="10">
                  <c:v>1546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10-43BA-8580-30D4D0C3C35F}"/>
            </c:ext>
          </c:extLst>
        </c:ser>
        <c:ser>
          <c:idx val="4"/>
          <c:order val="4"/>
          <c:tx>
            <c:strRef>
              <c:f>Gráficos!$H$15:$H$16</c:f>
              <c:strCache>
                <c:ptCount val="1"/>
                <c:pt idx="0">
                  <c:v>Middle East and North Africa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Gráficos!$C$17:$C$28</c:f>
              <c:strCache>
                <c:ptCount val="11"/>
                <c:pt idx="0">
                  <c:v>botella 0.5l</c:v>
                </c:pt>
                <c:pt idx="1">
                  <c:v>botella 1l</c:v>
                </c:pt>
                <c:pt idx="2">
                  <c:v>botella 5l</c:v>
                </c:pt>
                <c:pt idx="3">
                  <c:v>botellín 200cc</c:v>
                </c:pt>
                <c:pt idx="4">
                  <c:v>botellín 300cc</c:v>
                </c:pt>
                <c:pt idx="5">
                  <c:v>botellín 500cc</c:v>
                </c:pt>
                <c:pt idx="6">
                  <c:v>garrafa 1l</c:v>
                </c:pt>
                <c:pt idx="7">
                  <c:v>garrafa 2l</c:v>
                </c:pt>
                <c:pt idx="8">
                  <c:v>garrafa 3l</c:v>
                </c:pt>
                <c:pt idx="9">
                  <c:v>garrafa 4l</c:v>
                </c:pt>
                <c:pt idx="10">
                  <c:v>garrafa 8l</c:v>
                </c:pt>
              </c:strCache>
            </c:strRef>
          </c:cat>
          <c:val>
            <c:numRef>
              <c:f>Gráficos!$H$17:$H$28</c:f>
              <c:numCache>
                <c:formatCode>General</c:formatCode>
                <c:ptCount val="11"/>
                <c:pt idx="0">
                  <c:v>1267</c:v>
                </c:pt>
                <c:pt idx="1">
                  <c:v>1421</c:v>
                </c:pt>
                <c:pt idx="2">
                  <c:v>1073</c:v>
                </c:pt>
                <c:pt idx="3">
                  <c:v>1606</c:v>
                </c:pt>
                <c:pt idx="4">
                  <c:v>1951</c:v>
                </c:pt>
                <c:pt idx="5">
                  <c:v>494</c:v>
                </c:pt>
                <c:pt idx="6">
                  <c:v>1500</c:v>
                </c:pt>
                <c:pt idx="7">
                  <c:v>1374</c:v>
                </c:pt>
                <c:pt idx="8">
                  <c:v>1165</c:v>
                </c:pt>
                <c:pt idx="9">
                  <c:v>548</c:v>
                </c:pt>
                <c:pt idx="10">
                  <c:v>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10-43BA-8580-30D4D0C3C35F}"/>
            </c:ext>
          </c:extLst>
        </c:ser>
        <c:ser>
          <c:idx val="5"/>
          <c:order val="5"/>
          <c:tx>
            <c:strRef>
              <c:f>Gráficos!$I$15:$I$16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Gráficos!$C$17:$C$28</c:f>
              <c:strCache>
                <c:ptCount val="11"/>
                <c:pt idx="0">
                  <c:v>botella 0.5l</c:v>
                </c:pt>
                <c:pt idx="1">
                  <c:v>botella 1l</c:v>
                </c:pt>
                <c:pt idx="2">
                  <c:v>botella 5l</c:v>
                </c:pt>
                <c:pt idx="3">
                  <c:v>botellín 200cc</c:v>
                </c:pt>
                <c:pt idx="4">
                  <c:v>botellín 300cc</c:v>
                </c:pt>
                <c:pt idx="5">
                  <c:v>botellín 500cc</c:v>
                </c:pt>
                <c:pt idx="6">
                  <c:v>garrafa 1l</c:v>
                </c:pt>
                <c:pt idx="7">
                  <c:v>garrafa 2l</c:v>
                </c:pt>
                <c:pt idx="8">
                  <c:v>garrafa 3l</c:v>
                </c:pt>
                <c:pt idx="9">
                  <c:v>garrafa 4l</c:v>
                </c:pt>
                <c:pt idx="10">
                  <c:v>garrafa 8l</c:v>
                </c:pt>
              </c:strCache>
            </c:strRef>
          </c:cat>
          <c:val>
            <c:numRef>
              <c:f>Gráficos!$I$17:$I$28</c:f>
              <c:numCache>
                <c:formatCode>General</c:formatCode>
                <c:ptCount val="11"/>
                <c:pt idx="2">
                  <c:v>145</c:v>
                </c:pt>
                <c:pt idx="4">
                  <c:v>397</c:v>
                </c:pt>
                <c:pt idx="5">
                  <c:v>41</c:v>
                </c:pt>
                <c:pt idx="7">
                  <c:v>6</c:v>
                </c:pt>
                <c:pt idx="8">
                  <c:v>38</c:v>
                </c:pt>
                <c:pt idx="9">
                  <c:v>225</c:v>
                </c:pt>
                <c:pt idx="10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10-43BA-8580-30D4D0C3C35F}"/>
            </c:ext>
          </c:extLst>
        </c:ser>
        <c:ser>
          <c:idx val="6"/>
          <c:order val="6"/>
          <c:tx>
            <c:strRef>
              <c:f>Gráficos!$J$15:$J$16</c:f>
              <c:strCache>
                <c:ptCount val="1"/>
                <c:pt idx="0">
                  <c:v>Sub-Saharan Africa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Gráficos!$C$17:$C$28</c:f>
              <c:strCache>
                <c:ptCount val="11"/>
                <c:pt idx="0">
                  <c:v>botella 0.5l</c:v>
                </c:pt>
                <c:pt idx="1">
                  <c:v>botella 1l</c:v>
                </c:pt>
                <c:pt idx="2">
                  <c:v>botella 5l</c:v>
                </c:pt>
                <c:pt idx="3">
                  <c:v>botellín 200cc</c:v>
                </c:pt>
                <c:pt idx="4">
                  <c:v>botellín 300cc</c:v>
                </c:pt>
                <c:pt idx="5">
                  <c:v>botellín 500cc</c:v>
                </c:pt>
                <c:pt idx="6">
                  <c:v>garrafa 1l</c:v>
                </c:pt>
                <c:pt idx="7">
                  <c:v>garrafa 2l</c:v>
                </c:pt>
                <c:pt idx="8">
                  <c:v>garrafa 3l</c:v>
                </c:pt>
                <c:pt idx="9">
                  <c:v>garrafa 4l</c:v>
                </c:pt>
                <c:pt idx="10">
                  <c:v>garrafa 8l</c:v>
                </c:pt>
              </c:strCache>
            </c:strRef>
          </c:cat>
          <c:val>
            <c:numRef>
              <c:f>Gráficos!$J$17:$J$28</c:f>
              <c:numCache>
                <c:formatCode>General</c:formatCode>
                <c:ptCount val="11"/>
                <c:pt idx="0">
                  <c:v>2753</c:v>
                </c:pt>
                <c:pt idx="1">
                  <c:v>2716</c:v>
                </c:pt>
                <c:pt idx="2">
                  <c:v>3739</c:v>
                </c:pt>
                <c:pt idx="3">
                  <c:v>4140</c:v>
                </c:pt>
                <c:pt idx="4">
                  <c:v>4455</c:v>
                </c:pt>
                <c:pt idx="5">
                  <c:v>2680</c:v>
                </c:pt>
                <c:pt idx="6">
                  <c:v>1629</c:v>
                </c:pt>
                <c:pt idx="7">
                  <c:v>2252</c:v>
                </c:pt>
                <c:pt idx="8">
                  <c:v>3459</c:v>
                </c:pt>
                <c:pt idx="9">
                  <c:v>1918</c:v>
                </c:pt>
                <c:pt idx="10">
                  <c:v>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10-43BA-8580-30D4D0C3C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533296"/>
        <c:axId val="1280537616"/>
      </c:barChart>
      <c:catAx>
        <c:axId val="128053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0537616"/>
        <c:crosses val="autoZero"/>
        <c:auto val="1"/>
        <c:lblAlgn val="ctr"/>
        <c:lblOffset val="100"/>
        <c:noMultiLvlLbl val="0"/>
      </c:catAx>
      <c:valAx>
        <c:axId val="12805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053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[Practica2_DiegoGardaPorto.xlsx]Gráficos!TablaDinámica6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</a:t>
            </a:r>
            <a:r>
              <a:rPr lang="en-US" baseline="0"/>
              <a:t> Compradores por canal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Gráficos!$D$51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Gráficos!$C$52:$C$72</c:f>
              <c:strCache>
                <c:ptCount val="20"/>
                <c:pt idx="0">
                  <c:v>LOLA PALACIOS</c:v>
                </c:pt>
                <c:pt idx="1">
                  <c:v>EMMA CARRASCO</c:v>
                </c:pt>
                <c:pt idx="2">
                  <c:v>ALEJANDRO BLANCO</c:v>
                </c:pt>
                <c:pt idx="3">
                  <c:v>ANE BELTRAN</c:v>
                </c:pt>
                <c:pt idx="4">
                  <c:v>ERIK RUBIO</c:v>
                </c:pt>
                <c:pt idx="5">
                  <c:v>JOSE VARGAS</c:v>
                </c:pt>
                <c:pt idx="6">
                  <c:v>SILVIA TORRES</c:v>
                </c:pt>
                <c:pt idx="7">
                  <c:v>ANGEL HIDALGO</c:v>
                </c:pt>
                <c:pt idx="8">
                  <c:v>BERTA MOYA</c:v>
                </c:pt>
                <c:pt idx="9">
                  <c:v>AINA SANCHO</c:v>
                </c:pt>
                <c:pt idx="10">
                  <c:v>NOA PACHECO</c:v>
                </c:pt>
                <c:pt idx="11">
                  <c:v>NORA PADILLA</c:v>
                </c:pt>
                <c:pt idx="12">
                  <c:v>IRENE MARIN</c:v>
                </c:pt>
                <c:pt idx="13">
                  <c:v>LEYRE AVILA</c:v>
                </c:pt>
                <c:pt idx="14">
                  <c:v>RUBEN CARRASCO</c:v>
                </c:pt>
                <c:pt idx="15">
                  <c:v>JUDITH MARCOS</c:v>
                </c:pt>
                <c:pt idx="16">
                  <c:v>LEIRE SIERRA</c:v>
                </c:pt>
                <c:pt idx="17">
                  <c:v>JESUS GIMENEZ</c:v>
                </c:pt>
                <c:pt idx="18">
                  <c:v>MIKEL LAZARO</c:v>
                </c:pt>
                <c:pt idx="19">
                  <c:v>JIMENA LOPEZ</c:v>
                </c:pt>
              </c:strCache>
            </c:strRef>
          </c:cat>
          <c:val>
            <c:numRef>
              <c:f>Gráficos!$D$52:$D$72</c:f>
              <c:numCache>
                <c:formatCode>General</c:formatCode>
                <c:ptCount val="20"/>
                <c:pt idx="0">
                  <c:v>212</c:v>
                </c:pt>
                <c:pt idx="1">
                  <c:v>211</c:v>
                </c:pt>
                <c:pt idx="2">
                  <c:v>211</c:v>
                </c:pt>
                <c:pt idx="3">
                  <c:v>211</c:v>
                </c:pt>
                <c:pt idx="4">
                  <c:v>210</c:v>
                </c:pt>
                <c:pt idx="5">
                  <c:v>210</c:v>
                </c:pt>
                <c:pt idx="6">
                  <c:v>209</c:v>
                </c:pt>
                <c:pt idx="7">
                  <c:v>209</c:v>
                </c:pt>
                <c:pt idx="8">
                  <c:v>209</c:v>
                </c:pt>
                <c:pt idx="9">
                  <c:v>209</c:v>
                </c:pt>
                <c:pt idx="10">
                  <c:v>208</c:v>
                </c:pt>
                <c:pt idx="11">
                  <c:v>208</c:v>
                </c:pt>
                <c:pt idx="12">
                  <c:v>208</c:v>
                </c:pt>
                <c:pt idx="13">
                  <c:v>207</c:v>
                </c:pt>
                <c:pt idx="14">
                  <c:v>206</c:v>
                </c:pt>
                <c:pt idx="15">
                  <c:v>205</c:v>
                </c:pt>
                <c:pt idx="16">
                  <c:v>204</c:v>
                </c:pt>
                <c:pt idx="17">
                  <c:v>204</c:v>
                </c:pt>
                <c:pt idx="18">
                  <c:v>204</c:v>
                </c:pt>
                <c:pt idx="19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5-4DA4-BAE0-9864377D6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094832"/>
        <c:axId val="1402108752"/>
      </c:barChart>
      <c:catAx>
        <c:axId val="14020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2108752"/>
        <c:crosses val="autoZero"/>
        <c:auto val="1"/>
        <c:lblAlgn val="ctr"/>
        <c:lblOffset val="100"/>
        <c:noMultiLvlLbl val="0"/>
      </c:catAx>
      <c:valAx>
        <c:axId val="14021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20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2057399</xdr:colOff>
      <xdr:row>30</xdr:row>
      <xdr:rowOff>19050</xdr:rowOff>
    </xdr:from>
    <xdr:to>
      <xdr:col>12</xdr:col>
      <xdr:colOff>47625</xdr:colOff>
      <xdr:row>47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32A472-0019-B931-A823-4B5DA5CCA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123825</xdr:colOff>
      <xdr:row>49</xdr:row>
      <xdr:rowOff>114300</xdr:rowOff>
    </xdr:from>
    <xdr:to>
      <xdr:col>5</xdr:col>
      <xdr:colOff>523875</xdr:colOff>
      <xdr:row>64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nalVentas">
              <a:extLst>
                <a:ext uri="{FF2B5EF4-FFF2-40B4-BE49-F238E27FC236}">
                  <a16:creationId xmlns:a16="http://schemas.microsoft.com/office/drawing/2014/main" id="{ACE432DD-0CA4-8055-E129-789B968544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nalVenta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91275" y="804862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838200</xdr:colOff>
      <xdr:row>48</xdr:row>
      <xdr:rowOff>152399</xdr:rowOff>
    </xdr:from>
    <xdr:to>
      <xdr:col>10</xdr:col>
      <xdr:colOff>495300</xdr:colOff>
      <xdr:row>72</xdr:row>
      <xdr:rowOff>9524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FCD415F-3A16-0631-8982-5095D5F0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923.80122199074" backgroundQuery="1" createdVersion="8" refreshedVersion="8" minRefreshableVersion="3" recordCount="0" supportSubquery="1" supportAdvancedDrill="1" xr:uid="{A7E7FB2D-7E46-4455-8876-8A2134139CA4}">
  <cacheSource type="external" connectionId="1"/>
  <cacheFields count="3">
    <cacheField name="[Measures].[Suma de UdsVendidas]" caption="Suma de UdsVendidas" numFmtId="0" hierarchy="24" level="32767"/>
    <cacheField name="[Ventas1].[NombreCliente].[NombreCliente]" caption="NombreCliente" numFmtId="0" hierarchy="10" level="1">
      <sharedItems count="20">
        <s v="AINA SANCHO"/>
        <s v="ALEJANDRO BLANCO"/>
        <s v="ANE BELTRAN"/>
        <s v="ANGEL HIDALGO"/>
        <s v="BERTA MOYA"/>
        <s v="EMMA CARRASCO"/>
        <s v="ERIK RUBIO"/>
        <s v="IRENE MARIN"/>
        <s v="JESUS GIMENEZ"/>
        <s v="JIMENA LOPEZ"/>
        <s v="JOSE VARGAS"/>
        <s v="JUDITH MARCOS"/>
        <s v="LEIRE SIERRA"/>
        <s v="LEYRE AVILA"/>
        <s v="LOLA PALACIOS"/>
        <s v="MIKEL LAZARO"/>
        <s v="NOA PACHECO"/>
        <s v="NORA PADILLA"/>
        <s v="RUBEN CARRASCO"/>
        <s v="SILVIA TORRES"/>
      </sharedItems>
    </cacheField>
    <cacheField name="[Ventas1].[CanalVentas].[CanalVentas]" caption="CanalVentas" numFmtId="0" hierarchy="13" level="1">
      <sharedItems containsSemiMixedTypes="0" containsNonDate="0" containsString="0"/>
    </cacheField>
  </cacheFields>
  <cacheHierarchies count="32">
    <cacheHierarchy uniqueName="[Clientes1].[IdCliente]" caption="IdCliente" attribute="1" defaultMemberUniqueName="[Clientes1].[IdCliente].[All]" allUniqueName="[Clientes1].[IdCliente].[All]" dimensionUniqueName="[Clientes1]" displayFolder="" count="0" memberValueDatatype="20" unbalanced="0"/>
    <cacheHierarchy uniqueName="[Clientes1].[NombreCliente]" caption="NombreCliente" attribute="1" defaultMemberUniqueName="[Clientes1].[NombreCliente].[All]" allUniqueName="[Clientes1].[NombreCliente].[All]" dimensionUniqueName="[Clientes1]" displayFolder="" count="0" memberValueDatatype="130" unbalanced="0"/>
    <cacheHierarchy uniqueName="[Paises1].[País]" caption="País" attribute="1" defaultMemberUniqueName="[Paises1].[País].[All]" allUniqueName="[Paises1].[País].[All]" dimensionUniqueName="[Paises1]" displayFolder="" count="0" memberValueDatatype="130" unbalanced="0"/>
    <cacheHierarchy uniqueName="[Paises1].[Region]" caption="Region" attribute="1" defaultMemberUniqueName="[Paises1].[Region].[All]" allUniqueName="[Paises1].[Region].[All]" dimensionUniqueName="[Paises1]" displayFolder="" count="0" memberValueDatatype="130" unbalanced="0"/>
    <cacheHierarchy uniqueName="[Productos1].[IdProducto]" caption="IdProducto" attribute="1" defaultMemberUniqueName="[Productos1].[IdProducto].[All]" allUniqueName="[Productos1].[IdProducto].[All]" dimensionUniqueName="[Productos1]" displayFolder="" count="0" memberValueDatatype="130" unbalanced="0"/>
    <cacheHierarchy uniqueName="[Productos1].[productName]" caption="productName" attribute="1" defaultMemberUniqueName="[Productos1].[productName].[All]" allUniqueName="[Productos1].[productName].[All]" dimensionUniqueName="[Productos1]" displayFolder="" count="0" memberValueDatatype="130" unbalanced="0"/>
    <cacheHierarchy uniqueName="[Productos1].[CosteStandard]" caption="CosteStandard" attribute="1" defaultMemberUniqueName="[Productos1].[CosteStandard].[All]" allUniqueName="[Productos1].[CosteStandard].[All]" dimensionUniqueName="[Productos1]" displayFolder="" count="0" memberValueDatatype="5" unbalanced="0"/>
    <cacheHierarchy uniqueName="[Productos1].[PrecioStandard]" caption="PrecioStandard" attribute="1" defaultMemberUniqueName="[Productos1].[PrecioStandard].[All]" allUniqueName="[Productos1].[PrecioStandard].[All]" dimensionUniqueName="[Productos1]" displayFolder="" count="0" memberValueDatatype="5" unbalanced="0"/>
    <cacheHierarchy uniqueName="[Productos1].[Ganancia]" caption="Ganancia" attribute="1" defaultMemberUniqueName="[Productos1].[Ganancia].[All]" allUniqueName="[Productos1].[Ganancia].[All]" dimensionUniqueName="[Productos1]" displayFolder="" count="0" memberValueDatatype="5" unbalanced="0"/>
    <cacheHierarchy uniqueName="[Ventas1].[IdCliente]" caption="IdCliente" attribute="1" defaultMemberUniqueName="[Ventas1].[IdCliente].[All]" allUniqueName="[Ventas1].[IdCliente].[All]" dimensionUniqueName="[Ventas1]" displayFolder="" count="0" memberValueDatatype="20" unbalanced="0"/>
    <cacheHierarchy uniqueName="[Ventas1].[NombreCliente]" caption="NombreCliente" attribute="1" defaultMemberUniqueName="[Ventas1].[NombreCliente].[All]" allUniqueName="[Ventas1].[NombreCliente].[All]" dimensionUniqueName="[Ventas1]" displayFolder="" count="2" memberValueDatatype="130" unbalanced="0">
      <fieldsUsage count="2">
        <fieldUsage x="-1"/>
        <fieldUsage x="1"/>
      </fieldsUsage>
    </cacheHierarchy>
    <cacheHierarchy uniqueName="[Ventas1].[Pais]" caption="Pais" attribute="1" defaultMemberUniqueName="[Ventas1].[Pais].[All]" allUniqueName="[Ventas1].[Pais].[All]" dimensionUniqueName="[Ventas1]" displayFolder="" count="0" memberValueDatatype="130" unbalanced="0"/>
    <cacheHierarchy uniqueName="[Ventas1].[IdProducto]" caption="IdProducto" attribute="1" defaultMemberUniqueName="[Ventas1].[IdProducto].[All]" allUniqueName="[Ventas1].[IdProducto].[All]" dimensionUniqueName="[Ventas1]" displayFolder="" count="0" memberValueDatatype="130" unbalanced="0"/>
    <cacheHierarchy uniqueName="[Ventas1].[CanalVentas]" caption="CanalVentas" attribute="1" defaultMemberUniqueName="[Ventas1].[CanalVentas].[All]" allUniqueName="[Ventas1].[CanalVentas].[All]" dimensionUniqueName="[Ventas1]" displayFolder="" count="2" memberValueDatatype="130" unbalanced="0">
      <fieldsUsage count="2">
        <fieldUsage x="-1"/>
        <fieldUsage x="2"/>
      </fieldsUsage>
    </cacheHierarchy>
    <cacheHierarchy uniqueName="[Ventas1].[UdsVendidas]" caption="UdsVendidas" attribute="1" defaultMemberUniqueName="[Ventas1].[UdsVendidas].[All]" allUniqueName="[Ventas1].[UdsVendidas].[All]" dimensionUniqueName="[Ventas1]" displayFolder="" count="0" memberValueDatatype="20" unbalanced="0"/>
    <cacheHierarchy uniqueName="[Ventas1].[FechaVenta]" caption="FechaVenta" attribute="1" time="1" defaultMemberUniqueName="[Ventas1].[FechaVenta].[All]" allUniqueName="[Ventas1].[FechaVenta].[All]" dimensionUniqueName="[Ventas1]" displayFolder="" count="0" memberValueDatatype="7" unbalanced="0"/>
    <cacheHierarchy uniqueName="[Ventas1].[Costes]" caption="Costes" attribute="1" defaultMemberUniqueName="[Ventas1].[Costes].[All]" allUniqueName="[Ventas1].[Costes].[All]" dimensionUniqueName="[Ventas1]" displayFolder="" count="0" memberValueDatatype="5" unbalanced="0"/>
    <cacheHierarchy uniqueName="[Ventas1].[Ingresos]" caption="Ingresos" attribute="1" defaultMemberUniqueName="[Ventas1].[Ingresos].[All]" allUniqueName="[Ventas1].[Ingresos].[All]" dimensionUniqueName="[Ventas1]" displayFolder="" count="0" memberValueDatatype="5" unbalanced="0"/>
    <cacheHierarchy uniqueName="[Ventas1].[Beneficios]" caption="Beneficios" attribute="1" defaultMemberUniqueName="[Ventas1].[Beneficios].[All]" allUniqueName="[Ventas1].[Beneficios].[All]" dimensionUniqueName="[Ventas1]" displayFolder="" count="0" memberValueDatatype="5" unbalanced="0"/>
    <cacheHierarchy uniqueName="[Measures].[__XL_Count Ventas1]" caption="__XL_Count Ventas1" measure="1" displayFolder="" measureGroup="Ventas1" count="0" hidden="1"/>
    <cacheHierarchy uniqueName="[Measures].[__XL_Count Paises1]" caption="__XL_Count Paises1" measure="1" displayFolder="" measureGroup="Paises1" count="0" hidden="1"/>
    <cacheHierarchy uniqueName="[Measures].[__XL_Count Productos1]" caption="__XL_Count Productos1" measure="1" displayFolder="" measureGroup="Productos1" count="0" hidden="1"/>
    <cacheHierarchy uniqueName="[Measures].[__XL_Count Clientes1]" caption="__XL_Count Clientes1" measure="1" displayFolder="" measureGroup="Clientes1" count="0" hidden="1"/>
    <cacheHierarchy uniqueName="[Measures].[__No measures defined]" caption="__No measures defined" measure="1" displayFolder="" count="0" hidden="1"/>
    <cacheHierarchy uniqueName="[Measures].[Suma de UdsVendidas]" caption="Suma de UdsVendidas" measure="1" displayFolder="" measureGroup="Ventas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eStandard]" caption="Suma de CosteStandard" measure="1" displayFolder="" measureGroup="Productos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ecioStandard]" caption="Suma de PrecioStandard" measure="1" displayFolder="" measureGroup="Productos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Ganancia]" caption="Suma de Ganancia" measure="1" displayFolder="" measureGroup="Productos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UdsVendidas]" caption="Promedio de UdsVendidas" measure="1" displayFolder="" measureGroup="Ventas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gresos]" caption="Suma de Ingresos" measure="1" displayFolder="" measureGroup="Ventas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Costes]" caption="Suma de Costes" measure="1" displayFolder="" measureGroup="Ventas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Beneficios]" caption="Suma de Beneficios" measure="1" displayFolder="" measureGroup="Ventas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Clientes1" uniqueName="[Clientes1]" caption="Clientes1"/>
    <dimension measure="1" name="Measures" uniqueName="[Measures]" caption="Measures"/>
    <dimension name="Paises1" uniqueName="[Paises1]" caption="Paises1"/>
    <dimension name="Productos1" uniqueName="[Productos1]" caption="Productos1"/>
    <dimension name="Ventas1" uniqueName="[Ventas1]" caption="Ventas1"/>
  </dimensions>
  <measureGroups count="4">
    <measureGroup name="Clientes1" caption="Clientes1"/>
    <measureGroup name="Paises1" caption="Paises1"/>
    <measureGroup name="Productos1" caption="Productos1"/>
    <measureGroup name="Ventas1" caption="Ventas1"/>
  </measureGroups>
  <maps count="6">
    <map measureGroup="0" dimension="0"/>
    <map measureGroup="1" dimension="2"/>
    <map measureGroup="2" dimension="3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923.801225694442" backgroundQuery="1" createdVersion="8" refreshedVersion="8" minRefreshableVersion="3" recordCount="0" supportSubquery="1" supportAdvancedDrill="1" xr:uid="{854F5812-F848-4958-8CD1-853B64F07375}">
  <cacheSource type="external" connectionId="1"/>
  <cacheFields count="5">
    <cacheField name="[Paises1].[Region].[Region]" caption="Region" numFmtId="0" hierarchy="3" level="1">
      <sharedItems count="7">
        <s v="Asia"/>
        <s v="Australia and Oceania"/>
        <s v="Central America and the Caribbean"/>
        <s v="Europe"/>
        <s v="Middle East and North Africa"/>
        <s v="North America"/>
        <s v="Sub-Saharan Africa"/>
      </sharedItems>
    </cacheField>
    <cacheField name="[Measures].[Suma de UdsVendidas]" caption="Suma de UdsVendidas" numFmtId="0" hierarchy="24" level="32767"/>
    <cacheField name="[Measures].[Suma de Costes]" caption="Suma de Costes" numFmtId="0" hierarchy="30" level="32767"/>
    <cacheField name="[Measures].[Suma de Ingresos]" caption="Suma de Ingresos" numFmtId="0" hierarchy="29" level="32767"/>
    <cacheField name="[Measures].[Suma de Beneficios]" caption="Suma de Beneficios" numFmtId="0" hierarchy="31" level="32767"/>
  </cacheFields>
  <cacheHierarchies count="32">
    <cacheHierarchy uniqueName="[Clientes1].[IdCliente]" caption="IdCliente" attribute="1" defaultMemberUniqueName="[Clientes1].[IdCliente].[All]" allUniqueName="[Clientes1].[IdCliente].[All]" dimensionUniqueName="[Clientes1]" displayFolder="" count="0" memberValueDatatype="20" unbalanced="0"/>
    <cacheHierarchy uniqueName="[Clientes1].[NombreCliente]" caption="NombreCliente" attribute="1" defaultMemberUniqueName="[Clientes1].[NombreCliente].[All]" allUniqueName="[Clientes1].[NombreCliente].[All]" dimensionUniqueName="[Clientes1]" displayFolder="" count="0" memberValueDatatype="130" unbalanced="0"/>
    <cacheHierarchy uniqueName="[Paises1].[País]" caption="País" attribute="1" defaultMemberUniqueName="[Paises1].[País].[All]" allUniqueName="[Paises1].[País].[All]" dimensionUniqueName="[Paises1]" displayFolder="" count="0" memberValueDatatype="130" unbalanced="0"/>
    <cacheHierarchy uniqueName="[Paises1].[Region]" caption="Region" attribute="1" defaultMemberUniqueName="[Paises1].[Region].[All]" allUniqueName="[Paises1].[Region].[All]" dimensionUniqueName="[Paises1]" displayFolder="" count="2" memberValueDatatype="130" unbalanced="0">
      <fieldsUsage count="2">
        <fieldUsage x="-1"/>
        <fieldUsage x="0"/>
      </fieldsUsage>
    </cacheHierarchy>
    <cacheHierarchy uniqueName="[Productos1].[IdProducto]" caption="IdProducto" attribute="1" defaultMemberUniqueName="[Productos1].[IdProducto].[All]" allUniqueName="[Productos1].[IdProducto].[All]" dimensionUniqueName="[Productos1]" displayFolder="" count="0" memberValueDatatype="130" unbalanced="0"/>
    <cacheHierarchy uniqueName="[Productos1].[productName]" caption="productName" attribute="1" defaultMemberUniqueName="[Productos1].[productName].[All]" allUniqueName="[Productos1].[productName].[All]" dimensionUniqueName="[Productos1]" displayFolder="" count="0" memberValueDatatype="130" unbalanced="0"/>
    <cacheHierarchy uniqueName="[Productos1].[CosteStandard]" caption="CosteStandard" attribute="1" defaultMemberUniqueName="[Productos1].[CosteStandard].[All]" allUniqueName="[Productos1].[CosteStandard].[All]" dimensionUniqueName="[Productos1]" displayFolder="" count="0" memberValueDatatype="5" unbalanced="0"/>
    <cacheHierarchy uniqueName="[Productos1].[PrecioStandard]" caption="PrecioStandard" attribute="1" defaultMemberUniqueName="[Productos1].[PrecioStandard].[All]" allUniqueName="[Productos1].[PrecioStandard].[All]" dimensionUniqueName="[Productos1]" displayFolder="" count="0" memberValueDatatype="5" unbalanced="0"/>
    <cacheHierarchy uniqueName="[Productos1].[Ganancia]" caption="Ganancia" attribute="1" defaultMemberUniqueName="[Productos1].[Ganancia].[All]" allUniqueName="[Productos1].[Ganancia].[All]" dimensionUniqueName="[Productos1]" displayFolder="" count="0" memberValueDatatype="5" unbalanced="0"/>
    <cacheHierarchy uniqueName="[Ventas1].[IdCliente]" caption="IdCliente" attribute="1" defaultMemberUniqueName="[Ventas1].[IdCliente].[All]" allUniqueName="[Ventas1].[IdCliente].[All]" dimensionUniqueName="[Ventas1]" displayFolder="" count="0" memberValueDatatype="20" unbalanced="0"/>
    <cacheHierarchy uniqueName="[Ventas1].[NombreCliente]" caption="NombreCliente" attribute="1" defaultMemberUniqueName="[Ventas1].[NombreCliente].[All]" allUniqueName="[Ventas1].[NombreCliente].[All]" dimensionUniqueName="[Ventas1]" displayFolder="" count="0" memberValueDatatype="130" unbalanced="0"/>
    <cacheHierarchy uniqueName="[Ventas1].[Pais]" caption="Pais" attribute="1" defaultMemberUniqueName="[Ventas1].[Pais].[All]" allUniqueName="[Ventas1].[Pais].[All]" dimensionUniqueName="[Ventas1]" displayFolder="" count="0" memberValueDatatype="130" unbalanced="0"/>
    <cacheHierarchy uniqueName="[Ventas1].[IdProducto]" caption="IdProducto" attribute="1" defaultMemberUniqueName="[Ventas1].[IdProducto].[All]" allUniqueName="[Ventas1].[IdProducto].[All]" dimensionUniqueName="[Ventas1]" displayFolder="" count="0" memberValueDatatype="130" unbalanced="0"/>
    <cacheHierarchy uniqueName="[Ventas1].[CanalVentas]" caption="CanalVentas" attribute="1" defaultMemberUniqueName="[Ventas1].[CanalVentas].[All]" allUniqueName="[Ventas1].[CanalVentas].[All]" dimensionUniqueName="[Ventas1]" displayFolder="" count="0" memberValueDatatype="130" unbalanced="0"/>
    <cacheHierarchy uniqueName="[Ventas1].[UdsVendidas]" caption="UdsVendidas" attribute="1" defaultMemberUniqueName="[Ventas1].[UdsVendidas].[All]" allUniqueName="[Ventas1].[UdsVendidas].[All]" dimensionUniqueName="[Ventas1]" displayFolder="" count="0" memberValueDatatype="20" unbalanced="0"/>
    <cacheHierarchy uniqueName="[Ventas1].[FechaVenta]" caption="FechaVenta" attribute="1" time="1" defaultMemberUniqueName="[Ventas1].[FechaVenta].[All]" allUniqueName="[Ventas1].[FechaVenta].[All]" dimensionUniqueName="[Ventas1]" displayFolder="" count="0" memberValueDatatype="7" unbalanced="0"/>
    <cacheHierarchy uniqueName="[Ventas1].[Costes]" caption="Costes" attribute="1" defaultMemberUniqueName="[Ventas1].[Costes].[All]" allUniqueName="[Ventas1].[Costes].[All]" dimensionUniqueName="[Ventas1]" displayFolder="" count="0" memberValueDatatype="5" unbalanced="0"/>
    <cacheHierarchy uniqueName="[Ventas1].[Ingresos]" caption="Ingresos" attribute="1" defaultMemberUniqueName="[Ventas1].[Ingresos].[All]" allUniqueName="[Ventas1].[Ingresos].[All]" dimensionUniqueName="[Ventas1]" displayFolder="" count="0" memberValueDatatype="5" unbalanced="0"/>
    <cacheHierarchy uniqueName="[Ventas1].[Beneficios]" caption="Beneficios" attribute="1" defaultMemberUniqueName="[Ventas1].[Beneficios].[All]" allUniqueName="[Ventas1].[Beneficios].[All]" dimensionUniqueName="[Ventas1]" displayFolder="" count="0" memberValueDatatype="5" unbalanced="0"/>
    <cacheHierarchy uniqueName="[Measures].[__XL_Count Ventas1]" caption="__XL_Count Ventas1" measure="1" displayFolder="" measureGroup="Ventas1" count="0" hidden="1"/>
    <cacheHierarchy uniqueName="[Measures].[__XL_Count Paises1]" caption="__XL_Count Paises1" measure="1" displayFolder="" measureGroup="Paises1" count="0" hidden="1"/>
    <cacheHierarchy uniqueName="[Measures].[__XL_Count Productos1]" caption="__XL_Count Productos1" measure="1" displayFolder="" measureGroup="Productos1" count="0" hidden="1"/>
    <cacheHierarchy uniqueName="[Measures].[__XL_Count Clientes1]" caption="__XL_Count Clientes1" measure="1" displayFolder="" measureGroup="Clientes1" count="0" hidden="1"/>
    <cacheHierarchy uniqueName="[Measures].[__No measures defined]" caption="__No measures defined" measure="1" displayFolder="" count="0" hidden="1"/>
    <cacheHierarchy uniqueName="[Measures].[Suma de UdsVendidas]" caption="Suma de UdsVendidas" measure="1" displayFolder="" measureGroup="Ventas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eStandard]" caption="Suma de CosteStandard" measure="1" displayFolder="" measureGroup="Productos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ecioStandard]" caption="Suma de PrecioStandard" measure="1" displayFolder="" measureGroup="Productos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Ganancia]" caption="Suma de Ganancia" measure="1" displayFolder="" measureGroup="Productos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UdsVendidas]" caption="Promedio de UdsVendidas" measure="1" displayFolder="" measureGroup="Ventas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gresos]" caption="Suma de Ingresos" measure="1" displayFolder="" measureGroup="Ventas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Costes]" caption="Suma de Costes" measure="1" displayFolder="" measureGroup="Ventas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Beneficios]" caption="Suma de Beneficios" measure="1" displayFolder="" measureGroup="Ventas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Clientes1" uniqueName="[Clientes1]" caption="Clientes1"/>
    <dimension measure="1" name="Measures" uniqueName="[Measures]" caption="Measures"/>
    <dimension name="Paises1" uniqueName="[Paises1]" caption="Paises1"/>
    <dimension name="Productos1" uniqueName="[Productos1]" caption="Productos1"/>
    <dimension name="Ventas1" uniqueName="[Ventas1]" caption="Ventas1"/>
  </dimensions>
  <measureGroups count="4">
    <measureGroup name="Clientes1" caption="Clientes1"/>
    <measureGroup name="Paises1" caption="Paises1"/>
    <measureGroup name="Productos1" caption="Productos1"/>
    <measureGroup name="Ventas1" caption="Ventas1"/>
  </measureGroups>
  <maps count="6">
    <map measureGroup="0" dimension="0"/>
    <map measureGroup="1" dimension="2"/>
    <map measureGroup="2" dimension="3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923.803027314818" backgroundQuery="1" createdVersion="8" refreshedVersion="8" minRefreshableVersion="3" recordCount="0" supportSubquery="1" supportAdvancedDrill="1" xr:uid="{3120CA6D-4261-4475-9581-521F4D512DE9}">
  <cacheSource type="external" connectionId="1"/>
  <cacheFields count="3">
    <cacheField name="[Paises1].[Region].[Region]" caption="Region" numFmtId="0" hierarchy="3" level="1">
      <sharedItems count="7">
        <s v="Asia"/>
        <s v="Australia and Oceania"/>
        <s v="Central America and the Caribbean"/>
        <s v="Europe"/>
        <s v="Middle East and North Africa"/>
        <s v="North America"/>
        <s v="Sub-Saharan Africa"/>
      </sharedItems>
    </cacheField>
    <cacheField name="[Measures].[Suma de UdsVendidas]" caption="Suma de UdsVendidas" numFmtId="0" hierarchy="24" level="32767"/>
    <cacheField name="[Productos1].[productName].[productName]" caption="productName" numFmtId="0" hierarchy="5" level="1">
      <sharedItems count="11">
        <s v="botella 0.5l"/>
        <s v="botella 1l"/>
        <s v="botella 5l"/>
        <s v="botellín 200cc"/>
        <s v="botellín 300cc"/>
        <s v="botellín 500cc"/>
        <s v="garrafa 1l"/>
        <s v="garrafa 2l"/>
        <s v="garrafa 3l"/>
        <s v="garrafa 4l"/>
        <s v="garrafa 8l"/>
      </sharedItems>
    </cacheField>
  </cacheFields>
  <cacheHierarchies count="32">
    <cacheHierarchy uniqueName="[Clientes1].[IdCliente]" caption="IdCliente" attribute="1" defaultMemberUniqueName="[Clientes1].[IdCliente].[All]" allUniqueName="[Clientes1].[IdCliente].[All]" dimensionUniqueName="[Clientes1]" displayFolder="" count="0" memberValueDatatype="20" unbalanced="0"/>
    <cacheHierarchy uniqueName="[Clientes1].[NombreCliente]" caption="NombreCliente" attribute="1" defaultMemberUniqueName="[Clientes1].[NombreCliente].[All]" allUniqueName="[Clientes1].[NombreCliente].[All]" dimensionUniqueName="[Clientes1]" displayFolder="" count="0" memberValueDatatype="130" unbalanced="0"/>
    <cacheHierarchy uniqueName="[Paises1].[País]" caption="País" attribute="1" defaultMemberUniqueName="[Paises1].[País].[All]" allUniqueName="[Paises1].[País].[All]" dimensionUniqueName="[Paises1]" displayFolder="" count="0" memberValueDatatype="130" unbalanced="0"/>
    <cacheHierarchy uniqueName="[Paises1].[Region]" caption="Region" attribute="1" defaultMemberUniqueName="[Paises1].[Region].[All]" allUniqueName="[Paises1].[Region].[All]" dimensionUniqueName="[Paises1]" displayFolder="" count="2" memberValueDatatype="130" unbalanced="0">
      <fieldsUsage count="2">
        <fieldUsage x="-1"/>
        <fieldUsage x="0"/>
      </fieldsUsage>
    </cacheHierarchy>
    <cacheHierarchy uniqueName="[Productos1].[IdProducto]" caption="IdProducto" attribute="1" defaultMemberUniqueName="[Productos1].[IdProducto].[All]" allUniqueName="[Productos1].[IdProducto].[All]" dimensionUniqueName="[Productos1]" displayFolder="" count="0" memberValueDatatype="130" unbalanced="0"/>
    <cacheHierarchy uniqueName="[Productos1].[productName]" caption="productName" attribute="1" defaultMemberUniqueName="[Productos1].[productName].[All]" allUniqueName="[Productos1].[productName].[All]" dimensionUniqueName="[Productos1]" displayFolder="" count="2" memberValueDatatype="130" unbalanced="0">
      <fieldsUsage count="2">
        <fieldUsage x="-1"/>
        <fieldUsage x="2"/>
      </fieldsUsage>
    </cacheHierarchy>
    <cacheHierarchy uniqueName="[Productos1].[CosteStandard]" caption="CosteStandard" attribute="1" defaultMemberUniqueName="[Productos1].[CosteStandard].[All]" allUniqueName="[Productos1].[CosteStandard].[All]" dimensionUniqueName="[Productos1]" displayFolder="" count="0" memberValueDatatype="5" unbalanced="0"/>
    <cacheHierarchy uniqueName="[Productos1].[PrecioStandard]" caption="PrecioStandard" attribute="1" defaultMemberUniqueName="[Productos1].[PrecioStandard].[All]" allUniqueName="[Productos1].[PrecioStandard].[All]" dimensionUniqueName="[Productos1]" displayFolder="" count="0" memberValueDatatype="5" unbalanced="0"/>
    <cacheHierarchy uniqueName="[Productos1].[Ganancia]" caption="Ganancia" attribute="1" defaultMemberUniqueName="[Productos1].[Ganancia].[All]" allUniqueName="[Productos1].[Ganancia].[All]" dimensionUniqueName="[Productos1]" displayFolder="" count="0" memberValueDatatype="5" unbalanced="0"/>
    <cacheHierarchy uniqueName="[Ventas1].[IdCliente]" caption="IdCliente" attribute="1" defaultMemberUniqueName="[Ventas1].[IdCliente].[All]" allUniqueName="[Ventas1].[IdCliente].[All]" dimensionUniqueName="[Ventas1]" displayFolder="" count="0" memberValueDatatype="20" unbalanced="0"/>
    <cacheHierarchy uniqueName="[Ventas1].[NombreCliente]" caption="NombreCliente" attribute="1" defaultMemberUniqueName="[Ventas1].[NombreCliente].[All]" allUniqueName="[Ventas1].[NombreCliente].[All]" dimensionUniqueName="[Ventas1]" displayFolder="" count="0" memberValueDatatype="130" unbalanced="0"/>
    <cacheHierarchy uniqueName="[Ventas1].[Pais]" caption="Pais" attribute="1" defaultMemberUniqueName="[Ventas1].[Pais].[All]" allUniqueName="[Ventas1].[Pais].[All]" dimensionUniqueName="[Ventas1]" displayFolder="" count="0" memberValueDatatype="130" unbalanced="0"/>
    <cacheHierarchy uniqueName="[Ventas1].[IdProducto]" caption="IdProducto" attribute="1" defaultMemberUniqueName="[Ventas1].[IdProducto].[All]" allUniqueName="[Ventas1].[IdProducto].[All]" dimensionUniqueName="[Ventas1]" displayFolder="" count="2" memberValueDatatype="130" unbalanced="0"/>
    <cacheHierarchy uniqueName="[Ventas1].[CanalVentas]" caption="CanalVentas" attribute="1" defaultMemberUniqueName="[Ventas1].[CanalVentas].[All]" allUniqueName="[Ventas1].[CanalVentas].[All]" dimensionUniqueName="[Ventas1]" displayFolder="" count="0" memberValueDatatype="130" unbalanced="0"/>
    <cacheHierarchy uniqueName="[Ventas1].[UdsVendidas]" caption="UdsVendidas" attribute="1" defaultMemberUniqueName="[Ventas1].[UdsVendidas].[All]" allUniqueName="[Ventas1].[UdsVendidas].[All]" dimensionUniqueName="[Ventas1]" displayFolder="" count="0" memberValueDatatype="20" unbalanced="0"/>
    <cacheHierarchy uniqueName="[Ventas1].[FechaVenta]" caption="FechaVenta" attribute="1" time="1" defaultMemberUniqueName="[Ventas1].[FechaVenta].[All]" allUniqueName="[Ventas1].[FechaVenta].[All]" dimensionUniqueName="[Ventas1]" displayFolder="" count="0" memberValueDatatype="7" unbalanced="0"/>
    <cacheHierarchy uniqueName="[Ventas1].[Costes]" caption="Costes" attribute="1" defaultMemberUniqueName="[Ventas1].[Costes].[All]" allUniqueName="[Ventas1].[Costes].[All]" dimensionUniqueName="[Ventas1]" displayFolder="" count="0" memberValueDatatype="5" unbalanced="0"/>
    <cacheHierarchy uniqueName="[Ventas1].[Ingresos]" caption="Ingresos" attribute="1" defaultMemberUniqueName="[Ventas1].[Ingresos].[All]" allUniqueName="[Ventas1].[Ingresos].[All]" dimensionUniqueName="[Ventas1]" displayFolder="" count="0" memberValueDatatype="5" unbalanced="0"/>
    <cacheHierarchy uniqueName="[Ventas1].[Beneficios]" caption="Beneficios" attribute="1" defaultMemberUniqueName="[Ventas1].[Beneficios].[All]" allUniqueName="[Ventas1].[Beneficios].[All]" dimensionUniqueName="[Ventas1]" displayFolder="" count="0" memberValueDatatype="5" unbalanced="0"/>
    <cacheHierarchy uniqueName="[Measures].[__XL_Count Ventas1]" caption="__XL_Count Ventas1" measure="1" displayFolder="" measureGroup="Ventas1" count="0" hidden="1"/>
    <cacheHierarchy uniqueName="[Measures].[__XL_Count Paises1]" caption="__XL_Count Paises1" measure="1" displayFolder="" measureGroup="Paises1" count="0" hidden="1"/>
    <cacheHierarchy uniqueName="[Measures].[__XL_Count Productos1]" caption="__XL_Count Productos1" measure="1" displayFolder="" measureGroup="Productos1" count="0" hidden="1"/>
    <cacheHierarchy uniqueName="[Measures].[__XL_Count Clientes1]" caption="__XL_Count Clientes1" measure="1" displayFolder="" measureGroup="Clientes1" count="0" hidden="1"/>
    <cacheHierarchy uniqueName="[Measures].[__No measures defined]" caption="__No measures defined" measure="1" displayFolder="" count="0" hidden="1"/>
    <cacheHierarchy uniqueName="[Measures].[Suma de UdsVendidas]" caption="Suma de UdsVendidas" measure="1" displayFolder="" measureGroup="Ventas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eStandard]" caption="Suma de CosteStandard" measure="1" displayFolder="" measureGroup="Productos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ecioStandard]" caption="Suma de PrecioStandard" measure="1" displayFolder="" measureGroup="Productos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Ganancia]" caption="Suma de Ganancia" measure="1" displayFolder="" measureGroup="Productos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UdsVendidas]" caption="Promedio de UdsVendidas" measure="1" displayFolder="" measureGroup="Ventas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gresos]" caption="Suma de Ingresos" measure="1" displayFolder="" measureGroup="Ventas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Costes]" caption="Suma de Costes" measure="1" displayFolder="" measureGroup="Ventas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Beneficios]" caption="Suma de Beneficios" measure="1" displayFolder="" measureGroup="Ventas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5">
    <dimension name="Clientes1" uniqueName="[Clientes1]" caption="Clientes1"/>
    <dimension measure="1" name="Measures" uniqueName="[Measures]" caption="Measures"/>
    <dimension name="Paises1" uniqueName="[Paises1]" caption="Paises1"/>
    <dimension name="Productos1" uniqueName="[Productos1]" caption="Productos1"/>
    <dimension name="Ventas1" uniqueName="[Ventas1]" caption="Ventas1"/>
  </dimensions>
  <measureGroups count="4">
    <measureGroup name="Clientes1" caption="Clientes1"/>
    <measureGroup name="Paises1" caption="Paises1"/>
    <measureGroup name="Productos1" caption="Productos1"/>
    <measureGroup name="Ventas1" caption="Ventas1"/>
  </measureGroups>
  <maps count="6">
    <map measureGroup="0" dimension="0"/>
    <map measureGroup="1" dimension="2"/>
    <map measureGroup="2" dimension="3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uario" refreshedDate="45923.801216666667" backgroundQuery="1" createdVersion="3" refreshedVersion="8" minRefreshableVersion="3" recordCount="0" supportSubquery="1" supportAdvancedDrill="1" xr:uid="{9C53AAFA-C4B7-40F8-A7B9-CEBB0CF9CD2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2">
    <cacheHierarchy uniqueName="[Clientes1].[IdCliente]" caption="IdCliente" attribute="1" defaultMemberUniqueName="[Clientes1].[IdCliente].[All]" allUniqueName="[Clientes1].[IdCliente].[All]" dimensionUniqueName="[Clientes1]" displayFolder="" count="0" memberValueDatatype="20" unbalanced="0"/>
    <cacheHierarchy uniqueName="[Clientes1].[NombreCliente]" caption="NombreCliente" attribute="1" defaultMemberUniqueName="[Clientes1].[NombreCliente].[All]" allUniqueName="[Clientes1].[NombreCliente].[All]" dimensionUniqueName="[Clientes1]" displayFolder="" count="0" memberValueDatatype="130" unbalanced="0"/>
    <cacheHierarchy uniqueName="[Paises1].[País]" caption="País" attribute="1" defaultMemberUniqueName="[Paises1].[País].[All]" allUniqueName="[Paises1].[País].[All]" dimensionUniqueName="[Paises1]" displayFolder="" count="0" memberValueDatatype="130" unbalanced="0"/>
    <cacheHierarchy uniqueName="[Paises1].[Region]" caption="Region" attribute="1" defaultMemberUniqueName="[Paises1].[Region].[All]" allUniqueName="[Paises1].[Region].[All]" dimensionUniqueName="[Paises1]" displayFolder="" count="0" memberValueDatatype="130" unbalanced="0"/>
    <cacheHierarchy uniqueName="[Productos1].[IdProducto]" caption="IdProducto" attribute="1" defaultMemberUniqueName="[Productos1].[IdProducto].[All]" allUniqueName="[Productos1].[IdProducto].[All]" dimensionUniqueName="[Productos1]" displayFolder="" count="0" memberValueDatatype="130" unbalanced="0"/>
    <cacheHierarchy uniqueName="[Productos1].[productName]" caption="productName" attribute="1" defaultMemberUniqueName="[Productos1].[productName].[All]" allUniqueName="[Productos1].[productName].[All]" dimensionUniqueName="[Productos1]" displayFolder="" count="0" memberValueDatatype="130" unbalanced="0"/>
    <cacheHierarchy uniqueName="[Productos1].[CosteStandard]" caption="CosteStandard" attribute="1" defaultMemberUniqueName="[Productos1].[CosteStandard].[All]" allUniqueName="[Productos1].[CosteStandard].[All]" dimensionUniqueName="[Productos1]" displayFolder="" count="0" memberValueDatatype="5" unbalanced="0"/>
    <cacheHierarchy uniqueName="[Productos1].[PrecioStandard]" caption="PrecioStandard" attribute="1" defaultMemberUniqueName="[Productos1].[PrecioStandard].[All]" allUniqueName="[Productos1].[PrecioStandard].[All]" dimensionUniqueName="[Productos1]" displayFolder="" count="0" memberValueDatatype="5" unbalanced="0"/>
    <cacheHierarchy uniqueName="[Productos1].[Ganancia]" caption="Ganancia" attribute="1" defaultMemberUniqueName="[Productos1].[Ganancia].[All]" allUniqueName="[Productos1].[Ganancia].[All]" dimensionUniqueName="[Productos1]" displayFolder="" count="0" memberValueDatatype="5" unbalanced="0"/>
    <cacheHierarchy uniqueName="[Ventas1].[IdCliente]" caption="IdCliente" attribute="1" defaultMemberUniqueName="[Ventas1].[IdCliente].[All]" allUniqueName="[Ventas1].[IdCliente].[All]" dimensionUniqueName="[Ventas1]" displayFolder="" count="0" memberValueDatatype="20" unbalanced="0"/>
    <cacheHierarchy uniqueName="[Ventas1].[NombreCliente]" caption="NombreCliente" attribute="1" defaultMemberUniqueName="[Ventas1].[NombreCliente].[All]" allUniqueName="[Ventas1].[NombreCliente].[All]" dimensionUniqueName="[Ventas1]" displayFolder="" count="0" memberValueDatatype="130" unbalanced="0"/>
    <cacheHierarchy uniqueName="[Ventas1].[Pais]" caption="Pais" attribute="1" defaultMemberUniqueName="[Ventas1].[Pais].[All]" allUniqueName="[Ventas1].[Pais].[All]" dimensionUniqueName="[Ventas1]" displayFolder="" count="0" memberValueDatatype="130" unbalanced="0"/>
    <cacheHierarchy uniqueName="[Ventas1].[IdProducto]" caption="IdProducto" attribute="1" defaultMemberUniqueName="[Ventas1].[IdProducto].[All]" allUniqueName="[Ventas1].[IdProducto].[All]" dimensionUniqueName="[Ventas1]" displayFolder="" count="0" memberValueDatatype="130" unbalanced="0"/>
    <cacheHierarchy uniqueName="[Ventas1].[CanalVentas]" caption="CanalVentas" attribute="1" defaultMemberUniqueName="[Ventas1].[CanalVentas].[All]" allUniqueName="[Ventas1].[CanalVentas].[All]" dimensionUniqueName="[Ventas1]" displayFolder="" count="2" memberValueDatatype="130" unbalanced="0"/>
    <cacheHierarchy uniqueName="[Ventas1].[UdsVendidas]" caption="UdsVendidas" attribute="1" defaultMemberUniqueName="[Ventas1].[UdsVendidas].[All]" allUniqueName="[Ventas1].[UdsVendidas].[All]" dimensionUniqueName="[Ventas1]" displayFolder="" count="0" memberValueDatatype="20" unbalanced="0"/>
    <cacheHierarchy uniqueName="[Ventas1].[FechaVenta]" caption="FechaVenta" attribute="1" time="1" defaultMemberUniqueName="[Ventas1].[FechaVenta].[All]" allUniqueName="[Ventas1].[FechaVenta].[All]" dimensionUniqueName="[Ventas1]" displayFolder="" count="0" memberValueDatatype="7" unbalanced="0"/>
    <cacheHierarchy uniqueName="[Ventas1].[Costes]" caption="Costes" attribute="1" defaultMemberUniqueName="[Ventas1].[Costes].[All]" allUniqueName="[Ventas1].[Costes].[All]" dimensionUniqueName="[Ventas1]" displayFolder="" count="0" memberValueDatatype="5" unbalanced="0"/>
    <cacheHierarchy uniqueName="[Ventas1].[Ingresos]" caption="Ingresos" attribute="1" defaultMemberUniqueName="[Ventas1].[Ingresos].[All]" allUniqueName="[Ventas1].[Ingresos].[All]" dimensionUniqueName="[Ventas1]" displayFolder="" count="0" memberValueDatatype="5" unbalanced="0"/>
    <cacheHierarchy uniqueName="[Ventas1].[Beneficios]" caption="Beneficios" attribute="1" defaultMemberUniqueName="[Ventas1].[Beneficios].[All]" allUniqueName="[Ventas1].[Beneficios].[All]" dimensionUniqueName="[Ventas1]" displayFolder="" count="0" memberValueDatatype="5" unbalanced="0"/>
    <cacheHierarchy uniqueName="[Measures].[__XL_Count Ventas1]" caption="__XL_Count Ventas1" measure="1" displayFolder="" measureGroup="Ventas1" count="0" hidden="1"/>
    <cacheHierarchy uniqueName="[Measures].[__XL_Count Paises1]" caption="__XL_Count Paises1" measure="1" displayFolder="" measureGroup="Paises1" count="0" hidden="1"/>
    <cacheHierarchy uniqueName="[Measures].[__XL_Count Productos1]" caption="__XL_Count Productos1" measure="1" displayFolder="" measureGroup="Productos1" count="0" hidden="1"/>
    <cacheHierarchy uniqueName="[Measures].[__XL_Count Clientes1]" caption="__XL_Count Clientes1" measure="1" displayFolder="" measureGroup="Clientes1" count="0" hidden="1"/>
    <cacheHierarchy uniqueName="[Measures].[__No measures defined]" caption="__No measures defined" measure="1" displayFolder="" count="0" hidden="1"/>
    <cacheHierarchy uniqueName="[Measures].[Suma de UdsVendidas]" caption="Suma de UdsVendidas" measure="1" displayFolder="" measureGroup="Ventas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eStandard]" caption="Suma de CosteStandard" measure="1" displayFolder="" measureGroup="Productos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PrecioStandard]" caption="Suma de PrecioStandard" measure="1" displayFolder="" measureGroup="Productos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Ganancia]" caption="Suma de Ganancia" measure="1" displayFolder="" measureGroup="Productos1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Promedio de UdsVendidas]" caption="Promedio de UdsVendidas" measure="1" displayFolder="" measureGroup="Ventas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ngresos]" caption="Suma de Ingresos" measure="1" displayFolder="" measureGroup="Ventas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Costes]" caption="Suma de Costes" measure="1" displayFolder="" measureGroup="Ventas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Beneficios]" caption="Suma de Beneficios" measure="1" displayFolder="" measureGroup="Ventas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821982648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A48E7D-B84B-4039-BC6F-BDCEF91BE991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C51:D72" firstHeaderRow="1" firstDataRow="1" firstDataCol="1"/>
  <pivotFields count="3">
    <pivotField dataField="1" subtotalTop="0" showAll="0" defaultSubtotal="0"/>
    <pivotField axis="axisRow" allDrilled="1" subtotalTop="0" showAll="0" measureFilter="1" sortType="de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21">
    <i>
      <x v="14"/>
    </i>
    <i>
      <x v="5"/>
    </i>
    <i>
      <x v="1"/>
    </i>
    <i>
      <x v="2"/>
    </i>
    <i>
      <x v="6"/>
    </i>
    <i>
      <x v="10"/>
    </i>
    <i>
      <x v="19"/>
    </i>
    <i>
      <x v="3"/>
    </i>
    <i>
      <x v="4"/>
    </i>
    <i>
      <x/>
    </i>
    <i>
      <x v="16"/>
    </i>
    <i>
      <x v="17"/>
    </i>
    <i>
      <x v="7"/>
    </i>
    <i>
      <x v="13"/>
    </i>
    <i>
      <x v="18"/>
    </i>
    <i>
      <x v="11"/>
    </i>
    <i>
      <x v="12"/>
    </i>
    <i>
      <x v="8"/>
    </i>
    <i>
      <x v="15"/>
    </i>
    <i>
      <x v="9"/>
    </i>
    <i t="grand">
      <x/>
    </i>
  </rowItems>
  <colItems count="1">
    <i/>
  </colItems>
  <dataFields count="1">
    <dataField name="Unidades vendida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Ventas1].[CanalVentas].&amp;[Online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Unidades vendidas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4">
      <autoFilter ref="A1">
        <filterColumn colId="0">
          <top10 val="20" filterVal="20"/>
        </filterColumn>
      </autoFilter>
    </filter>
  </filters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es1]"/>
        <x15:activeTabTopLevelEntity name="[Venta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2B50F-3186-4B93-BDD8-2A72AAABB347}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Producto">
  <location ref="C15:K28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UdsVendidas" fld="1" baseField="0" baseItem="0"/>
  </dataFields>
  <chartFormats count="7"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 includeNewItemsInFilter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a de UdsVendidas"/>
    <pivotHierarchy dragToData="1"/>
    <pivotHierarchy dragToData="1"/>
    <pivotHierarchy dragToData="1"/>
    <pivotHierarchy dragToData="1" caption="Promedio de UdsVendida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1]"/>
        <x15:activeTabTopLevelEntity name="[Ventas1]"/>
        <x15:activeTabTopLevelEntity name="[Paise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DD0F3-7F5E-4D62-97A6-D7BF9F37B514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gión">
  <location ref="D5:H13" firstHeaderRow="0" firstDataRow="1" firstDataCol="1"/>
  <pivotFields count="5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sVendidas" fld="1" baseField="0" baseItem="0"/>
    <dataField name="Costes" fld="2" baseField="0" baseItem="0" numFmtId="165"/>
    <dataField name="Ingresos" fld="3" baseField="0" baseItem="0" numFmtId="165"/>
    <dataField name="Beneficios" fld="4" baseField="0" baseItem="0" numFmtId="165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</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UdsVendidas"/>
    <pivotHierarchy dragToData="1"/>
    <pivotHierarchy dragToData="1"/>
    <pivotHierarchy dragToData="1"/>
    <pivotHierarchy dragToData="1"/>
    <pivotHierarchy dragToData="1" caption="Ingresos"/>
    <pivotHierarchy dragToData="1" caption="Costes"/>
    <pivotHierarchy dragToData="1" caption="Beneficios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aises1]"/>
        <x15:activeTabTopLevelEntity name="[Ventas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nalVentas" xr10:uid="{2AA65156-0110-4335-B257-55CEBD45405A}" sourceName="[Ventas1].[CanalVentas]">
  <pivotTables>
    <pivotTable tabId="7" name="TablaDinámica6"/>
  </pivotTables>
  <data>
    <olap pivotCacheId="821982648">
      <levels count="2">
        <level uniqueName="[Ventas1].[CanalVentas].[(All)]" sourceCaption="(All)" count="0"/>
        <level uniqueName="[Ventas1].[CanalVentas].[CanalVentas]" sourceCaption="CanalVentas" count="3">
          <ranges>
            <range startItem="0">
              <i n="[Ventas1].[CanalVentas].&amp;[Direct]" c="Direct"/>
              <i n="[Ventas1].[CanalVentas].&amp;[Online]" c="Online"/>
              <i n="[Ventas1].[CanalVentas].&amp;[Retail]" c="Retail"/>
            </range>
          </ranges>
        </level>
      </levels>
      <selections count="1">
        <selection n="[Ventas1].[CanalVentas].&amp;[Online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nalVentas" xr10:uid="{0F9FCF6A-CE15-4038-B31C-2CF97A842AE9}" cache="SegmentaciónDeDatos_CanalVentas" caption="CanalVentas" level="1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93552B-918D-40C7-A8FD-346D558472E4}" name="Ventas1" displayName="Ventas1" ref="A1:J999" totalsRowShown="0" headerRowDxfId="40" dataDxfId="39">
  <autoFilter ref="A1:J999" xr:uid="{C593552B-918D-40C7-A8FD-346D558472E4}"/>
  <tableColumns count="10">
    <tableColumn id="1" xr3:uid="{EF111C93-EDB3-4C0B-9A09-468550AC9A50}" name="IdCliente" dataDxfId="38"/>
    <tableColumn id="2" xr3:uid="{CC72FD40-7A63-4A7F-B6E1-754EDE7F02F7}" name="NombreCliente" dataDxfId="37"/>
    <tableColumn id="3" xr3:uid="{4B7508D4-1FCD-4CCA-836E-34ECE0096D41}" name="Pais" dataDxfId="36"/>
    <tableColumn id="4" xr3:uid="{F02C5647-F7F2-4B93-97CF-F309522A3E9E}" name="IdProducto" dataDxfId="35"/>
    <tableColumn id="5" xr3:uid="{FCE568E9-04DE-4FE6-886A-4CDB6CC0F1A3}" name="CanalVentas" dataDxfId="34"/>
    <tableColumn id="6" xr3:uid="{89097F1F-1653-4FC8-8892-62E4836933C4}" name="UdsVendidas" dataDxfId="33"/>
    <tableColumn id="7" xr3:uid="{EC754548-7E4C-4C6B-9B39-14E737A3EEEF}" name="FechaVenta" dataDxfId="32"/>
    <tableColumn id="8" xr3:uid="{C045DAC9-D65A-4BC5-8819-2F13519CB774}" name="Costes" dataDxfId="31">
      <calculatedColumnFormula>VLOOKUP(Ventas1[[#This Row],[IdProducto]],Productos1[],3,FALSE)*Ventas1[[#This Row],[UdsVendidas]]</calculatedColumnFormula>
    </tableColumn>
    <tableColumn id="9" xr3:uid="{FA944417-9CA8-418C-8128-E0539D19A1FC}" name="Ingresos" dataDxfId="30">
      <calculatedColumnFormula>VLOOKUP(Ventas1[[#This Row],[IdProducto]],Productos1[],4,FALSE)*Ventas1[[#This Row],[UdsVendidas]]</calculatedColumnFormula>
    </tableColumn>
    <tableColumn id="11" xr3:uid="{38078618-9B11-4211-8EB6-BBEAD36A0E06}" name="Beneficios" dataDxfId="29">
      <calculatedColumnFormula>Ventas1[[#This Row],[Ingresos]]-Ventas1[[#This Row],[Costes]]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BBB794-82E0-4BC7-8A39-B78A7A2EAF90}" name="Productos1" displayName="Productos1" ref="A1:E13" totalsRowShown="0" headerRowDxfId="28">
  <autoFilter ref="A1:E13" xr:uid="{F9BBB794-82E0-4BC7-8A39-B78A7A2EAF90}"/>
  <tableColumns count="5">
    <tableColumn id="1" xr3:uid="{9D234FF8-3E17-490D-B4DD-9E4AA2B3B7F3}" name="IdProducto" dataDxfId="27"/>
    <tableColumn id="2" xr3:uid="{8C6CCD3C-4F7C-4174-9205-1FAC42ABCFD4}" name="productName" dataDxfId="26"/>
    <tableColumn id="3" xr3:uid="{897C6E9F-D136-4912-854A-367BC8B703BC}" name="CosteStandard" dataDxfId="25"/>
    <tableColumn id="4" xr3:uid="{00AB64A9-1575-4B15-A7C2-A984A988A080}" name="PrecioStandard" dataDxfId="24"/>
    <tableColumn id="5" xr3:uid="{D13D580E-20B2-4415-BB14-EC111895BBBA}" name="Ganancia" dataDxfId="23">
      <calculatedColumnFormula>Productos1[[#This Row],[PrecioStandard]]-Productos1[[#This Row],[CosteStandard]]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19D9E4-1B34-494C-9FBB-D8B878CCCFB2}" name="Paises1" displayName="Paises1" ref="A1:B186" totalsRowShown="0">
  <autoFilter ref="A1:B186" xr:uid="{A719D9E4-1B34-494C-9FBB-D8B878CCCFB2}"/>
  <tableColumns count="2">
    <tableColumn id="1" xr3:uid="{102FAF24-2AEF-4286-A50D-484840F51445}" name="País" dataDxfId="22"/>
    <tableColumn id="2" xr3:uid="{90972596-455A-4104-B84A-30B99479430F}" name="Region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140E28-297D-47AD-BA4C-130595B866F1}" name="Clientes1" displayName="Clientes1" ref="A1:B999" totalsRowShown="0" headerRowDxfId="20" dataDxfId="19">
  <autoFilter ref="A1:B999" xr:uid="{7C140E28-297D-47AD-BA4C-130595B866F1}"/>
  <tableColumns count="2">
    <tableColumn id="1" xr3:uid="{353AB555-AB23-4877-B617-F199B05D43CE}" name="IdCliente" dataDxfId="18"/>
    <tableColumn id="2" xr3:uid="{D872A51F-9A57-41F8-9567-3F0AB2EB102A}" name="NombreCliente" dataDxf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521948-FDAF-490B-A2EC-48449B5599BC}" name="Inventarios1" displayName="Inventarios1" ref="A1:C9" totalsRowShown="0" headerRowDxfId="16" dataDxfId="15">
  <autoFilter ref="A1:C9" xr:uid="{0B521948-FDAF-490B-A2EC-48449B5599BC}"/>
  <tableColumns count="3">
    <tableColumn id="1" xr3:uid="{76EB53C2-613F-4822-96B3-375B48FAC7BB}" name="Columna1" dataDxfId="14"/>
    <tableColumn id="2" xr3:uid="{C8A193A2-E711-411B-B4DB-769239887F0D}" name="InventarioMedio" dataDxfId="13"/>
    <tableColumn id="3" xr3:uid="{857CECC2-DF6E-4F9B-A385-2BCBC161D35F}" name="[euros]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75F7E86-258A-4DF0-9B0B-704128902224}" name="Estimaciones1" displayName="Estimaciones1" ref="A2:E9" totalsRowShown="0" headerRowDxfId="11">
  <autoFilter ref="A2:E9" xr:uid="{F75F7E86-258A-4DF0-9B0B-704128902224}"/>
  <tableColumns count="5">
    <tableColumn id="1" xr3:uid="{747DEBE2-B99C-48A3-B439-E684CD330AF4}" name="Region" dataDxfId="10"/>
    <tableColumn id="2" xr3:uid="{88A54C07-C656-4F1B-AE5A-6EDB1097A6D5}" name="Pesimista" dataDxfId="9"/>
    <tableColumn id="3" xr3:uid="{5DD23671-8A4E-466F-B9D1-0B5D313FCA80}" name="VariaciónP" dataDxfId="8">
      <calculatedColumnFormula>1+Estimaciones1[[#This Row],[Pesimista]]</calculatedColumnFormula>
    </tableColumn>
    <tableColumn id="7" xr3:uid="{89D04F35-E7B7-4577-89E4-DD014DA07419}" name="Optimista" dataDxfId="7"/>
    <tableColumn id="4" xr3:uid="{E7989E3F-59AE-469D-A022-97B3CA98562A}" name="VariaciónO" dataDxfId="6">
      <calculatedColumnFormula>1+Estimaciones1[[#This Row],[VariaciónO]]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2A8D1D-EF41-4402-9F8F-5DACFE1628BD}" name="Estimaciones17" displayName="Estimaciones17" ref="K9:M16" totalsRowShown="0" headerRowDxfId="5">
  <autoFilter ref="K9:M16" xr:uid="{632A8D1D-EF41-4402-9F8F-5DACFE1628BD}"/>
  <tableColumns count="3">
    <tableColumn id="1" xr3:uid="{5A3AA4AB-7982-4466-89D3-CA0DBFB242A1}" name="Region" dataDxfId="4"/>
    <tableColumn id="2" xr3:uid="{7B5D8058-6FC1-44AC-956A-4FC3B4ADF0CD}" name="Pesimista" dataDxfId="3"/>
    <tableColumn id="7" xr3:uid="{9607B6CF-263B-40FE-B6C1-24EEDE38112A}" name="Optimist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>
      <selection activeCell="H21" sqref="H21"/>
    </sheetView>
  </sheetViews>
  <sheetFormatPr baseColWidth="10" defaultColWidth="17.28515625" defaultRowHeight="15" customHeight="1" x14ac:dyDescent="0.2"/>
  <cols>
    <col min="1" max="1" width="11.28515625" customWidth="1"/>
    <col min="2" max="2" width="28.85546875" customWidth="1"/>
    <col min="3" max="3" width="41.42578125" customWidth="1"/>
    <col min="4" max="4" width="13" customWidth="1"/>
    <col min="5" max="5" width="14.5703125" customWidth="1"/>
    <col min="6" max="6" width="14.85546875" customWidth="1"/>
    <col min="7" max="7" width="14" customWidth="1"/>
    <col min="8" max="8" width="12.28515625" style="12" bestFit="1" customWidth="1"/>
    <col min="9" max="9" width="12.28515625" style="12" customWidth="1"/>
    <col min="10" max="10" width="14.42578125" style="12" customWidth="1"/>
    <col min="11" max="17" width="9.140625" customWidth="1"/>
    <col min="18" max="26" width="10" customWidth="1"/>
  </cols>
  <sheetData>
    <row r="1" spans="1:27" ht="12.75" customHeight="1" x14ac:dyDescent="0.2">
      <c r="A1" s="1" t="s">
        <v>0</v>
      </c>
      <c r="B1" s="1" t="s">
        <v>7</v>
      </c>
      <c r="C1" s="1" t="s">
        <v>8</v>
      </c>
      <c r="D1" s="1" t="s">
        <v>2</v>
      </c>
      <c r="E1" s="1" t="s">
        <v>9</v>
      </c>
      <c r="F1" s="1" t="s">
        <v>10</v>
      </c>
      <c r="G1" s="3" t="s">
        <v>11</v>
      </c>
      <c r="H1" s="13" t="s">
        <v>1234</v>
      </c>
      <c r="I1" s="13" t="s">
        <v>1230</v>
      </c>
      <c r="J1" s="13" t="s">
        <v>1231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2.75" customHeight="1" x14ac:dyDescent="0.2">
      <c r="A2" s="4">
        <v>23262</v>
      </c>
      <c r="B2" s="4" t="s">
        <v>12</v>
      </c>
      <c r="C2" s="4" t="s">
        <v>15</v>
      </c>
      <c r="D2" s="4" t="s">
        <v>16</v>
      </c>
      <c r="E2" s="4" t="s">
        <v>1219</v>
      </c>
      <c r="F2" s="4">
        <v>117</v>
      </c>
      <c r="G2" s="7">
        <v>42591</v>
      </c>
      <c r="H2" s="14">
        <f>VLOOKUP(Ventas1[[#This Row],[IdProducto]],Productos1[],3,FALSE)*Ventas1[[#This Row],[UdsVendidas]]</f>
        <v>117</v>
      </c>
      <c r="I2" s="14">
        <f>VLOOKUP(Ventas1[[#This Row],[IdProducto]],Productos1[],4,FALSE)*Ventas1[[#This Row],[UdsVendidas]]</f>
        <v>234</v>
      </c>
      <c r="J2" s="14">
        <f>Ventas1[[#This Row],[Ingresos]]-Ventas1[[#This Row],[Costes]]</f>
        <v>117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2.75" customHeight="1" x14ac:dyDescent="0.2">
      <c r="A3" s="4">
        <v>23263</v>
      </c>
      <c r="B3" s="4" t="s">
        <v>49</v>
      </c>
      <c r="C3" s="4" t="s">
        <v>51</v>
      </c>
      <c r="D3" s="4" t="s">
        <v>28</v>
      </c>
      <c r="E3" s="4" t="s">
        <v>1219</v>
      </c>
      <c r="F3" s="4">
        <v>73</v>
      </c>
      <c r="G3" s="7">
        <v>42557</v>
      </c>
      <c r="H3" s="14">
        <f>VLOOKUP(Ventas1[[#This Row],[IdProducto]],Productos1[],3,FALSE)*Ventas1[[#This Row],[UdsVendidas]]</f>
        <v>255.5</v>
      </c>
      <c r="I3" s="14">
        <f>VLOOKUP(Ventas1[[#This Row],[IdProducto]],Productos1[],4,FALSE)*Ventas1[[#This Row],[UdsVendidas]]</f>
        <v>474.5</v>
      </c>
      <c r="J3" s="14">
        <f>Ventas1[[#This Row],[Ingresos]]-Ventas1[[#This Row],[Costes]]</f>
        <v>219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2.75" customHeight="1" x14ac:dyDescent="0.2">
      <c r="A4" s="4">
        <v>23264</v>
      </c>
      <c r="B4" s="4" t="s">
        <v>54</v>
      </c>
      <c r="C4" s="4" t="s">
        <v>55</v>
      </c>
      <c r="D4" s="4" t="s">
        <v>31</v>
      </c>
      <c r="E4" s="4" t="s">
        <v>1218</v>
      </c>
      <c r="F4" s="4">
        <v>205</v>
      </c>
      <c r="G4" s="7">
        <v>42600</v>
      </c>
      <c r="H4" s="14">
        <f>VLOOKUP(Ventas1[[#This Row],[IdProducto]],Productos1[],3,FALSE)*Ventas1[[#This Row],[UdsVendidas]]</f>
        <v>1230</v>
      </c>
      <c r="I4" s="14">
        <f>VLOOKUP(Ventas1[[#This Row],[IdProducto]],Productos1[],4,FALSE)*Ventas1[[#This Row],[UdsVendidas]]</f>
        <v>1845</v>
      </c>
      <c r="J4" s="14">
        <f>Ventas1[[#This Row],[Ingresos]]-Ventas1[[#This Row],[Costes]]</f>
        <v>615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2.75" customHeight="1" x14ac:dyDescent="0.2">
      <c r="A5" s="4">
        <v>23265</v>
      </c>
      <c r="B5" s="4" t="s">
        <v>59</v>
      </c>
      <c r="C5" s="4" t="s">
        <v>61</v>
      </c>
      <c r="D5" s="4" t="s">
        <v>41</v>
      </c>
      <c r="E5" s="4" t="s">
        <v>1218</v>
      </c>
      <c r="F5" s="4">
        <v>14</v>
      </c>
      <c r="G5" s="7">
        <v>42587</v>
      </c>
      <c r="H5" s="14">
        <f>VLOOKUP(Ventas1[[#This Row],[IdProducto]],Productos1[],3,FALSE)*Ventas1[[#This Row],[UdsVendidas]]</f>
        <v>70</v>
      </c>
      <c r="I5" s="14">
        <f>VLOOKUP(Ventas1[[#This Row],[IdProducto]],Productos1[],4,FALSE)*Ventas1[[#This Row],[UdsVendidas]]</f>
        <v>139.86000000000001</v>
      </c>
      <c r="J5" s="14">
        <f>Ventas1[[#This Row],[Ingresos]]-Ventas1[[#This Row],[Costes]]</f>
        <v>69.860000000000014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2.75" customHeight="1" x14ac:dyDescent="0.2">
      <c r="A6" s="4">
        <v>23266</v>
      </c>
      <c r="B6" s="4" t="s">
        <v>67</v>
      </c>
      <c r="C6" s="4" t="s">
        <v>68</v>
      </c>
      <c r="D6" s="4" t="s">
        <v>19</v>
      </c>
      <c r="E6" s="4" t="s">
        <v>1218</v>
      </c>
      <c r="F6" s="4">
        <v>170</v>
      </c>
      <c r="G6" s="7">
        <v>42593</v>
      </c>
      <c r="H6" s="14">
        <f>VLOOKUP(Ventas1[[#This Row],[IdProducto]],Productos1[],3,FALSE)*Ventas1[[#This Row],[UdsVendidas]]</f>
        <v>340</v>
      </c>
      <c r="I6" s="14">
        <f>VLOOKUP(Ventas1[[#This Row],[IdProducto]],Productos1[],4,FALSE)*Ventas1[[#This Row],[UdsVendidas]]</f>
        <v>678.30000000000007</v>
      </c>
      <c r="J6" s="14">
        <f>Ventas1[[#This Row],[Ingresos]]-Ventas1[[#This Row],[Costes]]</f>
        <v>338.30000000000007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2.75" customHeight="1" x14ac:dyDescent="0.2">
      <c r="A7" s="4">
        <v>23267</v>
      </c>
      <c r="B7" s="4" t="s">
        <v>71</v>
      </c>
      <c r="C7" s="4" t="s">
        <v>72</v>
      </c>
      <c r="D7" s="4" t="s">
        <v>13</v>
      </c>
      <c r="E7" s="4" t="s">
        <v>1218</v>
      </c>
      <c r="F7" s="4">
        <v>129</v>
      </c>
      <c r="G7" s="7">
        <v>42562</v>
      </c>
      <c r="H7" s="14">
        <f>VLOOKUP(Ventas1[[#This Row],[IdProducto]],Productos1[],3,FALSE)*Ventas1[[#This Row],[UdsVendidas]]</f>
        <v>193.5</v>
      </c>
      <c r="I7" s="14">
        <f>VLOOKUP(Ventas1[[#This Row],[IdProducto]],Productos1[],4,FALSE)*Ventas1[[#This Row],[UdsVendidas]]</f>
        <v>387</v>
      </c>
      <c r="J7" s="14">
        <f>Ventas1[[#This Row],[Ingresos]]-Ventas1[[#This Row],[Costes]]</f>
        <v>193.5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2.75" customHeight="1" x14ac:dyDescent="0.2">
      <c r="A8" s="4">
        <v>23268</v>
      </c>
      <c r="B8" s="4" t="s">
        <v>74</v>
      </c>
      <c r="C8" s="4" t="s">
        <v>75</v>
      </c>
      <c r="D8" s="4" t="s">
        <v>24</v>
      </c>
      <c r="E8" s="4" t="s">
        <v>1219</v>
      </c>
      <c r="F8" s="4">
        <v>82</v>
      </c>
      <c r="G8" s="7">
        <v>42563</v>
      </c>
      <c r="H8" s="14">
        <f>VLOOKUP(Ventas1[[#This Row],[IdProducto]],Productos1[],3,FALSE)*Ventas1[[#This Row],[UdsVendidas]]</f>
        <v>246</v>
      </c>
      <c r="I8" s="14">
        <f>VLOOKUP(Ventas1[[#This Row],[IdProducto]],Productos1[],4,FALSE)*Ventas1[[#This Row],[UdsVendidas]]</f>
        <v>492</v>
      </c>
      <c r="J8" s="14">
        <f>Ventas1[[#This Row],[Ingresos]]-Ventas1[[#This Row],[Costes]]</f>
        <v>246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2.75" customHeight="1" x14ac:dyDescent="0.2">
      <c r="A9" s="4">
        <v>23269</v>
      </c>
      <c r="B9" s="4" t="s">
        <v>77</v>
      </c>
      <c r="C9" s="4" t="s">
        <v>78</v>
      </c>
      <c r="D9" s="4" t="s">
        <v>13</v>
      </c>
      <c r="E9" s="4" t="s">
        <v>1218</v>
      </c>
      <c r="F9" s="4">
        <v>116</v>
      </c>
      <c r="G9" s="7">
        <v>42524</v>
      </c>
      <c r="H9" s="14">
        <f>VLOOKUP(Ventas1[[#This Row],[IdProducto]],Productos1[],3,FALSE)*Ventas1[[#This Row],[UdsVendidas]]</f>
        <v>174</v>
      </c>
      <c r="I9" s="14">
        <f>VLOOKUP(Ventas1[[#This Row],[IdProducto]],Productos1[],4,FALSE)*Ventas1[[#This Row],[UdsVendidas]]</f>
        <v>348</v>
      </c>
      <c r="J9" s="14">
        <f>Ventas1[[#This Row],[Ingresos]]-Ventas1[[#This Row],[Costes]]</f>
        <v>174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2.75" customHeight="1" x14ac:dyDescent="0.2">
      <c r="A10" s="4">
        <v>23270</v>
      </c>
      <c r="B10" s="4" t="s">
        <v>80</v>
      </c>
      <c r="C10" s="4" t="s">
        <v>81</v>
      </c>
      <c r="D10" s="4" t="s">
        <v>37</v>
      </c>
      <c r="E10" s="4" t="s">
        <v>1219</v>
      </c>
      <c r="F10" s="4">
        <v>67</v>
      </c>
      <c r="G10" s="7">
        <v>42528</v>
      </c>
      <c r="H10" s="14">
        <f>VLOOKUP(Ventas1[[#This Row],[IdProducto]],Productos1[],3,FALSE)*Ventas1[[#This Row],[UdsVendidas]]</f>
        <v>234.5</v>
      </c>
      <c r="I10" s="14">
        <f>VLOOKUP(Ventas1[[#This Row],[IdProducto]],Productos1[],4,FALSE)*Ventas1[[#This Row],[UdsVendidas]]</f>
        <v>468.33000000000004</v>
      </c>
      <c r="J10" s="14">
        <f>Ventas1[[#This Row],[Ingresos]]-Ventas1[[#This Row],[Costes]]</f>
        <v>233.83000000000004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2.75" customHeight="1" x14ac:dyDescent="0.2">
      <c r="A11" s="4">
        <v>23271</v>
      </c>
      <c r="B11" s="4" t="s">
        <v>82</v>
      </c>
      <c r="C11" s="4" t="s">
        <v>83</v>
      </c>
      <c r="D11" s="4" t="s">
        <v>37</v>
      </c>
      <c r="E11" s="4" t="s">
        <v>1218</v>
      </c>
      <c r="F11" s="4">
        <v>125</v>
      </c>
      <c r="G11" s="7">
        <v>42578</v>
      </c>
      <c r="H11" s="14">
        <f>VLOOKUP(Ventas1[[#This Row],[IdProducto]],Productos1[],3,FALSE)*Ventas1[[#This Row],[UdsVendidas]]</f>
        <v>437.5</v>
      </c>
      <c r="I11" s="14">
        <f>VLOOKUP(Ventas1[[#This Row],[IdProducto]],Productos1[],4,FALSE)*Ventas1[[#This Row],[UdsVendidas]]</f>
        <v>873.75</v>
      </c>
      <c r="J11" s="14">
        <f>Ventas1[[#This Row],[Ingresos]]-Ventas1[[#This Row],[Costes]]</f>
        <v>436.25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2.75" customHeight="1" x14ac:dyDescent="0.2">
      <c r="A12" s="4">
        <v>23272</v>
      </c>
      <c r="B12" s="4" t="s">
        <v>85</v>
      </c>
      <c r="C12" s="4" t="s">
        <v>87</v>
      </c>
      <c r="D12" s="4" t="s">
        <v>28</v>
      </c>
      <c r="E12" s="4" t="s">
        <v>1218</v>
      </c>
      <c r="F12" s="4">
        <v>71</v>
      </c>
      <c r="G12" s="7">
        <v>42582</v>
      </c>
      <c r="H12" s="14">
        <f>VLOOKUP(Ventas1[[#This Row],[IdProducto]],Productos1[],3,FALSE)*Ventas1[[#This Row],[UdsVendidas]]</f>
        <v>248.5</v>
      </c>
      <c r="I12" s="14">
        <f>VLOOKUP(Ventas1[[#This Row],[IdProducto]],Productos1[],4,FALSE)*Ventas1[[#This Row],[UdsVendidas]]</f>
        <v>461.5</v>
      </c>
      <c r="J12" s="14">
        <f>Ventas1[[#This Row],[Ingresos]]-Ventas1[[#This Row],[Costes]]</f>
        <v>213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2.75" customHeight="1" x14ac:dyDescent="0.2">
      <c r="A13" s="4">
        <v>23273</v>
      </c>
      <c r="B13" s="4" t="s">
        <v>88</v>
      </c>
      <c r="C13" s="4" t="s">
        <v>90</v>
      </c>
      <c r="D13" s="4" t="s">
        <v>41</v>
      </c>
      <c r="E13" s="4" t="s">
        <v>1219</v>
      </c>
      <c r="F13" s="4">
        <v>22</v>
      </c>
      <c r="G13" s="7">
        <v>42595</v>
      </c>
      <c r="H13" s="14">
        <f>VLOOKUP(Ventas1[[#This Row],[IdProducto]],Productos1[],3,FALSE)*Ventas1[[#This Row],[UdsVendidas]]</f>
        <v>110</v>
      </c>
      <c r="I13" s="14">
        <f>VLOOKUP(Ventas1[[#This Row],[IdProducto]],Productos1[],4,FALSE)*Ventas1[[#This Row],[UdsVendidas]]</f>
        <v>219.78</v>
      </c>
      <c r="J13" s="14">
        <f>Ventas1[[#This Row],[Ingresos]]-Ventas1[[#This Row],[Costes]]</f>
        <v>109.78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2.75" customHeight="1" x14ac:dyDescent="0.2">
      <c r="A14" s="4">
        <v>23274</v>
      </c>
      <c r="B14" s="4" t="s">
        <v>92</v>
      </c>
      <c r="C14" s="4" t="s">
        <v>78</v>
      </c>
      <c r="D14" s="4" t="s">
        <v>13</v>
      </c>
      <c r="E14" s="4" t="s">
        <v>1218</v>
      </c>
      <c r="F14" s="4">
        <v>153</v>
      </c>
      <c r="G14" s="7">
        <v>42604</v>
      </c>
      <c r="H14" s="14">
        <f>VLOOKUP(Ventas1[[#This Row],[IdProducto]],Productos1[],3,FALSE)*Ventas1[[#This Row],[UdsVendidas]]</f>
        <v>229.5</v>
      </c>
      <c r="I14" s="14">
        <f>VLOOKUP(Ventas1[[#This Row],[IdProducto]],Productos1[],4,FALSE)*Ventas1[[#This Row],[UdsVendidas]]</f>
        <v>459</v>
      </c>
      <c r="J14" s="14">
        <f>Ventas1[[#This Row],[Ingresos]]-Ventas1[[#This Row],[Costes]]</f>
        <v>229.5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customHeight="1" x14ac:dyDescent="0.2">
      <c r="A15" s="4">
        <v>23275</v>
      </c>
      <c r="B15" s="4" t="s">
        <v>96</v>
      </c>
      <c r="C15" s="4" t="s">
        <v>98</v>
      </c>
      <c r="D15" s="4" t="s">
        <v>31</v>
      </c>
      <c r="E15" s="4" t="s">
        <v>1219</v>
      </c>
      <c r="F15" s="4">
        <v>141</v>
      </c>
      <c r="G15" s="7">
        <v>42555</v>
      </c>
      <c r="H15" s="14">
        <f>VLOOKUP(Ventas1[[#This Row],[IdProducto]],Productos1[],3,FALSE)*Ventas1[[#This Row],[UdsVendidas]]</f>
        <v>846</v>
      </c>
      <c r="I15" s="14">
        <f>VLOOKUP(Ventas1[[#This Row],[IdProducto]],Productos1[],4,FALSE)*Ventas1[[#This Row],[UdsVendidas]]</f>
        <v>1269</v>
      </c>
      <c r="J15" s="14">
        <f>Ventas1[[#This Row],[Ingresos]]-Ventas1[[#This Row],[Costes]]</f>
        <v>423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customHeight="1" x14ac:dyDescent="0.2">
      <c r="A16" s="4">
        <v>23276</v>
      </c>
      <c r="B16" s="4" t="s">
        <v>100</v>
      </c>
      <c r="C16" s="4" t="s">
        <v>101</v>
      </c>
      <c r="D16" s="4" t="s">
        <v>22</v>
      </c>
      <c r="E16" s="4" t="s">
        <v>1219</v>
      </c>
      <c r="F16" s="4">
        <v>65</v>
      </c>
      <c r="G16" s="7">
        <v>42583</v>
      </c>
      <c r="H16" s="14">
        <f>VLOOKUP(Ventas1[[#This Row],[IdProducto]],Productos1[],3,FALSE)*Ventas1[[#This Row],[UdsVendidas]]</f>
        <v>227.5</v>
      </c>
      <c r="I16" s="14">
        <f>VLOOKUP(Ventas1[[#This Row],[IdProducto]],Productos1[],4,FALSE)*Ventas1[[#This Row],[UdsVendidas]]</f>
        <v>422.5</v>
      </c>
      <c r="J16" s="14">
        <f>Ventas1[[#This Row],[Ingresos]]-Ventas1[[#This Row],[Costes]]</f>
        <v>195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">
      <c r="A17" s="4">
        <v>23277</v>
      </c>
      <c r="B17" s="4" t="s">
        <v>103</v>
      </c>
      <c r="C17" s="4" t="s">
        <v>105</v>
      </c>
      <c r="D17" s="4" t="s">
        <v>16</v>
      </c>
      <c r="E17" s="4" t="s">
        <v>1219</v>
      </c>
      <c r="F17" s="4">
        <v>157</v>
      </c>
      <c r="G17" s="7">
        <v>42563</v>
      </c>
      <c r="H17" s="14">
        <f>VLOOKUP(Ventas1[[#This Row],[IdProducto]],Productos1[],3,FALSE)*Ventas1[[#This Row],[UdsVendidas]]</f>
        <v>157</v>
      </c>
      <c r="I17" s="14">
        <f>VLOOKUP(Ventas1[[#This Row],[IdProducto]],Productos1[],4,FALSE)*Ventas1[[#This Row],[UdsVendidas]]</f>
        <v>314</v>
      </c>
      <c r="J17" s="14">
        <f>Ventas1[[#This Row],[Ingresos]]-Ventas1[[#This Row],[Costes]]</f>
        <v>157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2">
      <c r="A18" s="4">
        <v>23278</v>
      </c>
      <c r="B18" s="4" t="s">
        <v>108</v>
      </c>
      <c r="C18" s="4" t="s">
        <v>109</v>
      </c>
      <c r="D18" s="4" t="s">
        <v>43</v>
      </c>
      <c r="E18" s="4" t="s">
        <v>1219</v>
      </c>
      <c r="F18" s="4">
        <v>197</v>
      </c>
      <c r="G18" s="7">
        <v>42606</v>
      </c>
      <c r="H18" s="14">
        <f>VLOOKUP(Ventas1[[#This Row],[IdProducto]],Productos1[],3,FALSE)*Ventas1[[#This Row],[UdsVendidas]]</f>
        <v>1576</v>
      </c>
      <c r="I18" s="14">
        <f>VLOOKUP(Ventas1[[#This Row],[IdProducto]],Productos1[],4,FALSE)*Ventas1[[#This Row],[UdsVendidas]]</f>
        <v>2856.5</v>
      </c>
      <c r="J18" s="14">
        <f>Ventas1[[#This Row],[Ingresos]]-Ventas1[[#This Row],[Costes]]</f>
        <v>1280.5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2.75" customHeight="1" x14ac:dyDescent="0.2">
      <c r="A19" s="4">
        <v>23279</v>
      </c>
      <c r="B19" s="4" t="s">
        <v>111</v>
      </c>
      <c r="C19" s="4" t="s">
        <v>113</v>
      </c>
      <c r="D19" s="4" t="s">
        <v>13</v>
      </c>
      <c r="E19" s="4" t="s">
        <v>1219</v>
      </c>
      <c r="F19" s="4">
        <v>10</v>
      </c>
      <c r="G19" s="7">
        <v>42542</v>
      </c>
      <c r="H19" s="14">
        <f>VLOOKUP(Ventas1[[#This Row],[IdProducto]],Productos1[],3,FALSE)*Ventas1[[#This Row],[UdsVendidas]]</f>
        <v>15</v>
      </c>
      <c r="I19" s="14">
        <f>VLOOKUP(Ventas1[[#This Row],[IdProducto]],Productos1[],4,FALSE)*Ventas1[[#This Row],[UdsVendidas]]</f>
        <v>30</v>
      </c>
      <c r="J19" s="14">
        <f>Ventas1[[#This Row],[Ingresos]]-Ventas1[[#This Row],[Costes]]</f>
        <v>15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2">
      <c r="A20" s="4">
        <v>23280</v>
      </c>
      <c r="B20" s="4" t="s">
        <v>115</v>
      </c>
      <c r="C20" s="4" t="s">
        <v>79</v>
      </c>
      <c r="D20" s="4" t="s">
        <v>37</v>
      </c>
      <c r="E20" s="4" t="s">
        <v>1218</v>
      </c>
      <c r="F20" s="4">
        <v>30</v>
      </c>
      <c r="G20" s="7">
        <v>42524</v>
      </c>
      <c r="H20" s="14">
        <f>VLOOKUP(Ventas1[[#This Row],[IdProducto]],Productos1[],3,FALSE)*Ventas1[[#This Row],[UdsVendidas]]</f>
        <v>105</v>
      </c>
      <c r="I20" s="14">
        <f>VLOOKUP(Ventas1[[#This Row],[IdProducto]],Productos1[],4,FALSE)*Ventas1[[#This Row],[UdsVendidas]]</f>
        <v>209.70000000000002</v>
      </c>
      <c r="J20" s="14">
        <f>Ventas1[[#This Row],[Ingresos]]-Ventas1[[#This Row],[Costes]]</f>
        <v>104.70000000000002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2">
      <c r="A21" s="4">
        <v>23281</v>
      </c>
      <c r="B21" s="4" t="s">
        <v>118</v>
      </c>
      <c r="C21" s="4" t="s">
        <v>70</v>
      </c>
      <c r="D21" s="4" t="s">
        <v>35</v>
      </c>
      <c r="E21" s="4" t="s">
        <v>1220</v>
      </c>
      <c r="F21" s="4">
        <v>134</v>
      </c>
      <c r="G21" s="7">
        <v>42564</v>
      </c>
      <c r="H21" s="14">
        <f>VLOOKUP(Ventas1[[#This Row],[IdProducto]],Productos1[],3,FALSE)*Ventas1[[#This Row],[UdsVendidas]]</f>
        <v>335</v>
      </c>
      <c r="I21" s="14">
        <f>VLOOKUP(Ventas1[[#This Row],[IdProducto]],Productos1[],4,FALSE)*Ventas1[[#This Row],[UdsVendidas]]</f>
        <v>603</v>
      </c>
      <c r="J21" s="14">
        <f>Ventas1[[#This Row],[Ingresos]]-Ventas1[[#This Row],[Costes]]</f>
        <v>268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2">
      <c r="A22" s="4">
        <v>23282</v>
      </c>
      <c r="B22" s="4" t="s">
        <v>120</v>
      </c>
      <c r="C22" s="4" t="s">
        <v>122</v>
      </c>
      <c r="D22" s="4" t="s">
        <v>24</v>
      </c>
      <c r="E22" s="4" t="s">
        <v>1218</v>
      </c>
      <c r="F22" s="4">
        <v>100</v>
      </c>
      <c r="G22" s="7">
        <v>42603</v>
      </c>
      <c r="H22" s="14">
        <f>VLOOKUP(Ventas1[[#This Row],[IdProducto]],Productos1[],3,FALSE)*Ventas1[[#This Row],[UdsVendidas]]</f>
        <v>300</v>
      </c>
      <c r="I22" s="14">
        <f>VLOOKUP(Ventas1[[#This Row],[IdProducto]],Productos1[],4,FALSE)*Ventas1[[#This Row],[UdsVendidas]]</f>
        <v>600</v>
      </c>
      <c r="J22" s="14">
        <f>Ventas1[[#This Row],[Ingresos]]-Ventas1[[#This Row],[Costes]]</f>
        <v>300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2">
      <c r="A23" s="4">
        <v>23283</v>
      </c>
      <c r="B23" s="4" t="s">
        <v>124</v>
      </c>
      <c r="C23" s="4" t="s">
        <v>125</v>
      </c>
      <c r="D23" s="4" t="s">
        <v>43</v>
      </c>
      <c r="E23" s="4" t="s">
        <v>1218</v>
      </c>
      <c r="F23" s="4">
        <v>142</v>
      </c>
      <c r="G23" s="7">
        <v>42545</v>
      </c>
      <c r="H23" s="14">
        <f>VLOOKUP(Ventas1[[#This Row],[IdProducto]],Productos1[],3,FALSE)*Ventas1[[#This Row],[UdsVendidas]]</f>
        <v>1136</v>
      </c>
      <c r="I23" s="14">
        <f>VLOOKUP(Ventas1[[#This Row],[IdProducto]],Productos1[],4,FALSE)*Ventas1[[#This Row],[UdsVendidas]]</f>
        <v>2059</v>
      </c>
      <c r="J23" s="14">
        <f>Ventas1[[#This Row],[Ingresos]]-Ventas1[[#This Row],[Costes]]</f>
        <v>923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2">
      <c r="A24" s="4">
        <v>23284</v>
      </c>
      <c r="B24" s="4" t="s">
        <v>128</v>
      </c>
      <c r="C24" s="4" t="s">
        <v>129</v>
      </c>
      <c r="D24" s="4" t="s">
        <v>19</v>
      </c>
      <c r="E24" s="4" t="s">
        <v>1219</v>
      </c>
      <c r="F24" s="4">
        <v>135</v>
      </c>
      <c r="G24" s="7">
        <v>42538</v>
      </c>
      <c r="H24" s="14">
        <f>VLOOKUP(Ventas1[[#This Row],[IdProducto]],Productos1[],3,FALSE)*Ventas1[[#This Row],[UdsVendidas]]</f>
        <v>270</v>
      </c>
      <c r="I24" s="14">
        <f>VLOOKUP(Ventas1[[#This Row],[IdProducto]],Productos1[],4,FALSE)*Ventas1[[#This Row],[UdsVendidas]]</f>
        <v>538.65</v>
      </c>
      <c r="J24" s="14">
        <f>Ventas1[[#This Row],[Ingresos]]-Ventas1[[#This Row],[Costes]]</f>
        <v>268.64999999999998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2">
      <c r="A25" s="4">
        <v>23285</v>
      </c>
      <c r="B25" s="4" t="s">
        <v>132</v>
      </c>
      <c r="C25" s="4" t="s">
        <v>133</v>
      </c>
      <c r="D25" s="4" t="s">
        <v>35</v>
      </c>
      <c r="E25" s="4" t="s">
        <v>1218</v>
      </c>
      <c r="F25" s="4">
        <v>9</v>
      </c>
      <c r="G25" s="7">
        <v>42575</v>
      </c>
      <c r="H25" s="14">
        <f>VLOOKUP(Ventas1[[#This Row],[IdProducto]],Productos1[],3,FALSE)*Ventas1[[#This Row],[UdsVendidas]]</f>
        <v>22.5</v>
      </c>
      <c r="I25" s="14">
        <f>VLOOKUP(Ventas1[[#This Row],[IdProducto]],Productos1[],4,FALSE)*Ventas1[[#This Row],[UdsVendidas]]</f>
        <v>40.5</v>
      </c>
      <c r="J25" s="14">
        <f>Ventas1[[#This Row],[Ingresos]]-Ventas1[[#This Row],[Costes]]</f>
        <v>18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2.75" customHeight="1" x14ac:dyDescent="0.2">
      <c r="A26" s="4">
        <v>23286</v>
      </c>
      <c r="B26" s="4" t="s">
        <v>135</v>
      </c>
      <c r="C26" s="4" t="s">
        <v>136</v>
      </c>
      <c r="D26" s="4" t="s">
        <v>31</v>
      </c>
      <c r="E26" s="4" t="s">
        <v>1219</v>
      </c>
      <c r="F26" s="4">
        <v>69</v>
      </c>
      <c r="G26" s="7">
        <v>42590</v>
      </c>
      <c r="H26" s="14">
        <f>VLOOKUP(Ventas1[[#This Row],[IdProducto]],Productos1[],3,FALSE)*Ventas1[[#This Row],[UdsVendidas]]</f>
        <v>414</v>
      </c>
      <c r="I26" s="14">
        <f>VLOOKUP(Ventas1[[#This Row],[IdProducto]],Productos1[],4,FALSE)*Ventas1[[#This Row],[UdsVendidas]]</f>
        <v>621</v>
      </c>
      <c r="J26" s="14">
        <f>Ventas1[[#This Row],[Ingresos]]-Ventas1[[#This Row],[Costes]]</f>
        <v>207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2">
      <c r="A27" s="4">
        <v>23287</v>
      </c>
      <c r="B27" s="4" t="s">
        <v>139</v>
      </c>
      <c r="C27" s="4" t="s">
        <v>140</v>
      </c>
      <c r="D27" s="4" t="s">
        <v>19</v>
      </c>
      <c r="E27" s="4" t="s">
        <v>1219</v>
      </c>
      <c r="F27" s="4">
        <v>189</v>
      </c>
      <c r="G27" s="7">
        <v>42538</v>
      </c>
      <c r="H27" s="14">
        <f>VLOOKUP(Ventas1[[#This Row],[IdProducto]],Productos1[],3,FALSE)*Ventas1[[#This Row],[UdsVendidas]]</f>
        <v>378</v>
      </c>
      <c r="I27" s="14">
        <f>VLOOKUP(Ventas1[[#This Row],[IdProducto]],Productos1[],4,FALSE)*Ventas1[[#This Row],[UdsVendidas]]</f>
        <v>754.11</v>
      </c>
      <c r="J27" s="14">
        <f>Ventas1[[#This Row],[Ingresos]]-Ventas1[[#This Row],[Costes]]</f>
        <v>376.11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2">
      <c r="A28" s="4">
        <v>23288</v>
      </c>
      <c r="B28" s="4" t="s">
        <v>144</v>
      </c>
      <c r="C28" s="4" t="s">
        <v>145</v>
      </c>
      <c r="D28" s="4" t="s">
        <v>41</v>
      </c>
      <c r="E28" s="4" t="s">
        <v>1219</v>
      </c>
      <c r="F28" s="4">
        <v>141</v>
      </c>
      <c r="G28" s="7">
        <v>42535</v>
      </c>
      <c r="H28" s="14">
        <f>VLOOKUP(Ventas1[[#This Row],[IdProducto]],Productos1[],3,FALSE)*Ventas1[[#This Row],[UdsVendidas]]</f>
        <v>705</v>
      </c>
      <c r="I28" s="14">
        <f>VLOOKUP(Ventas1[[#This Row],[IdProducto]],Productos1[],4,FALSE)*Ventas1[[#This Row],[UdsVendidas]]</f>
        <v>1408.59</v>
      </c>
      <c r="J28" s="14">
        <f>Ventas1[[#This Row],[Ingresos]]-Ventas1[[#This Row],[Costes]]</f>
        <v>703.58999999999992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2">
      <c r="A29" s="4">
        <v>23289</v>
      </c>
      <c r="B29" s="4" t="s">
        <v>147</v>
      </c>
      <c r="C29" s="4" t="s">
        <v>149</v>
      </c>
      <c r="D29" s="4" t="s">
        <v>43</v>
      </c>
      <c r="E29" s="4" t="s">
        <v>1219</v>
      </c>
      <c r="F29" s="4">
        <v>166</v>
      </c>
      <c r="G29" s="7">
        <v>42584</v>
      </c>
      <c r="H29" s="14">
        <f>VLOOKUP(Ventas1[[#This Row],[IdProducto]],Productos1[],3,FALSE)*Ventas1[[#This Row],[UdsVendidas]]</f>
        <v>1328</v>
      </c>
      <c r="I29" s="14">
        <f>VLOOKUP(Ventas1[[#This Row],[IdProducto]],Productos1[],4,FALSE)*Ventas1[[#This Row],[UdsVendidas]]</f>
        <v>2407</v>
      </c>
      <c r="J29" s="14">
        <f>Ventas1[[#This Row],[Ingresos]]-Ventas1[[#This Row],[Costes]]</f>
        <v>1079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2">
      <c r="A30" s="4">
        <v>23290</v>
      </c>
      <c r="B30" s="4" t="s">
        <v>151</v>
      </c>
      <c r="C30" s="4" t="s">
        <v>152</v>
      </c>
      <c r="D30" s="4" t="s">
        <v>31</v>
      </c>
      <c r="E30" s="4" t="s">
        <v>1218</v>
      </c>
      <c r="F30" s="4">
        <v>170</v>
      </c>
      <c r="G30" s="7">
        <v>42593</v>
      </c>
      <c r="H30" s="14">
        <f>VLOOKUP(Ventas1[[#This Row],[IdProducto]],Productos1[],3,FALSE)*Ventas1[[#This Row],[UdsVendidas]]</f>
        <v>1020</v>
      </c>
      <c r="I30" s="14">
        <f>VLOOKUP(Ventas1[[#This Row],[IdProducto]],Productos1[],4,FALSE)*Ventas1[[#This Row],[UdsVendidas]]</f>
        <v>1530</v>
      </c>
      <c r="J30" s="14">
        <f>Ventas1[[#This Row],[Ingresos]]-Ventas1[[#This Row],[Costes]]</f>
        <v>510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2.75" customHeight="1" x14ac:dyDescent="0.2">
      <c r="A31" s="4">
        <v>23291</v>
      </c>
      <c r="B31" s="4" t="s">
        <v>154</v>
      </c>
      <c r="C31" s="4" t="s">
        <v>26</v>
      </c>
      <c r="D31" s="4" t="s">
        <v>31</v>
      </c>
      <c r="E31" s="4" t="s">
        <v>1218</v>
      </c>
      <c r="F31" s="4">
        <v>199</v>
      </c>
      <c r="G31" s="7">
        <v>42600</v>
      </c>
      <c r="H31" s="14">
        <f>VLOOKUP(Ventas1[[#This Row],[IdProducto]],Productos1[],3,FALSE)*Ventas1[[#This Row],[UdsVendidas]]</f>
        <v>1194</v>
      </c>
      <c r="I31" s="14">
        <f>VLOOKUP(Ventas1[[#This Row],[IdProducto]],Productos1[],4,FALSE)*Ventas1[[#This Row],[UdsVendidas]]</f>
        <v>1791</v>
      </c>
      <c r="J31" s="14">
        <f>Ventas1[[#This Row],[Ingresos]]-Ventas1[[#This Row],[Costes]]</f>
        <v>597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2">
      <c r="A32" s="4">
        <v>23292</v>
      </c>
      <c r="B32" s="4" t="s">
        <v>156</v>
      </c>
      <c r="C32" s="4" t="s">
        <v>141</v>
      </c>
      <c r="D32" s="4" t="s">
        <v>43</v>
      </c>
      <c r="E32" s="4" t="s">
        <v>1219</v>
      </c>
      <c r="F32" s="4">
        <v>73</v>
      </c>
      <c r="G32" s="7">
        <v>42554</v>
      </c>
      <c r="H32" s="14">
        <f>VLOOKUP(Ventas1[[#This Row],[IdProducto]],Productos1[],3,FALSE)*Ventas1[[#This Row],[UdsVendidas]]</f>
        <v>584</v>
      </c>
      <c r="I32" s="14">
        <f>VLOOKUP(Ventas1[[#This Row],[IdProducto]],Productos1[],4,FALSE)*Ventas1[[#This Row],[UdsVendidas]]</f>
        <v>1058.5</v>
      </c>
      <c r="J32" s="14">
        <f>Ventas1[[#This Row],[Ingresos]]-Ventas1[[#This Row],[Costes]]</f>
        <v>474.5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.75" customHeight="1" x14ac:dyDescent="0.2">
      <c r="A33" s="4">
        <v>23293</v>
      </c>
      <c r="B33" s="4" t="s">
        <v>158</v>
      </c>
      <c r="C33" s="4" t="s">
        <v>39</v>
      </c>
      <c r="D33" s="4" t="s">
        <v>16</v>
      </c>
      <c r="E33" s="4" t="s">
        <v>1218</v>
      </c>
      <c r="F33" s="4">
        <v>117</v>
      </c>
      <c r="G33" s="7">
        <v>42551</v>
      </c>
      <c r="H33" s="14">
        <f>VLOOKUP(Ventas1[[#This Row],[IdProducto]],Productos1[],3,FALSE)*Ventas1[[#This Row],[UdsVendidas]]</f>
        <v>117</v>
      </c>
      <c r="I33" s="14">
        <f>VLOOKUP(Ventas1[[#This Row],[IdProducto]],Productos1[],4,FALSE)*Ventas1[[#This Row],[UdsVendidas]]</f>
        <v>234</v>
      </c>
      <c r="J33" s="14">
        <f>Ventas1[[#This Row],[Ingresos]]-Ventas1[[#This Row],[Costes]]</f>
        <v>117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">
      <c r="A34" s="4">
        <v>23294</v>
      </c>
      <c r="B34" s="4" t="s">
        <v>159</v>
      </c>
      <c r="C34" s="4" t="s">
        <v>70</v>
      </c>
      <c r="D34" s="4" t="s">
        <v>31</v>
      </c>
      <c r="E34" s="4" t="s">
        <v>1218</v>
      </c>
      <c r="F34" s="4">
        <v>160</v>
      </c>
      <c r="G34" s="7">
        <v>42543</v>
      </c>
      <c r="H34" s="14">
        <f>VLOOKUP(Ventas1[[#This Row],[IdProducto]],Productos1[],3,FALSE)*Ventas1[[#This Row],[UdsVendidas]]</f>
        <v>960</v>
      </c>
      <c r="I34" s="14">
        <f>VLOOKUP(Ventas1[[#This Row],[IdProducto]],Productos1[],4,FALSE)*Ventas1[[#This Row],[UdsVendidas]]</f>
        <v>1440</v>
      </c>
      <c r="J34" s="14">
        <f>Ventas1[[#This Row],[Ingresos]]-Ventas1[[#This Row],[Costes]]</f>
        <v>480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">
      <c r="A35" s="4">
        <v>23295</v>
      </c>
      <c r="B35" s="4" t="s">
        <v>162</v>
      </c>
      <c r="C35" s="4" t="s">
        <v>163</v>
      </c>
      <c r="D35" s="4" t="s">
        <v>16</v>
      </c>
      <c r="E35" s="4" t="s">
        <v>1219</v>
      </c>
      <c r="F35" s="4">
        <v>45</v>
      </c>
      <c r="G35" s="7">
        <v>42530</v>
      </c>
      <c r="H35" s="14">
        <f>VLOOKUP(Ventas1[[#This Row],[IdProducto]],Productos1[],3,FALSE)*Ventas1[[#This Row],[UdsVendidas]]</f>
        <v>45</v>
      </c>
      <c r="I35" s="14">
        <f>VLOOKUP(Ventas1[[#This Row],[IdProducto]],Productos1[],4,FALSE)*Ventas1[[#This Row],[UdsVendidas]]</f>
        <v>90</v>
      </c>
      <c r="J35" s="14">
        <f>Ventas1[[#This Row],[Ingresos]]-Ventas1[[#This Row],[Costes]]</f>
        <v>45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">
      <c r="A36" s="4">
        <v>23296</v>
      </c>
      <c r="B36" s="4" t="s">
        <v>166</v>
      </c>
      <c r="C36" s="4" t="s">
        <v>116</v>
      </c>
      <c r="D36" s="4" t="s">
        <v>43</v>
      </c>
      <c r="E36" s="4" t="s">
        <v>1218</v>
      </c>
      <c r="F36" s="4">
        <v>37</v>
      </c>
      <c r="G36" s="7">
        <v>42529</v>
      </c>
      <c r="H36" s="14">
        <f>VLOOKUP(Ventas1[[#This Row],[IdProducto]],Productos1[],3,FALSE)*Ventas1[[#This Row],[UdsVendidas]]</f>
        <v>296</v>
      </c>
      <c r="I36" s="14">
        <f>VLOOKUP(Ventas1[[#This Row],[IdProducto]],Productos1[],4,FALSE)*Ventas1[[#This Row],[UdsVendidas]]</f>
        <v>536.5</v>
      </c>
      <c r="J36" s="14">
        <f>Ventas1[[#This Row],[Ingresos]]-Ventas1[[#This Row],[Costes]]</f>
        <v>240.5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">
      <c r="A37" s="4">
        <v>23297</v>
      </c>
      <c r="B37" s="4" t="s">
        <v>168</v>
      </c>
      <c r="C37" s="4" t="s">
        <v>167</v>
      </c>
      <c r="D37" s="4" t="s">
        <v>31</v>
      </c>
      <c r="E37" s="4" t="s">
        <v>1219</v>
      </c>
      <c r="F37" s="4">
        <v>135</v>
      </c>
      <c r="G37" s="7">
        <v>42594</v>
      </c>
      <c r="H37" s="14">
        <f>VLOOKUP(Ventas1[[#This Row],[IdProducto]],Productos1[],3,FALSE)*Ventas1[[#This Row],[UdsVendidas]]</f>
        <v>810</v>
      </c>
      <c r="I37" s="14">
        <f>VLOOKUP(Ventas1[[#This Row],[IdProducto]],Productos1[],4,FALSE)*Ventas1[[#This Row],[UdsVendidas]]</f>
        <v>1215</v>
      </c>
      <c r="J37" s="14">
        <f>Ventas1[[#This Row],[Ingresos]]-Ventas1[[#This Row],[Costes]]</f>
        <v>405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">
      <c r="A38" s="4">
        <v>23298</v>
      </c>
      <c r="B38" s="4" t="s">
        <v>171</v>
      </c>
      <c r="C38" s="4" t="s">
        <v>172</v>
      </c>
      <c r="D38" s="4" t="s">
        <v>19</v>
      </c>
      <c r="E38" s="4" t="s">
        <v>1220</v>
      </c>
      <c r="F38" s="4">
        <v>12</v>
      </c>
      <c r="G38" s="7">
        <v>42579</v>
      </c>
      <c r="H38" s="14">
        <f>VLOOKUP(Ventas1[[#This Row],[IdProducto]],Productos1[],3,FALSE)*Ventas1[[#This Row],[UdsVendidas]]</f>
        <v>24</v>
      </c>
      <c r="I38" s="14">
        <f>VLOOKUP(Ventas1[[#This Row],[IdProducto]],Productos1[],4,FALSE)*Ventas1[[#This Row],[UdsVendidas]]</f>
        <v>47.88</v>
      </c>
      <c r="J38" s="14">
        <f>Ventas1[[#This Row],[Ingresos]]-Ventas1[[#This Row],[Costes]]</f>
        <v>23.880000000000003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">
      <c r="A39" s="4">
        <v>23299</v>
      </c>
      <c r="B39" s="4" t="s">
        <v>174</v>
      </c>
      <c r="C39" s="4" t="s">
        <v>175</v>
      </c>
      <c r="D39" s="4" t="s">
        <v>19</v>
      </c>
      <c r="E39" s="4" t="s">
        <v>1218</v>
      </c>
      <c r="F39" s="4">
        <v>104</v>
      </c>
      <c r="G39" s="7">
        <v>42548</v>
      </c>
      <c r="H39" s="14">
        <f>VLOOKUP(Ventas1[[#This Row],[IdProducto]],Productos1[],3,FALSE)*Ventas1[[#This Row],[UdsVendidas]]</f>
        <v>208</v>
      </c>
      <c r="I39" s="14">
        <f>VLOOKUP(Ventas1[[#This Row],[IdProducto]],Productos1[],4,FALSE)*Ventas1[[#This Row],[UdsVendidas]]</f>
        <v>414.96000000000004</v>
      </c>
      <c r="J39" s="14">
        <f>Ventas1[[#This Row],[Ingresos]]-Ventas1[[#This Row],[Costes]]</f>
        <v>206.96000000000004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">
      <c r="A40" s="4">
        <v>23300</v>
      </c>
      <c r="B40" s="4" t="s">
        <v>177</v>
      </c>
      <c r="C40" s="4" t="s">
        <v>129</v>
      </c>
      <c r="D40" s="4" t="s">
        <v>41</v>
      </c>
      <c r="E40" s="4" t="s">
        <v>1219</v>
      </c>
      <c r="F40" s="4">
        <v>167</v>
      </c>
      <c r="G40" s="7">
        <v>42558</v>
      </c>
      <c r="H40" s="14">
        <f>VLOOKUP(Ventas1[[#This Row],[IdProducto]],Productos1[],3,FALSE)*Ventas1[[#This Row],[UdsVendidas]]</f>
        <v>835</v>
      </c>
      <c r="I40" s="14">
        <f>VLOOKUP(Ventas1[[#This Row],[IdProducto]],Productos1[],4,FALSE)*Ventas1[[#This Row],[UdsVendidas]]</f>
        <v>1668.33</v>
      </c>
      <c r="J40" s="14">
        <f>Ventas1[[#This Row],[Ingresos]]-Ventas1[[#This Row],[Costes]]</f>
        <v>833.32999999999993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">
      <c r="A41" s="4">
        <v>23301</v>
      </c>
      <c r="B41" s="4" t="s">
        <v>179</v>
      </c>
      <c r="C41" s="4" t="s">
        <v>137</v>
      </c>
      <c r="D41" s="4" t="s">
        <v>37</v>
      </c>
      <c r="E41" s="4" t="s">
        <v>1218</v>
      </c>
      <c r="F41" s="4">
        <v>108</v>
      </c>
      <c r="G41" s="7">
        <v>42570</v>
      </c>
      <c r="H41" s="14">
        <f>VLOOKUP(Ventas1[[#This Row],[IdProducto]],Productos1[],3,FALSE)*Ventas1[[#This Row],[UdsVendidas]]</f>
        <v>378</v>
      </c>
      <c r="I41" s="14">
        <f>VLOOKUP(Ventas1[[#This Row],[IdProducto]],Productos1[],4,FALSE)*Ventas1[[#This Row],[UdsVendidas]]</f>
        <v>754.92000000000007</v>
      </c>
      <c r="J41" s="14">
        <f>Ventas1[[#This Row],[Ingresos]]-Ventas1[[#This Row],[Costes]]</f>
        <v>376.92000000000007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">
      <c r="A42" s="4">
        <v>23302</v>
      </c>
      <c r="B42" s="4" t="s">
        <v>181</v>
      </c>
      <c r="C42" s="4" t="s">
        <v>51</v>
      </c>
      <c r="D42" s="4" t="s">
        <v>22</v>
      </c>
      <c r="E42" s="4" t="s">
        <v>1218</v>
      </c>
      <c r="F42" s="4">
        <v>105</v>
      </c>
      <c r="G42" s="7">
        <v>42578</v>
      </c>
      <c r="H42" s="14">
        <f>VLOOKUP(Ventas1[[#This Row],[IdProducto]],Productos1[],3,FALSE)*Ventas1[[#This Row],[UdsVendidas]]</f>
        <v>367.5</v>
      </c>
      <c r="I42" s="14">
        <f>VLOOKUP(Ventas1[[#This Row],[IdProducto]],Productos1[],4,FALSE)*Ventas1[[#This Row],[UdsVendidas]]</f>
        <v>682.5</v>
      </c>
      <c r="J42" s="14">
        <f>Ventas1[[#This Row],[Ingresos]]-Ventas1[[#This Row],[Costes]]</f>
        <v>315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">
      <c r="A43" s="4">
        <v>23303</v>
      </c>
      <c r="B43" s="4" t="s">
        <v>183</v>
      </c>
      <c r="C43" s="4" t="s">
        <v>99</v>
      </c>
      <c r="D43" s="4" t="s">
        <v>43</v>
      </c>
      <c r="E43" s="4" t="s">
        <v>1218</v>
      </c>
      <c r="F43" s="4">
        <v>176</v>
      </c>
      <c r="G43" s="7">
        <v>42599</v>
      </c>
      <c r="H43" s="14">
        <f>VLOOKUP(Ventas1[[#This Row],[IdProducto]],Productos1[],3,FALSE)*Ventas1[[#This Row],[UdsVendidas]]</f>
        <v>1408</v>
      </c>
      <c r="I43" s="14">
        <f>VLOOKUP(Ventas1[[#This Row],[IdProducto]],Productos1[],4,FALSE)*Ventas1[[#This Row],[UdsVendidas]]</f>
        <v>2552</v>
      </c>
      <c r="J43" s="14">
        <f>Ventas1[[#This Row],[Ingresos]]-Ventas1[[#This Row],[Costes]]</f>
        <v>1144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">
      <c r="A44" s="4">
        <v>23304</v>
      </c>
      <c r="B44" s="4" t="s">
        <v>184</v>
      </c>
      <c r="C44" s="4" t="s">
        <v>163</v>
      </c>
      <c r="D44" s="4" t="s">
        <v>19</v>
      </c>
      <c r="E44" s="4" t="s">
        <v>1219</v>
      </c>
      <c r="F44" s="4">
        <v>131</v>
      </c>
      <c r="G44" s="7">
        <v>42522</v>
      </c>
      <c r="H44" s="14">
        <f>VLOOKUP(Ventas1[[#This Row],[IdProducto]],Productos1[],3,FALSE)*Ventas1[[#This Row],[UdsVendidas]]</f>
        <v>262</v>
      </c>
      <c r="I44" s="14">
        <f>VLOOKUP(Ventas1[[#This Row],[IdProducto]],Productos1[],4,FALSE)*Ventas1[[#This Row],[UdsVendidas]]</f>
        <v>522.69000000000005</v>
      </c>
      <c r="J44" s="14">
        <f>Ventas1[[#This Row],[Ingresos]]-Ventas1[[#This Row],[Costes]]</f>
        <v>260.69000000000005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">
      <c r="A45" s="4">
        <v>23305</v>
      </c>
      <c r="B45" s="4" t="s">
        <v>187</v>
      </c>
      <c r="C45" s="4" t="s">
        <v>70</v>
      </c>
      <c r="D45" s="4" t="s">
        <v>31</v>
      </c>
      <c r="E45" s="4" t="s">
        <v>1218</v>
      </c>
      <c r="F45" s="4">
        <v>188</v>
      </c>
      <c r="G45" s="7">
        <v>42608</v>
      </c>
      <c r="H45" s="14">
        <f>VLOOKUP(Ventas1[[#This Row],[IdProducto]],Productos1[],3,FALSE)*Ventas1[[#This Row],[UdsVendidas]]</f>
        <v>1128</v>
      </c>
      <c r="I45" s="14">
        <f>VLOOKUP(Ventas1[[#This Row],[IdProducto]],Productos1[],4,FALSE)*Ventas1[[#This Row],[UdsVendidas]]</f>
        <v>1692</v>
      </c>
      <c r="J45" s="14">
        <f>Ventas1[[#This Row],[Ingresos]]-Ventas1[[#This Row],[Costes]]</f>
        <v>564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">
      <c r="A46" s="4">
        <v>23306</v>
      </c>
      <c r="B46" s="4" t="s">
        <v>190</v>
      </c>
      <c r="C46" s="4" t="s">
        <v>191</v>
      </c>
      <c r="D46" s="4" t="s">
        <v>28</v>
      </c>
      <c r="E46" s="4" t="s">
        <v>1220</v>
      </c>
      <c r="F46" s="4">
        <v>93</v>
      </c>
      <c r="G46" s="7">
        <v>42529</v>
      </c>
      <c r="H46" s="14">
        <f>VLOOKUP(Ventas1[[#This Row],[IdProducto]],Productos1[],3,FALSE)*Ventas1[[#This Row],[UdsVendidas]]</f>
        <v>325.5</v>
      </c>
      <c r="I46" s="14">
        <f>VLOOKUP(Ventas1[[#This Row],[IdProducto]],Productos1[],4,FALSE)*Ventas1[[#This Row],[UdsVendidas]]</f>
        <v>604.5</v>
      </c>
      <c r="J46" s="14">
        <f>Ventas1[[#This Row],[Ingresos]]-Ventas1[[#This Row],[Costes]]</f>
        <v>279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">
      <c r="A47" s="4">
        <v>23307</v>
      </c>
      <c r="B47" s="4" t="s">
        <v>193</v>
      </c>
      <c r="C47" s="4" t="s">
        <v>121</v>
      </c>
      <c r="D47" s="4" t="s">
        <v>24</v>
      </c>
      <c r="E47" s="4" t="s">
        <v>1219</v>
      </c>
      <c r="F47" s="4">
        <v>113</v>
      </c>
      <c r="G47" s="7">
        <v>42555</v>
      </c>
      <c r="H47" s="14">
        <f>VLOOKUP(Ventas1[[#This Row],[IdProducto]],Productos1[],3,FALSE)*Ventas1[[#This Row],[UdsVendidas]]</f>
        <v>339</v>
      </c>
      <c r="I47" s="14">
        <f>VLOOKUP(Ventas1[[#This Row],[IdProducto]],Productos1[],4,FALSE)*Ventas1[[#This Row],[UdsVendidas]]</f>
        <v>678</v>
      </c>
      <c r="J47" s="14">
        <f>Ventas1[[#This Row],[Ingresos]]-Ventas1[[#This Row],[Costes]]</f>
        <v>339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">
      <c r="A48" s="4">
        <v>23308</v>
      </c>
      <c r="B48" s="4" t="s">
        <v>195</v>
      </c>
      <c r="C48" s="4" t="s">
        <v>196</v>
      </c>
      <c r="D48" s="4" t="s">
        <v>13</v>
      </c>
      <c r="E48" s="4" t="s">
        <v>1219</v>
      </c>
      <c r="F48" s="4">
        <v>112</v>
      </c>
      <c r="G48" s="7">
        <v>42560</v>
      </c>
      <c r="H48" s="14">
        <f>VLOOKUP(Ventas1[[#This Row],[IdProducto]],Productos1[],3,FALSE)*Ventas1[[#This Row],[UdsVendidas]]</f>
        <v>168</v>
      </c>
      <c r="I48" s="14">
        <f>VLOOKUP(Ventas1[[#This Row],[IdProducto]],Productos1[],4,FALSE)*Ventas1[[#This Row],[UdsVendidas]]</f>
        <v>336</v>
      </c>
      <c r="J48" s="14">
        <f>Ventas1[[#This Row],[Ingresos]]-Ventas1[[#This Row],[Costes]]</f>
        <v>168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">
      <c r="A49" s="4">
        <v>23309</v>
      </c>
      <c r="B49" s="4" t="s">
        <v>199</v>
      </c>
      <c r="C49" s="4" t="s">
        <v>200</v>
      </c>
      <c r="D49" s="4" t="s">
        <v>19</v>
      </c>
      <c r="E49" s="4" t="s">
        <v>1219</v>
      </c>
      <c r="F49" s="4">
        <v>201</v>
      </c>
      <c r="G49" s="7">
        <v>42544</v>
      </c>
      <c r="H49" s="14">
        <f>VLOOKUP(Ventas1[[#This Row],[IdProducto]],Productos1[],3,FALSE)*Ventas1[[#This Row],[UdsVendidas]]</f>
        <v>402</v>
      </c>
      <c r="I49" s="14">
        <f>VLOOKUP(Ventas1[[#This Row],[IdProducto]],Productos1[],4,FALSE)*Ventas1[[#This Row],[UdsVendidas]]</f>
        <v>801.99</v>
      </c>
      <c r="J49" s="14">
        <f>Ventas1[[#This Row],[Ingresos]]-Ventas1[[#This Row],[Costes]]</f>
        <v>399.99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">
      <c r="A50" s="4">
        <v>23310</v>
      </c>
      <c r="B50" s="4" t="s">
        <v>203</v>
      </c>
      <c r="C50" s="4" t="s">
        <v>91</v>
      </c>
      <c r="D50" s="4" t="s">
        <v>41</v>
      </c>
      <c r="E50" s="4" t="s">
        <v>1218</v>
      </c>
      <c r="F50" s="4">
        <v>41</v>
      </c>
      <c r="G50" s="7">
        <v>42538</v>
      </c>
      <c r="H50" s="14">
        <f>VLOOKUP(Ventas1[[#This Row],[IdProducto]],Productos1[],3,FALSE)*Ventas1[[#This Row],[UdsVendidas]]</f>
        <v>205</v>
      </c>
      <c r="I50" s="14">
        <f>VLOOKUP(Ventas1[[#This Row],[IdProducto]],Productos1[],4,FALSE)*Ventas1[[#This Row],[UdsVendidas]]</f>
        <v>409.59000000000003</v>
      </c>
      <c r="J50" s="14">
        <f>Ventas1[[#This Row],[Ingresos]]-Ventas1[[#This Row],[Costes]]</f>
        <v>204.59000000000003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">
      <c r="A51" s="4">
        <v>23311</v>
      </c>
      <c r="B51" s="4" t="s">
        <v>206</v>
      </c>
      <c r="C51" s="4" t="s">
        <v>90</v>
      </c>
      <c r="D51" s="4" t="s">
        <v>43</v>
      </c>
      <c r="E51" s="4" t="s">
        <v>1218</v>
      </c>
      <c r="F51" s="4">
        <v>18</v>
      </c>
      <c r="G51" s="7">
        <v>42533</v>
      </c>
      <c r="H51" s="14">
        <f>VLOOKUP(Ventas1[[#This Row],[IdProducto]],Productos1[],3,FALSE)*Ventas1[[#This Row],[UdsVendidas]]</f>
        <v>144</v>
      </c>
      <c r="I51" s="14">
        <f>VLOOKUP(Ventas1[[#This Row],[IdProducto]],Productos1[],4,FALSE)*Ventas1[[#This Row],[UdsVendidas]]</f>
        <v>261</v>
      </c>
      <c r="J51" s="14">
        <f>Ventas1[[#This Row],[Ingresos]]-Ventas1[[#This Row],[Costes]]</f>
        <v>117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">
      <c r="A52" s="4">
        <v>23312</v>
      </c>
      <c r="B52" s="4" t="s">
        <v>132</v>
      </c>
      <c r="C52" s="4" t="s">
        <v>207</v>
      </c>
      <c r="D52" s="4" t="s">
        <v>19</v>
      </c>
      <c r="E52" s="4" t="s">
        <v>1219</v>
      </c>
      <c r="F52" s="4">
        <v>28</v>
      </c>
      <c r="G52" s="7">
        <v>42557</v>
      </c>
      <c r="H52" s="14">
        <f>VLOOKUP(Ventas1[[#This Row],[IdProducto]],Productos1[],3,FALSE)*Ventas1[[#This Row],[UdsVendidas]]</f>
        <v>56</v>
      </c>
      <c r="I52" s="14">
        <f>VLOOKUP(Ventas1[[#This Row],[IdProducto]],Productos1[],4,FALSE)*Ventas1[[#This Row],[UdsVendidas]]</f>
        <v>111.72</v>
      </c>
      <c r="J52" s="14">
        <f>Ventas1[[#This Row],[Ingresos]]-Ventas1[[#This Row],[Costes]]</f>
        <v>55.72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">
      <c r="A53" s="4">
        <v>23313</v>
      </c>
      <c r="B53" s="4" t="s">
        <v>210</v>
      </c>
      <c r="C53" s="4" t="s">
        <v>129</v>
      </c>
      <c r="D53" s="4" t="s">
        <v>16</v>
      </c>
      <c r="E53" s="4" t="s">
        <v>1219</v>
      </c>
      <c r="F53" s="4">
        <v>137</v>
      </c>
      <c r="G53" s="7">
        <v>42566</v>
      </c>
      <c r="H53" s="14">
        <f>VLOOKUP(Ventas1[[#This Row],[IdProducto]],Productos1[],3,FALSE)*Ventas1[[#This Row],[UdsVendidas]]</f>
        <v>137</v>
      </c>
      <c r="I53" s="14">
        <f>VLOOKUP(Ventas1[[#This Row],[IdProducto]],Productos1[],4,FALSE)*Ventas1[[#This Row],[UdsVendidas]]</f>
        <v>274</v>
      </c>
      <c r="J53" s="14">
        <f>Ventas1[[#This Row],[Ingresos]]-Ventas1[[#This Row],[Costes]]</f>
        <v>137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">
      <c r="A54" s="4">
        <v>23314</v>
      </c>
      <c r="B54" s="4" t="s">
        <v>212</v>
      </c>
      <c r="C54" s="4" t="s">
        <v>51</v>
      </c>
      <c r="D54" s="4" t="s">
        <v>41</v>
      </c>
      <c r="E54" s="4" t="s">
        <v>1218</v>
      </c>
      <c r="F54" s="4">
        <v>95</v>
      </c>
      <c r="G54" s="7">
        <v>42592</v>
      </c>
      <c r="H54" s="14">
        <f>VLOOKUP(Ventas1[[#This Row],[IdProducto]],Productos1[],3,FALSE)*Ventas1[[#This Row],[UdsVendidas]]</f>
        <v>475</v>
      </c>
      <c r="I54" s="14">
        <f>VLOOKUP(Ventas1[[#This Row],[IdProducto]],Productos1[],4,FALSE)*Ventas1[[#This Row],[UdsVendidas]]</f>
        <v>949.05000000000007</v>
      </c>
      <c r="J54" s="14">
        <f>Ventas1[[#This Row],[Ingresos]]-Ventas1[[#This Row],[Costes]]</f>
        <v>474.05000000000007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">
      <c r="A55" s="4">
        <v>23315</v>
      </c>
      <c r="B55" s="4" t="s">
        <v>214</v>
      </c>
      <c r="C55" s="4" t="s">
        <v>79</v>
      </c>
      <c r="D55" s="4" t="s">
        <v>19</v>
      </c>
      <c r="E55" s="4" t="s">
        <v>1219</v>
      </c>
      <c r="F55" s="4">
        <v>109</v>
      </c>
      <c r="G55" s="7">
        <v>42563</v>
      </c>
      <c r="H55" s="14">
        <f>VLOOKUP(Ventas1[[#This Row],[IdProducto]],Productos1[],3,FALSE)*Ventas1[[#This Row],[UdsVendidas]]</f>
        <v>218</v>
      </c>
      <c r="I55" s="14">
        <f>VLOOKUP(Ventas1[[#This Row],[IdProducto]],Productos1[],4,FALSE)*Ventas1[[#This Row],[UdsVendidas]]</f>
        <v>434.91</v>
      </c>
      <c r="J55" s="14">
        <f>Ventas1[[#This Row],[Ingresos]]-Ventas1[[#This Row],[Costes]]</f>
        <v>216.91000000000003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">
      <c r="A56" s="4">
        <v>23316</v>
      </c>
      <c r="B56" s="4" t="s">
        <v>216</v>
      </c>
      <c r="C56" s="4" t="s">
        <v>217</v>
      </c>
      <c r="D56" s="4" t="s">
        <v>19</v>
      </c>
      <c r="E56" s="4" t="s">
        <v>1220</v>
      </c>
      <c r="F56" s="4">
        <v>137</v>
      </c>
      <c r="G56" s="7">
        <v>42522</v>
      </c>
      <c r="H56" s="14">
        <f>VLOOKUP(Ventas1[[#This Row],[IdProducto]],Productos1[],3,FALSE)*Ventas1[[#This Row],[UdsVendidas]]</f>
        <v>274</v>
      </c>
      <c r="I56" s="14">
        <f>VLOOKUP(Ventas1[[#This Row],[IdProducto]],Productos1[],4,FALSE)*Ventas1[[#This Row],[UdsVendidas]]</f>
        <v>546.63</v>
      </c>
      <c r="J56" s="14">
        <f>Ventas1[[#This Row],[Ingresos]]-Ventas1[[#This Row],[Costes]]</f>
        <v>272.63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">
      <c r="A57" s="4">
        <v>23317</v>
      </c>
      <c r="B57" s="4" t="s">
        <v>220</v>
      </c>
      <c r="C57" s="4" t="s">
        <v>221</v>
      </c>
      <c r="D57" s="4" t="s">
        <v>19</v>
      </c>
      <c r="E57" s="4" t="s">
        <v>1219</v>
      </c>
      <c r="F57" s="4">
        <v>196</v>
      </c>
      <c r="G57" s="7">
        <v>42568</v>
      </c>
      <c r="H57" s="14">
        <f>VLOOKUP(Ventas1[[#This Row],[IdProducto]],Productos1[],3,FALSE)*Ventas1[[#This Row],[UdsVendidas]]</f>
        <v>392</v>
      </c>
      <c r="I57" s="14">
        <f>VLOOKUP(Ventas1[[#This Row],[IdProducto]],Productos1[],4,FALSE)*Ventas1[[#This Row],[UdsVendidas]]</f>
        <v>782.04000000000008</v>
      </c>
      <c r="J57" s="14">
        <f>Ventas1[[#This Row],[Ingresos]]-Ventas1[[#This Row],[Costes]]</f>
        <v>390.04000000000008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">
      <c r="A58" s="4">
        <v>23318</v>
      </c>
      <c r="B58" s="4" t="s">
        <v>222</v>
      </c>
      <c r="C58" s="4" t="s">
        <v>170</v>
      </c>
      <c r="D58" s="4" t="s">
        <v>28</v>
      </c>
      <c r="E58" s="4" t="s">
        <v>1218</v>
      </c>
      <c r="F58" s="4">
        <v>48</v>
      </c>
      <c r="G58" s="7">
        <v>42560</v>
      </c>
      <c r="H58" s="14">
        <f>VLOOKUP(Ventas1[[#This Row],[IdProducto]],Productos1[],3,FALSE)*Ventas1[[#This Row],[UdsVendidas]]</f>
        <v>168</v>
      </c>
      <c r="I58" s="14">
        <f>VLOOKUP(Ventas1[[#This Row],[IdProducto]],Productos1[],4,FALSE)*Ventas1[[#This Row],[UdsVendidas]]</f>
        <v>312</v>
      </c>
      <c r="J58" s="14">
        <f>Ventas1[[#This Row],[Ingresos]]-Ventas1[[#This Row],[Costes]]</f>
        <v>144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">
      <c r="A59" s="4">
        <v>23319</v>
      </c>
      <c r="B59" s="4" t="s">
        <v>225</v>
      </c>
      <c r="C59" s="4" t="s">
        <v>150</v>
      </c>
      <c r="D59" s="4" t="s">
        <v>16</v>
      </c>
      <c r="E59" s="4" t="s">
        <v>1219</v>
      </c>
      <c r="F59" s="4">
        <v>4</v>
      </c>
      <c r="G59" s="7">
        <v>42585</v>
      </c>
      <c r="H59" s="14">
        <f>VLOOKUP(Ventas1[[#This Row],[IdProducto]],Productos1[],3,FALSE)*Ventas1[[#This Row],[UdsVendidas]]</f>
        <v>4</v>
      </c>
      <c r="I59" s="14">
        <f>VLOOKUP(Ventas1[[#This Row],[IdProducto]],Productos1[],4,FALSE)*Ventas1[[#This Row],[UdsVendidas]]</f>
        <v>8</v>
      </c>
      <c r="J59" s="14">
        <f>Ventas1[[#This Row],[Ingresos]]-Ventas1[[#This Row],[Costes]]</f>
        <v>4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">
      <c r="A60" s="4">
        <v>23320</v>
      </c>
      <c r="B60" s="4" t="s">
        <v>227</v>
      </c>
      <c r="C60" s="4" t="s">
        <v>106</v>
      </c>
      <c r="D60" s="4" t="s">
        <v>24</v>
      </c>
      <c r="E60" s="4" t="s">
        <v>1220</v>
      </c>
      <c r="F60" s="4">
        <v>125</v>
      </c>
      <c r="G60" s="7">
        <v>42536</v>
      </c>
      <c r="H60" s="14">
        <f>VLOOKUP(Ventas1[[#This Row],[IdProducto]],Productos1[],3,FALSE)*Ventas1[[#This Row],[UdsVendidas]]</f>
        <v>375</v>
      </c>
      <c r="I60" s="14">
        <f>VLOOKUP(Ventas1[[#This Row],[IdProducto]],Productos1[],4,FALSE)*Ventas1[[#This Row],[UdsVendidas]]</f>
        <v>750</v>
      </c>
      <c r="J60" s="14">
        <f>Ventas1[[#This Row],[Ingresos]]-Ventas1[[#This Row],[Costes]]</f>
        <v>375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">
      <c r="A61" s="4">
        <v>23321</v>
      </c>
      <c r="B61" s="4" t="s">
        <v>229</v>
      </c>
      <c r="C61" s="4" t="s">
        <v>164</v>
      </c>
      <c r="D61" s="4" t="s">
        <v>16</v>
      </c>
      <c r="E61" s="4" t="s">
        <v>1219</v>
      </c>
      <c r="F61" s="4">
        <v>211</v>
      </c>
      <c r="G61" s="7">
        <v>42595</v>
      </c>
      <c r="H61" s="14">
        <f>VLOOKUP(Ventas1[[#This Row],[IdProducto]],Productos1[],3,FALSE)*Ventas1[[#This Row],[UdsVendidas]]</f>
        <v>211</v>
      </c>
      <c r="I61" s="14">
        <f>VLOOKUP(Ventas1[[#This Row],[IdProducto]],Productos1[],4,FALSE)*Ventas1[[#This Row],[UdsVendidas]]</f>
        <v>422</v>
      </c>
      <c r="J61" s="14">
        <f>Ventas1[[#This Row],[Ingresos]]-Ventas1[[#This Row],[Costes]]</f>
        <v>211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">
      <c r="A62" s="4">
        <v>23322</v>
      </c>
      <c r="B62" s="4" t="s">
        <v>230</v>
      </c>
      <c r="C62" s="4" t="s">
        <v>215</v>
      </c>
      <c r="D62" s="4" t="s">
        <v>13</v>
      </c>
      <c r="E62" s="4" t="s">
        <v>1219</v>
      </c>
      <c r="F62" s="4">
        <v>20</v>
      </c>
      <c r="G62" s="7">
        <v>42531</v>
      </c>
      <c r="H62" s="14">
        <f>VLOOKUP(Ventas1[[#This Row],[IdProducto]],Productos1[],3,FALSE)*Ventas1[[#This Row],[UdsVendidas]]</f>
        <v>30</v>
      </c>
      <c r="I62" s="14">
        <f>VLOOKUP(Ventas1[[#This Row],[IdProducto]],Productos1[],4,FALSE)*Ventas1[[#This Row],[UdsVendidas]]</f>
        <v>60</v>
      </c>
      <c r="J62" s="14">
        <f>Ventas1[[#This Row],[Ingresos]]-Ventas1[[#This Row],[Costes]]</f>
        <v>30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">
      <c r="A63" s="4">
        <v>23323</v>
      </c>
      <c r="B63" s="4" t="s">
        <v>232</v>
      </c>
      <c r="C63" s="4" t="s">
        <v>233</v>
      </c>
      <c r="D63" s="4" t="s">
        <v>13</v>
      </c>
      <c r="E63" s="4" t="s">
        <v>1220</v>
      </c>
      <c r="F63" s="4">
        <v>135</v>
      </c>
      <c r="G63" s="7">
        <v>42611</v>
      </c>
      <c r="H63" s="14">
        <f>VLOOKUP(Ventas1[[#This Row],[IdProducto]],Productos1[],3,FALSE)*Ventas1[[#This Row],[UdsVendidas]]</f>
        <v>202.5</v>
      </c>
      <c r="I63" s="14">
        <f>VLOOKUP(Ventas1[[#This Row],[IdProducto]],Productos1[],4,FALSE)*Ventas1[[#This Row],[UdsVendidas]]</f>
        <v>405</v>
      </c>
      <c r="J63" s="14">
        <f>Ventas1[[#This Row],[Ingresos]]-Ventas1[[#This Row],[Costes]]</f>
        <v>202.5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">
      <c r="A64" s="4">
        <v>23324</v>
      </c>
      <c r="B64" s="4" t="s">
        <v>236</v>
      </c>
      <c r="C64" s="4" t="s">
        <v>79</v>
      </c>
      <c r="D64" s="4" t="s">
        <v>41</v>
      </c>
      <c r="E64" s="4" t="s">
        <v>1218</v>
      </c>
      <c r="F64" s="4">
        <v>193</v>
      </c>
      <c r="G64" s="7">
        <v>42595</v>
      </c>
      <c r="H64" s="14">
        <f>VLOOKUP(Ventas1[[#This Row],[IdProducto]],Productos1[],3,FALSE)*Ventas1[[#This Row],[UdsVendidas]]</f>
        <v>965</v>
      </c>
      <c r="I64" s="14">
        <f>VLOOKUP(Ventas1[[#This Row],[IdProducto]],Productos1[],4,FALSE)*Ventas1[[#This Row],[UdsVendidas]]</f>
        <v>1928.07</v>
      </c>
      <c r="J64" s="14">
        <f>Ventas1[[#This Row],[Ingresos]]-Ventas1[[#This Row],[Costes]]</f>
        <v>963.06999999999994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">
      <c r="A65" s="4">
        <v>23325</v>
      </c>
      <c r="B65" s="4" t="s">
        <v>239</v>
      </c>
      <c r="C65" s="4" t="s">
        <v>173</v>
      </c>
      <c r="D65" s="4" t="s">
        <v>24</v>
      </c>
      <c r="E65" s="4" t="s">
        <v>1219</v>
      </c>
      <c r="F65" s="4">
        <v>184</v>
      </c>
      <c r="G65" s="7">
        <v>42543</v>
      </c>
      <c r="H65" s="14">
        <f>VLOOKUP(Ventas1[[#This Row],[IdProducto]],Productos1[],3,FALSE)*Ventas1[[#This Row],[UdsVendidas]]</f>
        <v>552</v>
      </c>
      <c r="I65" s="14">
        <f>VLOOKUP(Ventas1[[#This Row],[IdProducto]],Productos1[],4,FALSE)*Ventas1[[#This Row],[UdsVendidas]]</f>
        <v>1104</v>
      </c>
      <c r="J65" s="14">
        <f>Ventas1[[#This Row],[Ingresos]]-Ventas1[[#This Row],[Costes]]</f>
        <v>552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">
      <c r="A66" s="4">
        <v>23326</v>
      </c>
      <c r="B66" s="4" t="s">
        <v>241</v>
      </c>
      <c r="C66" s="4" t="s">
        <v>242</v>
      </c>
      <c r="D66" s="4" t="s">
        <v>35</v>
      </c>
      <c r="E66" s="4" t="s">
        <v>1219</v>
      </c>
      <c r="F66" s="4">
        <v>126</v>
      </c>
      <c r="G66" s="7">
        <v>42603</v>
      </c>
      <c r="H66" s="14">
        <f>VLOOKUP(Ventas1[[#This Row],[IdProducto]],Productos1[],3,FALSE)*Ventas1[[#This Row],[UdsVendidas]]</f>
        <v>315</v>
      </c>
      <c r="I66" s="14">
        <f>VLOOKUP(Ventas1[[#This Row],[IdProducto]],Productos1[],4,FALSE)*Ventas1[[#This Row],[UdsVendidas]]</f>
        <v>567</v>
      </c>
      <c r="J66" s="14">
        <f>Ventas1[[#This Row],[Ingresos]]-Ventas1[[#This Row],[Costes]]</f>
        <v>252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">
      <c r="A67" s="4">
        <v>23327</v>
      </c>
      <c r="B67" s="4" t="s">
        <v>244</v>
      </c>
      <c r="C67" s="4" t="s">
        <v>97</v>
      </c>
      <c r="D67" s="4" t="s">
        <v>28</v>
      </c>
      <c r="E67" s="4" t="s">
        <v>1219</v>
      </c>
      <c r="F67" s="4">
        <v>176</v>
      </c>
      <c r="G67" s="7">
        <v>42582</v>
      </c>
      <c r="H67" s="14">
        <f>VLOOKUP(Ventas1[[#This Row],[IdProducto]],Productos1[],3,FALSE)*Ventas1[[#This Row],[UdsVendidas]]</f>
        <v>616</v>
      </c>
      <c r="I67" s="14">
        <f>VLOOKUP(Ventas1[[#This Row],[IdProducto]],Productos1[],4,FALSE)*Ventas1[[#This Row],[UdsVendidas]]</f>
        <v>1144</v>
      </c>
      <c r="J67" s="14">
        <f>Ventas1[[#This Row],[Ingresos]]-Ventas1[[#This Row],[Costes]]</f>
        <v>528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">
      <c r="A68" s="4">
        <v>23328</v>
      </c>
      <c r="B68" s="4" t="s">
        <v>248</v>
      </c>
      <c r="C68" s="4" t="s">
        <v>143</v>
      </c>
      <c r="D68" s="4" t="s">
        <v>43</v>
      </c>
      <c r="E68" s="4" t="s">
        <v>1220</v>
      </c>
      <c r="F68" s="4">
        <v>102</v>
      </c>
      <c r="G68" s="7">
        <v>42566</v>
      </c>
      <c r="H68" s="14">
        <f>VLOOKUP(Ventas1[[#This Row],[IdProducto]],Productos1[],3,FALSE)*Ventas1[[#This Row],[UdsVendidas]]</f>
        <v>816</v>
      </c>
      <c r="I68" s="14">
        <f>VLOOKUP(Ventas1[[#This Row],[IdProducto]],Productos1[],4,FALSE)*Ventas1[[#This Row],[UdsVendidas]]</f>
        <v>1479</v>
      </c>
      <c r="J68" s="14">
        <f>Ventas1[[#This Row],[Ingresos]]-Ventas1[[#This Row],[Costes]]</f>
        <v>663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">
      <c r="A69" s="4">
        <v>23329</v>
      </c>
      <c r="B69" s="4" t="s">
        <v>249</v>
      </c>
      <c r="C69" s="4" t="s">
        <v>250</v>
      </c>
      <c r="D69" s="4" t="s">
        <v>19</v>
      </c>
      <c r="E69" s="4" t="s">
        <v>1219</v>
      </c>
      <c r="F69" s="4">
        <v>203</v>
      </c>
      <c r="G69" s="7">
        <v>42574</v>
      </c>
      <c r="H69" s="14">
        <f>VLOOKUP(Ventas1[[#This Row],[IdProducto]],Productos1[],3,FALSE)*Ventas1[[#This Row],[UdsVendidas]]</f>
        <v>406</v>
      </c>
      <c r="I69" s="14">
        <f>VLOOKUP(Ventas1[[#This Row],[IdProducto]],Productos1[],4,FALSE)*Ventas1[[#This Row],[UdsVendidas]]</f>
        <v>809.97</v>
      </c>
      <c r="J69" s="14">
        <f>Ventas1[[#This Row],[Ingresos]]-Ventas1[[#This Row],[Costes]]</f>
        <v>403.97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">
      <c r="A70" s="4">
        <v>23330</v>
      </c>
      <c r="B70" s="4" t="s">
        <v>251</v>
      </c>
      <c r="C70" s="4" t="s">
        <v>252</v>
      </c>
      <c r="D70" s="4" t="s">
        <v>16</v>
      </c>
      <c r="E70" s="4" t="s">
        <v>1219</v>
      </c>
      <c r="F70" s="4">
        <v>177</v>
      </c>
      <c r="G70" s="7">
        <v>42586</v>
      </c>
      <c r="H70" s="14">
        <f>VLOOKUP(Ventas1[[#This Row],[IdProducto]],Productos1[],3,FALSE)*Ventas1[[#This Row],[UdsVendidas]]</f>
        <v>177</v>
      </c>
      <c r="I70" s="14">
        <f>VLOOKUP(Ventas1[[#This Row],[IdProducto]],Productos1[],4,FALSE)*Ventas1[[#This Row],[UdsVendidas]]</f>
        <v>354</v>
      </c>
      <c r="J70" s="14">
        <f>Ventas1[[#This Row],[Ingresos]]-Ventas1[[#This Row],[Costes]]</f>
        <v>177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">
      <c r="A71" s="4">
        <v>23331</v>
      </c>
      <c r="B71" s="4" t="s">
        <v>253</v>
      </c>
      <c r="C71" s="4" t="s">
        <v>30</v>
      </c>
      <c r="D71" s="4" t="s">
        <v>16</v>
      </c>
      <c r="E71" s="4" t="s">
        <v>1220</v>
      </c>
      <c r="F71" s="4">
        <v>51</v>
      </c>
      <c r="G71" s="7">
        <v>42586</v>
      </c>
      <c r="H71" s="14">
        <f>VLOOKUP(Ventas1[[#This Row],[IdProducto]],Productos1[],3,FALSE)*Ventas1[[#This Row],[UdsVendidas]]</f>
        <v>51</v>
      </c>
      <c r="I71" s="14">
        <f>VLOOKUP(Ventas1[[#This Row],[IdProducto]],Productos1[],4,FALSE)*Ventas1[[#This Row],[UdsVendidas]]</f>
        <v>102</v>
      </c>
      <c r="J71" s="14">
        <f>Ventas1[[#This Row],[Ingresos]]-Ventas1[[#This Row],[Costes]]</f>
        <v>51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">
      <c r="A72" s="4">
        <v>23332</v>
      </c>
      <c r="B72" s="4" t="s">
        <v>255</v>
      </c>
      <c r="C72" s="4" t="s">
        <v>215</v>
      </c>
      <c r="D72" s="4" t="s">
        <v>19</v>
      </c>
      <c r="E72" s="4" t="s">
        <v>1218</v>
      </c>
      <c r="F72" s="4">
        <v>203</v>
      </c>
      <c r="G72" s="7">
        <v>42562</v>
      </c>
      <c r="H72" s="14">
        <f>VLOOKUP(Ventas1[[#This Row],[IdProducto]],Productos1[],3,FALSE)*Ventas1[[#This Row],[UdsVendidas]]</f>
        <v>406</v>
      </c>
      <c r="I72" s="14">
        <f>VLOOKUP(Ventas1[[#This Row],[IdProducto]],Productos1[],4,FALSE)*Ventas1[[#This Row],[UdsVendidas]]</f>
        <v>809.97</v>
      </c>
      <c r="J72" s="14">
        <f>Ventas1[[#This Row],[Ingresos]]-Ventas1[[#This Row],[Costes]]</f>
        <v>403.97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">
      <c r="A73" s="4">
        <v>23333</v>
      </c>
      <c r="B73" s="4" t="s">
        <v>258</v>
      </c>
      <c r="C73" s="4" t="s">
        <v>221</v>
      </c>
      <c r="D73" s="4" t="s">
        <v>19</v>
      </c>
      <c r="E73" s="4" t="s">
        <v>1218</v>
      </c>
      <c r="F73" s="4">
        <v>106</v>
      </c>
      <c r="G73" s="7">
        <v>42587</v>
      </c>
      <c r="H73" s="14">
        <f>VLOOKUP(Ventas1[[#This Row],[IdProducto]],Productos1[],3,FALSE)*Ventas1[[#This Row],[UdsVendidas]]</f>
        <v>212</v>
      </c>
      <c r="I73" s="14">
        <f>VLOOKUP(Ventas1[[#This Row],[IdProducto]],Productos1[],4,FALSE)*Ventas1[[#This Row],[UdsVendidas]]</f>
        <v>422.94</v>
      </c>
      <c r="J73" s="14">
        <f>Ventas1[[#This Row],[Ingresos]]-Ventas1[[#This Row],[Costes]]</f>
        <v>210.94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75" customHeight="1" x14ac:dyDescent="0.2">
      <c r="A74" s="4">
        <v>23334</v>
      </c>
      <c r="B74" s="4" t="s">
        <v>260</v>
      </c>
      <c r="C74" s="4" t="s">
        <v>245</v>
      </c>
      <c r="D74" s="4" t="s">
        <v>13</v>
      </c>
      <c r="E74" s="4" t="s">
        <v>1219</v>
      </c>
      <c r="F74" s="4">
        <v>14</v>
      </c>
      <c r="G74" s="7">
        <v>42599</v>
      </c>
      <c r="H74" s="14">
        <f>VLOOKUP(Ventas1[[#This Row],[IdProducto]],Productos1[],3,FALSE)*Ventas1[[#This Row],[UdsVendidas]]</f>
        <v>21</v>
      </c>
      <c r="I74" s="14">
        <f>VLOOKUP(Ventas1[[#This Row],[IdProducto]],Productos1[],4,FALSE)*Ventas1[[#This Row],[UdsVendidas]]</f>
        <v>42</v>
      </c>
      <c r="J74" s="14">
        <f>Ventas1[[#This Row],[Ingresos]]-Ventas1[[#This Row],[Costes]]</f>
        <v>21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75" customHeight="1" x14ac:dyDescent="0.2">
      <c r="A75" s="4">
        <v>23335</v>
      </c>
      <c r="B75" s="4" t="s">
        <v>263</v>
      </c>
      <c r="C75" s="4" t="s">
        <v>252</v>
      </c>
      <c r="D75" s="4" t="s">
        <v>31</v>
      </c>
      <c r="E75" s="4" t="s">
        <v>1219</v>
      </c>
      <c r="F75" s="4">
        <v>116</v>
      </c>
      <c r="G75" s="7">
        <v>42595</v>
      </c>
      <c r="H75" s="14">
        <f>VLOOKUP(Ventas1[[#This Row],[IdProducto]],Productos1[],3,FALSE)*Ventas1[[#This Row],[UdsVendidas]]</f>
        <v>696</v>
      </c>
      <c r="I75" s="14">
        <f>VLOOKUP(Ventas1[[#This Row],[IdProducto]],Productos1[],4,FALSE)*Ventas1[[#This Row],[UdsVendidas]]</f>
        <v>1044</v>
      </c>
      <c r="J75" s="14">
        <f>Ventas1[[#This Row],[Ingresos]]-Ventas1[[#This Row],[Costes]]</f>
        <v>348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75" customHeight="1" x14ac:dyDescent="0.2">
      <c r="A76" s="4">
        <v>23336</v>
      </c>
      <c r="B76" s="4" t="s">
        <v>265</v>
      </c>
      <c r="C76" s="4" t="s">
        <v>231</v>
      </c>
      <c r="D76" s="4" t="s">
        <v>35</v>
      </c>
      <c r="E76" s="4" t="s">
        <v>1218</v>
      </c>
      <c r="F76" s="4">
        <v>7</v>
      </c>
      <c r="G76" s="7">
        <v>42552</v>
      </c>
      <c r="H76" s="14">
        <f>VLOOKUP(Ventas1[[#This Row],[IdProducto]],Productos1[],3,FALSE)*Ventas1[[#This Row],[UdsVendidas]]</f>
        <v>17.5</v>
      </c>
      <c r="I76" s="14">
        <f>VLOOKUP(Ventas1[[#This Row],[IdProducto]],Productos1[],4,FALSE)*Ventas1[[#This Row],[UdsVendidas]]</f>
        <v>31.5</v>
      </c>
      <c r="J76" s="14">
        <f>Ventas1[[#This Row],[Ingresos]]-Ventas1[[#This Row],[Costes]]</f>
        <v>14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75" customHeight="1" x14ac:dyDescent="0.2">
      <c r="A77" s="4">
        <v>23337</v>
      </c>
      <c r="B77" s="4" t="s">
        <v>267</v>
      </c>
      <c r="C77" s="4" t="s">
        <v>160</v>
      </c>
      <c r="D77" s="4" t="s">
        <v>37</v>
      </c>
      <c r="E77" s="4" t="s">
        <v>1219</v>
      </c>
      <c r="F77" s="4">
        <v>82</v>
      </c>
      <c r="G77" s="7">
        <v>42558</v>
      </c>
      <c r="H77" s="14">
        <f>VLOOKUP(Ventas1[[#This Row],[IdProducto]],Productos1[],3,FALSE)*Ventas1[[#This Row],[UdsVendidas]]</f>
        <v>287</v>
      </c>
      <c r="I77" s="14">
        <f>VLOOKUP(Ventas1[[#This Row],[IdProducto]],Productos1[],4,FALSE)*Ventas1[[#This Row],[UdsVendidas]]</f>
        <v>573.18000000000006</v>
      </c>
      <c r="J77" s="14">
        <f>Ventas1[[#This Row],[Ingresos]]-Ventas1[[#This Row],[Costes]]</f>
        <v>286.18000000000006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75" customHeight="1" x14ac:dyDescent="0.2">
      <c r="A78" s="4">
        <v>23338</v>
      </c>
      <c r="B78" s="4" t="s">
        <v>269</v>
      </c>
      <c r="C78" s="4" t="s">
        <v>172</v>
      </c>
      <c r="D78" s="4" t="s">
        <v>19</v>
      </c>
      <c r="E78" s="4" t="s">
        <v>1219</v>
      </c>
      <c r="F78" s="4">
        <v>178</v>
      </c>
      <c r="G78" s="7">
        <v>42594</v>
      </c>
      <c r="H78" s="14">
        <f>VLOOKUP(Ventas1[[#This Row],[IdProducto]],Productos1[],3,FALSE)*Ventas1[[#This Row],[UdsVendidas]]</f>
        <v>356</v>
      </c>
      <c r="I78" s="14">
        <f>VLOOKUP(Ventas1[[#This Row],[IdProducto]],Productos1[],4,FALSE)*Ventas1[[#This Row],[UdsVendidas]]</f>
        <v>710.22</v>
      </c>
      <c r="J78" s="14">
        <f>Ventas1[[#This Row],[Ingresos]]-Ventas1[[#This Row],[Costes]]</f>
        <v>354.22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75" customHeight="1" x14ac:dyDescent="0.2">
      <c r="A79" s="4">
        <v>23339</v>
      </c>
      <c r="B79" s="4" t="s">
        <v>273</v>
      </c>
      <c r="C79" s="4" t="s">
        <v>113</v>
      </c>
      <c r="D79" s="4" t="s">
        <v>24</v>
      </c>
      <c r="E79" s="4" t="s">
        <v>1218</v>
      </c>
      <c r="F79" s="4">
        <v>41</v>
      </c>
      <c r="G79" s="7">
        <v>42562</v>
      </c>
      <c r="H79" s="14">
        <f>VLOOKUP(Ventas1[[#This Row],[IdProducto]],Productos1[],3,FALSE)*Ventas1[[#This Row],[UdsVendidas]]</f>
        <v>123</v>
      </c>
      <c r="I79" s="14">
        <f>VLOOKUP(Ventas1[[#This Row],[IdProducto]],Productos1[],4,FALSE)*Ventas1[[#This Row],[UdsVendidas]]</f>
        <v>246</v>
      </c>
      <c r="J79" s="14">
        <f>Ventas1[[#This Row],[Ingresos]]-Ventas1[[#This Row],[Costes]]</f>
        <v>123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75" customHeight="1" x14ac:dyDescent="0.2">
      <c r="A80" s="4">
        <v>23340</v>
      </c>
      <c r="B80" s="4" t="s">
        <v>275</v>
      </c>
      <c r="C80" s="4" t="s">
        <v>127</v>
      </c>
      <c r="D80" s="4" t="s">
        <v>35</v>
      </c>
      <c r="E80" s="4" t="s">
        <v>1218</v>
      </c>
      <c r="F80" s="4">
        <v>85</v>
      </c>
      <c r="G80" s="7">
        <v>42556</v>
      </c>
      <c r="H80" s="14">
        <f>VLOOKUP(Ventas1[[#This Row],[IdProducto]],Productos1[],3,FALSE)*Ventas1[[#This Row],[UdsVendidas]]</f>
        <v>212.5</v>
      </c>
      <c r="I80" s="14">
        <f>VLOOKUP(Ventas1[[#This Row],[IdProducto]],Productos1[],4,FALSE)*Ventas1[[#This Row],[UdsVendidas]]</f>
        <v>382.5</v>
      </c>
      <c r="J80" s="14">
        <f>Ventas1[[#This Row],[Ingresos]]-Ventas1[[#This Row],[Costes]]</f>
        <v>170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75" customHeight="1" x14ac:dyDescent="0.2">
      <c r="A81" s="4">
        <v>23341</v>
      </c>
      <c r="B81" s="4" t="s">
        <v>277</v>
      </c>
      <c r="C81" s="4" t="s">
        <v>68</v>
      </c>
      <c r="D81" s="4" t="s">
        <v>13</v>
      </c>
      <c r="E81" s="4" t="s">
        <v>1218</v>
      </c>
      <c r="F81" s="4">
        <v>77</v>
      </c>
      <c r="G81" s="7">
        <v>42548</v>
      </c>
      <c r="H81" s="14">
        <f>VLOOKUP(Ventas1[[#This Row],[IdProducto]],Productos1[],3,FALSE)*Ventas1[[#This Row],[UdsVendidas]]</f>
        <v>115.5</v>
      </c>
      <c r="I81" s="14">
        <f>VLOOKUP(Ventas1[[#This Row],[IdProducto]],Productos1[],4,FALSE)*Ventas1[[#This Row],[UdsVendidas]]</f>
        <v>231</v>
      </c>
      <c r="J81" s="14">
        <f>Ventas1[[#This Row],[Ingresos]]-Ventas1[[#This Row],[Costes]]</f>
        <v>115.5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75" customHeight="1" x14ac:dyDescent="0.2">
      <c r="A82" s="4">
        <v>23342</v>
      </c>
      <c r="B82" s="4" t="s">
        <v>280</v>
      </c>
      <c r="C82" s="4" t="s">
        <v>257</v>
      </c>
      <c r="D82" s="4" t="s">
        <v>19</v>
      </c>
      <c r="E82" s="4" t="s">
        <v>1219</v>
      </c>
      <c r="F82" s="4">
        <v>122</v>
      </c>
      <c r="G82" s="7">
        <v>42549</v>
      </c>
      <c r="H82" s="14">
        <f>VLOOKUP(Ventas1[[#This Row],[IdProducto]],Productos1[],3,FALSE)*Ventas1[[#This Row],[UdsVendidas]]</f>
        <v>244</v>
      </c>
      <c r="I82" s="14">
        <f>VLOOKUP(Ventas1[[#This Row],[IdProducto]],Productos1[],4,FALSE)*Ventas1[[#This Row],[UdsVendidas]]</f>
        <v>486.78000000000003</v>
      </c>
      <c r="J82" s="14">
        <f>Ventas1[[#This Row],[Ingresos]]-Ventas1[[#This Row],[Costes]]</f>
        <v>242.78000000000003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75" customHeight="1" x14ac:dyDescent="0.2">
      <c r="A83" s="4">
        <v>23343</v>
      </c>
      <c r="B83" s="4" t="s">
        <v>283</v>
      </c>
      <c r="C83" s="4" t="s">
        <v>57</v>
      </c>
      <c r="D83" s="4" t="s">
        <v>41</v>
      </c>
      <c r="E83" s="4" t="s">
        <v>1219</v>
      </c>
      <c r="F83" s="4">
        <v>42</v>
      </c>
      <c r="G83" s="7">
        <v>42605</v>
      </c>
      <c r="H83" s="14">
        <f>VLOOKUP(Ventas1[[#This Row],[IdProducto]],Productos1[],3,FALSE)*Ventas1[[#This Row],[UdsVendidas]]</f>
        <v>210</v>
      </c>
      <c r="I83" s="14">
        <f>VLOOKUP(Ventas1[[#This Row],[IdProducto]],Productos1[],4,FALSE)*Ventas1[[#This Row],[UdsVendidas]]</f>
        <v>419.58</v>
      </c>
      <c r="J83" s="14">
        <f>Ventas1[[#This Row],[Ingresos]]-Ventas1[[#This Row],[Costes]]</f>
        <v>209.57999999999998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75" customHeight="1" x14ac:dyDescent="0.2">
      <c r="A84" s="4">
        <v>23344</v>
      </c>
      <c r="B84" s="4" t="s">
        <v>284</v>
      </c>
      <c r="C84" s="4" t="s">
        <v>192</v>
      </c>
      <c r="D84" s="4" t="s">
        <v>28</v>
      </c>
      <c r="E84" s="4" t="s">
        <v>1219</v>
      </c>
      <c r="F84" s="4">
        <v>64</v>
      </c>
      <c r="G84" s="7">
        <v>42604</v>
      </c>
      <c r="H84" s="14">
        <f>VLOOKUP(Ventas1[[#This Row],[IdProducto]],Productos1[],3,FALSE)*Ventas1[[#This Row],[UdsVendidas]]</f>
        <v>224</v>
      </c>
      <c r="I84" s="14">
        <f>VLOOKUP(Ventas1[[#This Row],[IdProducto]],Productos1[],4,FALSE)*Ventas1[[#This Row],[UdsVendidas]]</f>
        <v>416</v>
      </c>
      <c r="J84" s="14">
        <f>Ventas1[[#This Row],[Ingresos]]-Ventas1[[#This Row],[Costes]]</f>
        <v>192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75" customHeight="1" x14ac:dyDescent="0.2">
      <c r="A85" s="4">
        <v>23345</v>
      </c>
      <c r="B85" s="4" t="s">
        <v>286</v>
      </c>
      <c r="C85" s="4" t="s">
        <v>143</v>
      </c>
      <c r="D85" s="4" t="s">
        <v>43</v>
      </c>
      <c r="E85" s="4" t="s">
        <v>1220</v>
      </c>
      <c r="F85" s="4">
        <v>208</v>
      </c>
      <c r="G85" s="7">
        <v>42611</v>
      </c>
      <c r="H85" s="14">
        <f>VLOOKUP(Ventas1[[#This Row],[IdProducto]],Productos1[],3,FALSE)*Ventas1[[#This Row],[UdsVendidas]]</f>
        <v>1664</v>
      </c>
      <c r="I85" s="14">
        <f>VLOOKUP(Ventas1[[#This Row],[IdProducto]],Productos1[],4,FALSE)*Ventas1[[#This Row],[UdsVendidas]]</f>
        <v>3016</v>
      </c>
      <c r="J85" s="14">
        <f>Ventas1[[#This Row],[Ingresos]]-Ventas1[[#This Row],[Costes]]</f>
        <v>1352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75" customHeight="1" x14ac:dyDescent="0.2">
      <c r="A86" s="4">
        <v>23346</v>
      </c>
      <c r="B86" s="4" t="s">
        <v>289</v>
      </c>
      <c r="C86" s="4" t="s">
        <v>70</v>
      </c>
      <c r="D86" s="4" t="s">
        <v>41</v>
      </c>
      <c r="E86" s="4" t="s">
        <v>1218</v>
      </c>
      <c r="F86" s="4">
        <v>13</v>
      </c>
      <c r="G86" s="7">
        <v>42580</v>
      </c>
      <c r="H86" s="14">
        <f>VLOOKUP(Ventas1[[#This Row],[IdProducto]],Productos1[],3,FALSE)*Ventas1[[#This Row],[UdsVendidas]]</f>
        <v>65</v>
      </c>
      <c r="I86" s="14">
        <f>VLOOKUP(Ventas1[[#This Row],[IdProducto]],Productos1[],4,FALSE)*Ventas1[[#This Row],[UdsVendidas]]</f>
        <v>129.87</v>
      </c>
      <c r="J86" s="14">
        <f>Ventas1[[#This Row],[Ingresos]]-Ventas1[[#This Row],[Costes]]</f>
        <v>64.87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75" customHeight="1" x14ac:dyDescent="0.2">
      <c r="A87" s="4">
        <v>23347</v>
      </c>
      <c r="B87" s="4" t="s">
        <v>292</v>
      </c>
      <c r="C87" s="4" t="s">
        <v>53</v>
      </c>
      <c r="D87" s="4" t="s">
        <v>31</v>
      </c>
      <c r="E87" s="4" t="s">
        <v>1218</v>
      </c>
      <c r="F87" s="4">
        <v>147</v>
      </c>
      <c r="G87" s="7">
        <v>42549</v>
      </c>
      <c r="H87" s="14">
        <f>VLOOKUP(Ventas1[[#This Row],[IdProducto]],Productos1[],3,FALSE)*Ventas1[[#This Row],[UdsVendidas]]</f>
        <v>882</v>
      </c>
      <c r="I87" s="14">
        <f>VLOOKUP(Ventas1[[#This Row],[IdProducto]],Productos1[],4,FALSE)*Ventas1[[#This Row],[UdsVendidas]]</f>
        <v>1323</v>
      </c>
      <c r="J87" s="14">
        <f>Ventas1[[#This Row],[Ingresos]]-Ventas1[[#This Row],[Costes]]</f>
        <v>441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75" customHeight="1" x14ac:dyDescent="0.2">
      <c r="A88" s="4">
        <v>23348</v>
      </c>
      <c r="B88" s="4" t="s">
        <v>294</v>
      </c>
      <c r="C88" s="4" t="s">
        <v>169</v>
      </c>
      <c r="D88" s="4" t="s">
        <v>41</v>
      </c>
      <c r="E88" s="4" t="s">
        <v>1218</v>
      </c>
      <c r="F88" s="4">
        <v>163</v>
      </c>
      <c r="G88" s="7">
        <v>42607</v>
      </c>
      <c r="H88" s="14">
        <f>VLOOKUP(Ventas1[[#This Row],[IdProducto]],Productos1[],3,FALSE)*Ventas1[[#This Row],[UdsVendidas]]</f>
        <v>815</v>
      </c>
      <c r="I88" s="14">
        <f>VLOOKUP(Ventas1[[#This Row],[IdProducto]],Productos1[],4,FALSE)*Ventas1[[#This Row],[UdsVendidas]]</f>
        <v>1628.3700000000001</v>
      </c>
      <c r="J88" s="14">
        <f>Ventas1[[#This Row],[Ingresos]]-Ventas1[[#This Row],[Costes]]</f>
        <v>813.37000000000012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75" customHeight="1" x14ac:dyDescent="0.2">
      <c r="A89" s="4">
        <v>23349</v>
      </c>
      <c r="B89" s="4" t="s">
        <v>297</v>
      </c>
      <c r="C89" s="4" t="s">
        <v>146</v>
      </c>
      <c r="D89" s="4" t="s">
        <v>28</v>
      </c>
      <c r="E89" s="4" t="s">
        <v>1220</v>
      </c>
      <c r="F89" s="4">
        <v>126</v>
      </c>
      <c r="G89" s="7">
        <v>42573</v>
      </c>
      <c r="H89" s="14">
        <f>VLOOKUP(Ventas1[[#This Row],[IdProducto]],Productos1[],3,FALSE)*Ventas1[[#This Row],[UdsVendidas]]</f>
        <v>441</v>
      </c>
      <c r="I89" s="14">
        <f>VLOOKUP(Ventas1[[#This Row],[IdProducto]],Productos1[],4,FALSE)*Ventas1[[#This Row],[UdsVendidas]]</f>
        <v>819</v>
      </c>
      <c r="J89" s="14">
        <f>Ventas1[[#This Row],[Ingresos]]-Ventas1[[#This Row],[Costes]]</f>
        <v>378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75" customHeight="1" x14ac:dyDescent="0.2">
      <c r="A90" s="4">
        <v>23350</v>
      </c>
      <c r="B90" s="4" t="s">
        <v>299</v>
      </c>
      <c r="C90" s="4" t="s">
        <v>84</v>
      </c>
      <c r="D90" s="4" t="s">
        <v>31</v>
      </c>
      <c r="E90" s="4" t="s">
        <v>1219</v>
      </c>
      <c r="F90" s="4">
        <v>188</v>
      </c>
      <c r="G90" s="7">
        <v>42546</v>
      </c>
      <c r="H90" s="14">
        <f>VLOOKUP(Ventas1[[#This Row],[IdProducto]],Productos1[],3,FALSE)*Ventas1[[#This Row],[UdsVendidas]]</f>
        <v>1128</v>
      </c>
      <c r="I90" s="14">
        <f>VLOOKUP(Ventas1[[#This Row],[IdProducto]],Productos1[],4,FALSE)*Ventas1[[#This Row],[UdsVendidas]]</f>
        <v>1692</v>
      </c>
      <c r="J90" s="14">
        <f>Ventas1[[#This Row],[Ingresos]]-Ventas1[[#This Row],[Costes]]</f>
        <v>564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75" customHeight="1" x14ac:dyDescent="0.2">
      <c r="A91" s="4">
        <v>23351</v>
      </c>
      <c r="B91" s="4" t="s">
        <v>301</v>
      </c>
      <c r="C91" s="4" t="s">
        <v>99</v>
      </c>
      <c r="D91" s="4" t="s">
        <v>19</v>
      </c>
      <c r="E91" s="4" t="s">
        <v>1218</v>
      </c>
      <c r="F91" s="4">
        <v>151</v>
      </c>
      <c r="G91" s="7">
        <v>42585</v>
      </c>
      <c r="H91" s="14">
        <f>VLOOKUP(Ventas1[[#This Row],[IdProducto]],Productos1[],3,FALSE)*Ventas1[[#This Row],[UdsVendidas]]</f>
        <v>302</v>
      </c>
      <c r="I91" s="14">
        <f>VLOOKUP(Ventas1[[#This Row],[IdProducto]],Productos1[],4,FALSE)*Ventas1[[#This Row],[UdsVendidas]]</f>
        <v>602.49</v>
      </c>
      <c r="J91" s="14">
        <f>Ventas1[[#This Row],[Ingresos]]-Ventas1[[#This Row],[Costes]]</f>
        <v>300.49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75" customHeight="1" x14ac:dyDescent="0.2">
      <c r="A92" s="4">
        <v>23352</v>
      </c>
      <c r="B92" s="4" t="s">
        <v>304</v>
      </c>
      <c r="C92" s="4" t="s">
        <v>256</v>
      </c>
      <c r="D92" s="4" t="s">
        <v>24</v>
      </c>
      <c r="E92" s="4" t="s">
        <v>1219</v>
      </c>
      <c r="F92" s="4">
        <v>89</v>
      </c>
      <c r="G92" s="7">
        <v>42558</v>
      </c>
      <c r="H92" s="14">
        <f>VLOOKUP(Ventas1[[#This Row],[IdProducto]],Productos1[],3,FALSE)*Ventas1[[#This Row],[UdsVendidas]]</f>
        <v>267</v>
      </c>
      <c r="I92" s="14">
        <f>VLOOKUP(Ventas1[[#This Row],[IdProducto]],Productos1[],4,FALSE)*Ventas1[[#This Row],[UdsVendidas]]</f>
        <v>534</v>
      </c>
      <c r="J92" s="14">
        <f>Ventas1[[#This Row],[Ingresos]]-Ventas1[[#This Row],[Costes]]</f>
        <v>267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75" customHeight="1" x14ac:dyDescent="0.2">
      <c r="A93" s="4">
        <v>23353</v>
      </c>
      <c r="B93" s="4" t="s">
        <v>306</v>
      </c>
      <c r="C93" s="4" t="s">
        <v>91</v>
      </c>
      <c r="D93" s="4" t="s">
        <v>43</v>
      </c>
      <c r="E93" s="4" t="s">
        <v>1218</v>
      </c>
      <c r="F93" s="4">
        <v>168</v>
      </c>
      <c r="G93" s="7">
        <v>42531</v>
      </c>
      <c r="H93" s="14">
        <f>VLOOKUP(Ventas1[[#This Row],[IdProducto]],Productos1[],3,FALSE)*Ventas1[[#This Row],[UdsVendidas]]</f>
        <v>1344</v>
      </c>
      <c r="I93" s="14">
        <f>VLOOKUP(Ventas1[[#This Row],[IdProducto]],Productos1[],4,FALSE)*Ventas1[[#This Row],[UdsVendidas]]</f>
        <v>2436</v>
      </c>
      <c r="J93" s="14">
        <f>Ventas1[[#This Row],[Ingresos]]-Ventas1[[#This Row],[Costes]]</f>
        <v>1092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.75" customHeight="1" x14ac:dyDescent="0.2">
      <c r="A94" s="4">
        <v>23354</v>
      </c>
      <c r="B94" s="4" t="s">
        <v>309</v>
      </c>
      <c r="C94" s="4" t="s">
        <v>133</v>
      </c>
      <c r="D94" s="4" t="s">
        <v>37</v>
      </c>
      <c r="E94" s="4" t="s">
        <v>1220</v>
      </c>
      <c r="F94" s="4">
        <v>84</v>
      </c>
      <c r="G94" s="7">
        <v>42585</v>
      </c>
      <c r="H94" s="14">
        <f>VLOOKUP(Ventas1[[#This Row],[IdProducto]],Productos1[],3,FALSE)*Ventas1[[#This Row],[UdsVendidas]]</f>
        <v>294</v>
      </c>
      <c r="I94" s="14">
        <f>VLOOKUP(Ventas1[[#This Row],[IdProducto]],Productos1[],4,FALSE)*Ventas1[[#This Row],[UdsVendidas]]</f>
        <v>587.16</v>
      </c>
      <c r="J94" s="14">
        <f>Ventas1[[#This Row],[Ingresos]]-Ventas1[[#This Row],[Costes]]</f>
        <v>293.15999999999997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.75" customHeight="1" x14ac:dyDescent="0.2">
      <c r="A95" s="4">
        <v>23355</v>
      </c>
      <c r="B95" s="4" t="s">
        <v>311</v>
      </c>
      <c r="C95" s="4" t="s">
        <v>129</v>
      </c>
      <c r="D95" s="4" t="s">
        <v>19</v>
      </c>
      <c r="E95" s="4" t="s">
        <v>1220</v>
      </c>
      <c r="F95" s="4">
        <v>16</v>
      </c>
      <c r="G95" s="7">
        <v>42548</v>
      </c>
      <c r="H95" s="14">
        <f>VLOOKUP(Ventas1[[#This Row],[IdProducto]],Productos1[],3,FALSE)*Ventas1[[#This Row],[UdsVendidas]]</f>
        <v>32</v>
      </c>
      <c r="I95" s="14">
        <f>VLOOKUP(Ventas1[[#This Row],[IdProducto]],Productos1[],4,FALSE)*Ventas1[[#This Row],[UdsVendidas]]</f>
        <v>63.84</v>
      </c>
      <c r="J95" s="14">
        <f>Ventas1[[#This Row],[Ingresos]]-Ventas1[[#This Row],[Costes]]</f>
        <v>31.840000000000003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75" customHeight="1" x14ac:dyDescent="0.2">
      <c r="A96" s="4">
        <v>23356</v>
      </c>
      <c r="B96" s="4" t="s">
        <v>313</v>
      </c>
      <c r="C96" s="4" t="s">
        <v>245</v>
      </c>
      <c r="D96" s="4" t="s">
        <v>19</v>
      </c>
      <c r="E96" s="4" t="s">
        <v>1218</v>
      </c>
      <c r="F96" s="4">
        <v>80</v>
      </c>
      <c r="G96" s="7">
        <v>42542</v>
      </c>
      <c r="H96" s="14">
        <f>VLOOKUP(Ventas1[[#This Row],[IdProducto]],Productos1[],3,FALSE)*Ventas1[[#This Row],[UdsVendidas]]</f>
        <v>160</v>
      </c>
      <c r="I96" s="14">
        <f>VLOOKUP(Ventas1[[#This Row],[IdProducto]],Productos1[],4,FALSE)*Ventas1[[#This Row],[UdsVendidas]]</f>
        <v>319.20000000000005</v>
      </c>
      <c r="J96" s="14">
        <f>Ventas1[[#This Row],[Ingresos]]-Ventas1[[#This Row],[Costes]]</f>
        <v>159.20000000000005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.75" customHeight="1" x14ac:dyDescent="0.2">
      <c r="A97" s="4">
        <v>23357</v>
      </c>
      <c r="B97" s="4" t="s">
        <v>314</v>
      </c>
      <c r="C97" s="4" t="s">
        <v>116</v>
      </c>
      <c r="D97" s="4" t="s">
        <v>24</v>
      </c>
      <c r="E97" s="4" t="s">
        <v>1219</v>
      </c>
      <c r="F97" s="4">
        <v>50</v>
      </c>
      <c r="G97" s="7">
        <v>42568</v>
      </c>
      <c r="H97" s="14">
        <f>VLOOKUP(Ventas1[[#This Row],[IdProducto]],Productos1[],3,FALSE)*Ventas1[[#This Row],[UdsVendidas]]</f>
        <v>150</v>
      </c>
      <c r="I97" s="14">
        <f>VLOOKUP(Ventas1[[#This Row],[IdProducto]],Productos1[],4,FALSE)*Ventas1[[#This Row],[UdsVendidas]]</f>
        <v>300</v>
      </c>
      <c r="J97" s="14">
        <f>Ventas1[[#This Row],[Ingresos]]-Ventas1[[#This Row],[Costes]]</f>
        <v>150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.75" customHeight="1" x14ac:dyDescent="0.2">
      <c r="A98" s="4">
        <v>23358</v>
      </c>
      <c r="B98" s="4" t="s">
        <v>316</v>
      </c>
      <c r="C98" s="4" t="s">
        <v>48</v>
      </c>
      <c r="D98" s="4" t="s">
        <v>41</v>
      </c>
      <c r="E98" s="4" t="s">
        <v>1219</v>
      </c>
      <c r="F98" s="4">
        <v>41</v>
      </c>
      <c r="G98" s="7">
        <v>42532</v>
      </c>
      <c r="H98" s="14">
        <f>VLOOKUP(Ventas1[[#This Row],[IdProducto]],Productos1[],3,FALSE)*Ventas1[[#This Row],[UdsVendidas]]</f>
        <v>205</v>
      </c>
      <c r="I98" s="14">
        <f>VLOOKUP(Ventas1[[#This Row],[IdProducto]],Productos1[],4,FALSE)*Ventas1[[#This Row],[UdsVendidas]]</f>
        <v>409.59000000000003</v>
      </c>
      <c r="J98" s="14">
        <f>Ventas1[[#This Row],[Ingresos]]-Ventas1[[#This Row],[Costes]]</f>
        <v>204.59000000000003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.75" customHeight="1" x14ac:dyDescent="0.2">
      <c r="A99" s="4">
        <v>23359</v>
      </c>
      <c r="B99" s="4" t="s">
        <v>319</v>
      </c>
      <c r="C99" s="4" t="s">
        <v>89</v>
      </c>
      <c r="D99" s="4" t="s">
        <v>16</v>
      </c>
      <c r="E99" s="4" t="s">
        <v>1218</v>
      </c>
      <c r="F99" s="4">
        <v>19</v>
      </c>
      <c r="G99" s="7">
        <v>42562</v>
      </c>
      <c r="H99" s="14">
        <f>VLOOKUP(Ventas1[[#This Row],[IdProducto]],Productos1[],3,FALSE)*Ventas1[[#This Row],[UdsVendidas]]</f>
        <v>19</v>
      </c>
      <c r="I99" s="14">
        <f>VLOOKUP(Ventas1[[#This Row],[IdProducto]],Productos1[],4,FALSE)*Ventas1[[#This Row],[UdsVendidas]]</f>
        <v>38</v>
      </c>
      <c r="J99" s="14">
        <f>Ventas1[[#This Row],[Ingresos]]-Ventas1[[#This Row],[Costes]]</f>
        <v>19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.75" customHeight="1" x14ac:dyDescent="0.2">
      <c r="A100" s="4">
        <v>23360</v>
      </c>
      <c r="B100" s="4" t="s">
        <v>320</v>
      </c>
      <c r="C100" s="4" t="s">
        <v>72</v>
      </c>
      <c r="D100" s="4" t="s">
        <v>37</v>
      </c>
      <c r="E100" s="4" t="s">
        <v>1219</v>
      </c>
      <c r="F100" s="4">
        <v>37</v>
      </c>
      <c r="G100" s="7">
        <v>42534</v>
      </c>
      <c r="H100" s="14">
        <f>VLOOKUP(Ventas1[[#This Row],[IdProducto]],Productos1[],3,FALSE)*Ventas1[[#This Row],[UdsVendidas]]</f>
        <v>129.5</v>
      </c>
      <c r="I100" s="14">
        <f>VLOOKUP(Ventas1[[#This Row],[IdProducto]],Productos1[],4,FALSE)*Ventas1[[#This Row],[UdsVendidas]]</f>
        <v>258.63</v>
      </c>
      <c r="J100" s="14">
        <f>Ventas1[[#This Row],[Ingresos]]-Ventas1[[#This Row],[Costes]]</f>
        <v>129.13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.75" customHeight="1" x14ac:dyDescent="0.2">
      <c r="A101" s="4">
        <v>23361</v>
      </c>
      <c r="B101" s="4" t="s">
        <v>322</v>
      </c>
      <c r="C101" s="4" t="s">
        <v>224</v>
      </c>
      <c r="D101" s="4" t="s">
        <v>37</v>
      </c>
      <c r="E101" s="4" t="s">
        <v>1218</v>
      </c>
      <c r="F101" s="4">
        <v>184</v>
      </c>
      <c r="G101" s="7">
        <v>42558</v>
      </c>
      <c r="H101" s="14">
        <f>VLOOKUP(Ventas1[[#This Row],[IdProducto]],Productos1[],3,FALSE)*Ventas1[[#This Row],[UdsVendidas]]</f>
        <v>644</v>
      </c>
      <c r="I101" s="14">
        <f>VLOOKUP(Ventas1[[#This Row],[IdProducto]],Productos1[],4,FALSE)*Ventas1[[#This Row],[UdsVendidas]]</f>
        <v>1286.1600000000001</v>
      </c>
      <c r="J101" s="14">
        <f>Ventas1[[#This Row],[Ingresos]]-Ventas1[[#This Row],[Costes]]</f>
        <v>642.16000000000008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.75" customHeight="1" x14ac:dyDescent="0.2">
      <c r="A102" s="4">
        <v>23362</v>
      </c>
      <c r="B102" s="4" t="s">
        <v>324</v>
      </c>
      <c r="C102" s="4" t="s">
        <v>140</v>
      </c>
      <c r="D102" s="4" t="s">
        <v>13</v>
      </c>
      <c r="E102" s="4" t="s">
        <v>1218</v>
      </c>
      <c r="F102" s="4">
        <v>179</v>
      </c>
      <c r="G102" s="7">
        <v>42600</v>
      </c>
      <c r="H102" s="14">
        <f>VLOOKUP(Ventas1[[#This Row],[IdProducto]],Productos1[],3,FALSE)*Ventas1[[#This Row],[UdsVendidas]]</f>
        <v>268.5</v>
      </c>
      <c r="I102" s="14">
        <f>VLOOKUP(Ventas1[[#This Row],[IdProducto]],Productos1[],4,FALSE)*Ventas1[[#This Row],[UdsVendidas]]</f>
        <v>537</v>
      </c>
      <c r="J102" s="14">
        <f>Ventas1[[#This Row],[Ingresos]]-Ventas1[[#This Row],[Costes]]</f>
        <v>268.5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.75" customHeight="1" x14ac:dyDescent="0.2">
      <c r="A103" s="4">
        <v>23363</v>
      </c>
      <c r="B103" s="4" t="s">
        <v>325</v>
      </c>
      <c r="C103" s="4" t="s">
        <v>323</v>
      </c>
      <c r="D103" s="4" t="s">
        <v>16</v>
      </c>
      <c r="E103" s="4" t="s">
        <v>1219</v>
      </c>
      <c r="F103" s="4">
        <v>190</v>
      </c>
      <c r="G103" s="7">
        <v>42571</v>
      </c>
      <c r="H103" s="14">
        <f>VLOOKUP(Ventas1[[#This Row],[IdProducto]],Productos1[],3,FALSE)*Ventas1[[#This Row],[UdsVendidas]]</f>
        <v>190</v>
      </c>
      <c r="I103" s="14">
        <f>VLOOKUP(Ventas1[[#This Row],[IdProducto]],Productos1[],4,FALSE)*Ventas1[[#This Row],[UdsVendidas]]</f>
        <v>380</v>
      </c>
      <c r="J103" s="14">
        <f>Ventas1[[#This Row],[Ingresos]]-Ventas1[[#This Row],[Costes]]</f>
        <v>190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.75" customHeight="1" x14ac:dyDescent="0.2">
      <c r="A104" s="4">
        <v>23364</v>
      </c>
      <c r="B104" s="4" t="s">
        <v>327</v>
      </c>
      <c r="C104" s="4" t="s">
        <v>312</v>
      </c>
      <c r="D104" s="4" t="s">
        <v>31</v>
      </c>
      <c r="E104" s="4" t="s">
        <v>1218</v>
      </c>
      <c r="F104" s="4">
        <v>47</v>
      </c>
      <c r="G104" s="7">
        <v>42554</v>
      </c>
      <c r="H104" s="14">
        <f>VLOOKUP(Ventas1[[#This Row],[IdProducto]],Productos1[],3,FALSE)*Ventas1[[#This Row],[UdsVendidas]]</f>
        <v>282</v>
      </c>
      <c r="I104" s="14">
        <f>VLOOKUP(Ventas1[[#This Row],[IdProducto]],Productos1[],4,FALSE)*Ventas1[[#This Row],[UdsVendidas]]</f>
        <v>423</v>
      </c>
      <c r="J104" s="14">
        <f>Ventas1[[#This Row],[Ingresos]]-Ventas1[[#This Row],[Costes]]</f>
        <v>141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.75" customHeight="1" x14ac:dyDescent="0.2">
      <c r="A105" s="4">
        <v>23365</v>
      </c>
      <c r="B105" s="4" t="s">
        <v>329</v>
      </c>
      <c r="C105" s="4" t="s">
        <v>107</v>
      </c>
      <c r="D105" s="4" t="s">
        <v>35</v>
      </c>
      <c r="E105" s="4" t="s">
        <v>1218</v>
      </c>
      <c r="F105" s="4">
        <v>165</v>
      </c>
      <c r="G105" s="7">
        <v>42560</v>
      </c>
      <c r="H105" s="14">
        <f>VLOOKUP(Ventas1[[#This Row],[IdProducto]],Productos1[],3,FALSE)*Ventas1[[#This Row],[UdsVendidas]]</f>
        <v>412.5</v>
      </c>
      <c r="I105" s="14">
        <f>VLOOKUP(Ventas1[[#This Row],[IdProducto]],Productos1[],4,FALSE)*Ventas1[[#This Row],[UdsVendidas]]</f>
        <v>742.5</v>
      </c>
      <c r="J105" s="14">
        <f>Ventas1[[#This Row],[Ingresos]]-Ventas1[[#This Row],[Costes]]</f>
        <v>330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.75" customHeight="1" x14ac:dyDescent="0.2">
      <c r="A106" s="4">
        <v>23366</v>
      </c>
      <c r="B106" s="4" t="s">
        <v>330</v>
      </c>
      <c r="C106" s="4" t="s">
        <v>116</v>
      </c>
      <c r="D106" s="4" t="s">
        <v>16</v>
      </c>
      <c r="E106" s="4" t="s">
        <v>1218</v>
      </c>
      <c r="F106" s="4">
        <v>178</v>
      </c>
      <c r="G106" s="7">
        <v>42540</v>
      </c>
      <c r="H106" s="14">
        <f>VLOOKUP(Ventas1[[#This Row],[IdProducto]],Productos1[],3,FALSE)*Ventas1[[#This Row],[UdsVendidas]]</f>
        <v>178</v>
      </c>
      <c r="I106" s="14">
        <f>VLOOKUP(Ventas1[[#This Row],[IdProducto]],Productos1[],4,FALSE)*Ventas1[[#This Row],[UdsVendidas]]</f>
        <v>356</v>
      </c>
      <c r="J106" s="14">
        <f>Ventas1[[#This Row],[Ingresos]]-Ventas1[[#This Row],[Costes]]</f>
        <v>178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.75" customHeight="1" x14ac:dyDescent="0.2">
      <c r="A107" s="4">
        <v>23367</v>
      </c>
      <c r="B107" s="4" t="s">
        <v>331</v>
      </c>
      <c r="C107" s="4" t="s">
        <v>274</v>
      </c>
      <c r="D107" s="4" t="s">
        <v>19</v>
      </c>
      <c r="E107" s="4" t="s">
        <v>1219</v>
      </c>
      <c r="F107" s="4">
        <v>10</v>
      </c>
      <c r="G107" s="7">
        <v>42545</v>
      </c>
      <c r="H107" s="14">
        <f>VLOOKUP(Ventas1[[#This Row],[IdProducto]],Productos1[],3,FALSE)*Ventas1[[#This Row],[UdsVendidas]]</f>
        <v>20</v>
      </c>
      <c r="I107" s="14">
        <f>VLOOKUP(Ventas1[[#This Row],[IdProducto]],Productos1[],4,FALSE)*Ventas1[[#This Row],[UdsVendidas]]</f>
        <v>39.900000000000006</v>
      </c>
      <c r="J107" s="14">
        <f>Ventas1[[#This Row],[Ingresos]]-Ventas1[[#This Row],[Costes]]</f>
        <v>19.900000000000006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.75" customHeight="1" x14ac:dyDescent="0.2">
      <c r="A108" s="4">
        <v>23368</v>
      </c>
      <c r="B108" s="4" t="s">
        <v>332</v>
      </c>
      <c r="C108" s="4" t="s">
        <v>245</v>
      </c>
      <c r="D108" s="4" t="s">
        <v>35</v>
      </c>
      <c r="E108" s="4" t="s">
        <v>1219</v>
      </c>
      <c r="F108" s="4">
        <v>150</v>
      </c>
      <c r="G108" s="7">
        <v>42607</v>
      </c>
      <c r="H108" s="14">
        <f>VLOOKUP(Ventas1[[#This Row],[IdProducto]],Productos1[],3,FALSE)*Ventas1[[#This Row],[UdsVendidas]]</f>
        <v>375</v>
      </c>
      <c r="I108" s="14">
        <f>VLOOKUP(Ventas1[[#This Row],[IdProducto]],Productos1[],4,FALSE)*Ventas1[[#This Row],[UdsVendidas]]</f>
        <v>675</v>
      </c>
      <c r="J108" s="14">
        <f>Ventas1[[#This Row],[Ingresos]]-Ventas1[[#This Row],[Costes]]</f>
        <v>300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.75" customHeight="1" x14ac:dyDescent="0.2">
      <c r="A109" s="4">
        <v>23369</v>
      </c>
      <c r="B109" s="4" t="s">
        <v>333</v>
      </c>
      <c r="C109" s="4" t="s">
        <v>252</v>
      </c>
      <c r="D109" s="4" t="s">
        <v>22</v>
      </c>
      <c r="E109" s="4" t="s">
        <v>1219</v>
      </c>
      <c r="F109" s="4">
        <v>77</v>
      </c>
      <c r="G109" s="7">
        <v>42553</v>
      </c>
      <c r="H109" s="14">
        <f>VLOOKUP(Ventas1[[#This Row],[IdProducto]],Productos1[],3,FALSE)*Ventas1[[#This Row],[UdsVendidas]]</f>
        <v>269.5</v>
      </c>
      <c r="I109" s="14">
        <f>VLOOKUP(Ventas1[[#This Row],[IdProducto]],Productos1[],4,FALSE)*Ventas1[[#This Row],[UdsVendidas]]</f>
        <v>500.5</v>
      </c>
      <c r="J109" s="14">
        <f>Ventas1[[#This Row],[Ingresos]]-Ventas1[[#This Row],[Costes]]</f>
        <v>231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.75" customHeight="1" x14ac:dyDescent="0.2">
      <c r="A110" s="4">
        <v>23370</v>
      </c>
      <c r="B110" s="4" t="s">
        <v>334</v>
      </c>
      <c r="C110" s="4" t="s">
        <v>173</v>
      </c>
      <c r="D110" s="4" t="s">
        <v>13</v>
      </c>
      <c r="E110" s="4" t="s">
        <v>1219</v>
      </c>
      <c r="F110" s="4">
        <v>63</v>
      </c>
      <c r="G110" s="7">
        <v>42550</v>
      </c>
      <c r="H110" s="14">
        <f>VLOOKUP(Ventas1[[#This Row],[IdProducto]],Productos1[],3,FALSE)*Ventas1[[#This Row],[UdsVendidas]]</f>
        <v>94.5</v>
      </c>
      <c r="I110" s="14">
        <f>VLOOKUP(Ventas1[[#This Row],[IdProducto]],Productos1[],4,FALSE)*Ventas1[[#This Row],[UdsVendidas]]</f>
        <v>189</v>
      </c>
      <c r="J110" s="14">
        <f>Ventas1[[#This Row],[Ingresos]]-Ventas1[[#This Row],[Costes]]</f>
        <v>94.5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.75" customHeight="1" x14ac:dyDescent="0.2">
      <c r="A111" s="4">
        <v>23371</v>
      </c>
      <c r="B111" s="4" t="s">
        <v>335</v>
      </c>
      <c r="C111" s="4" t="s">
        <v>310</v>
      </c>
      <c r="D111" s="4" t="s">
        <v>37</v>
      </c>
      <c r="E111" s="4" t="s">
        <v>1218</v>
      </c>
      <c r="F111" s="4">
        <v>204</v>
      </c>
      <c r="G111" s="7">
        <v>42597</v>
      </c>
      <c r="H111" s="14">
        <f>VLOOKUP(Ventas1[[#This Row],[IdProducto]],Productos1[],3,FALSE)*Ventas1[[#This Row],[UdsVendidas]]</f>
        <v>714</v>
      </c>
      <c r="I111" s="14">
        <f>VLOOKUP(Ventas1[[#This Row],[IdProducto]],Productos1[],4,FALSE)*Ventas1[[#This Row],[UdsVendidas]]</f>
        <v>1425.96</v>
      </c>
      <c r="J111" s="14">
        <f>Ventas1[[#This Row],[Ingresos]]-Ventas1[[#This Row],[Costes]]</f>
        <v>711.96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.75" customHeight="1" x14ac:dyDescent="0.2">
      <c r="A112" s="4">
        <v>23372</v>
      </c>
      <c r="B112" s="4" t="s">
        <v>336</v>
      </c>
      <c r="C112" s="4" t="s">
        <v>245</v>
      </c>
      <c r="D112" s="4" t="s">
        <v>22</v>
      </c>
      <c r="E112" s="4" t="s">
        <v>1218</v>
      </c>
      <c r="F112" s="4">
        <v>22</v>
      </c>
      <c r="G112" s="7">
        <v>42594</v>
      </c>
      <c r="H112" s="14">
        <f>VLOOKUP(Ventas1[[#This Row],[IdProducto]],Productos1[],3,FALSE)*Ventas1[[#This Row],[UdsVendidas]]</f>
        <v>77</v>
      </c>
      <c r="I112" s="14">
        <f>VLOOKUP(Ventas1[[#This Row],[IdProducto]],Productos1[],4,FALSE)*Ventas1[[#This Row],[UdsVendidas]]</f>
        <v>143</v>
      </c>
      <c r="J112" s="14">
        <f>Ventas1[[#This Row],[Ingresos]]-Ventas1[[#This Row],[Costes]]</f>
        <v>66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.75" customHeight="1" x14ac:dyDescent="0.2">
      <c r="A113" s="4">
        <v>23373</v>
      </c>
      <c r="B113" s="4" t="s">
        <v>337</v>
      </c>
      <c r="C113" s="4" t="s">
        <v>57</v>
      </c>
      <c r="D113" s="4" t="s">
        <v>28</v>
      </c>
      <c r="E113" s="4" t="s">
        <v>1219</v>
      </c>
      <c r="F113" s="4">
        <v>95</v>
      </c>
      <c r="G113" s="7">
        <v>42575</v>
      </c>
      <c r="H113" s="14">
        <f>VLOOKUP(Ventas1[[#This Row],[IdProducto]],Productos1[],3,FALSE)*Ventas1[[#This Row],[UdsVendidas]]</f>
        <v>332.5</v>
      </c>
      <c r="I113" s="14">
        <f>VLOOKUP(Ventas1[[#This Row],[IdProducto]],Productos1[],4,FALSE)*Ventas1[[#This Row],[UdsVendidas]]</f>
        <v>617.5</v>
      </c>
      <c r="J113" s="14">
        <f>Ventas1[[#This Row],[Ingresos]]-Ventas1[[#This Row],[Costes]]</f>
        <v>285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.75" customHeight="1" x14ac:dyDescent="0.2">
      <c r="A114" s="4">
        <v>23374</v>
      </c>
      <c r="B114" s="4" t="s">
        <v>338</v>
      </c>
      <c r="C114" s="4" t="s">
        <v>94</v>
      </c>
      <c r="D114" s="4" t="s">
        <v>19</v>
      </c>
      <c r="E114" s="4" t="s">
        <v>1218</v>
      </c>
      <c r="F114" s="4">
        <v>57</v>
      </c>
      <c r="G114" s="7">
        <v>42596</v>
      </c>
      <c r="H114" s="14">
        <f>VLOOKUP(Ventas1[[#This Row],[IdProducto]],Productos1[],3,FALSE)*Ventas1[[#This Row],[UdsVendidas]]</f>
        <v>114</v>
      </c>
      <c r="I114" s="14">
        <f>VLOOKUP(Ventas1[[#This Row],[IdProducto]],Productos1[],4,FALSE)*Ventas1[[#This Row],[UdsVendidas]]</f>
        <v>227.43</v>
      </c>
      <c r="J114" s="14">
        <f>Ventas1[[#This Row],[Ingresos]]-Ventas1[[#This Row],[Costes]]</f>
        <v>113.43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.75" customHeight="1" x14ac:dyDescent="0.2">
      <c r="A115" s="4">
        <v>23375</v>
      </c>
      <c r="B115" s="4" t="s">
        <v>339</v>
      </c>
      <c r="C115" s="4" t="s">
        <v>129</v>
      </c>
      <c r="D115" s="4" t="s">
        <v>37</v>
      </c>
      <c r="E115" s="4" t="s">
        <v>1218</v>
      </c>
      <c r="F115" s="4">
        <v>5</v>
      </c>
      <c r="G115" s="7">
        <v>42551</v>
      </c>
      <c r="H115" s="14">
        <f>VLOOKUP(Ventas1[[#This Row],[IdProducto]],Productos1[],3,FALSE)*Ventas1[[#This Row],[UdsVendidas]]</f>
        <v>17.5</v>
      </c>
      <c r="I115" s="14">
        <f>VLOOKUP(Ventas1[[#This Row],[IdProducto]],Productos1[],4,FALSE)*Ventas1[[#This Row],[UdsVendidas]]</f>
        <v>34.950000000000003</v>
      </c>
      <c r="J115" s="14">
        <f>Ventas1[[#This Row],[Ingresos]]-Ventas1[[#This Row],[Costes]]</f>
        <v>17.450000000000003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.75" customHeight="1" x14ac:dyDescent="0.2">
      <c r="A116" s="4">
        <v>23376</v>
      </c>
      <c r="B116" s="4" t="s">
        <v>340</v>
      </c>
      <c r="C116" s="4" t="s">
        <v>175</v>
      </c>
      <c r="D116" s="4" t="s">
        <v>37</v>
      </c>
      <c r="E116" s="4" t="s">
        <v>1218</v>
      </c>
      <c r="F116" s="4">
        <v>85</v>
      </c>
      <c r="G116" s="7">
        <v>42574</v>
      </c>
      <c r="H116" s="14">
        <f>VLOOKUP(Ventas1[[#This Row],[IdProducto]],Productos1[],3,FALSE)*Ventas1[[#This Row],[UdsVendidas]]</f>
        <v>297.5</v>
      </c>
      <c r="I116" s="14">
        <f>VLOOKUP(Ventas1[[#This Row],[IdProducto]],Productos1[],4,FALSE)*Ventas1[[#This Row],[UdsVendidas]]</f>
        <v>594.15</v>
      </c>
      <c r="J116" s="14">
        <f>Ventas1[[#This Row],[Ingresos]]-Ventas1[[#This Row],[Costes]]</f>
        <v>296.64999999999998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.75" customHeight="1" x14ac:dyDescent="0.2">
      <c r="A117" s="4">
        <v>23377</v>
      </c>
      <c r="B117" s="4" t="s">
        <v>341</v>
      </c>
      <c r="C117" s="4" t="s">
        <v>133</v>
      </c>
      <c r="D117" s="4" t="s">
        <v>22</v>
      </c>
      <c r="E117" s="4" t="s">
        <v>1218</v>
      </c>
      <c r="F117" s="4">
        <v>43</v>
      </c>
      <c r="G117" s="7">
        <v>42536</v>
      </c>
      <c r="H117" s="14">
        <f>VLOOKUP(Ventas1[[#This Row],[IdProducto]],Productos1[],3,FALSE)*Ventas1[[#This Row],[UdsVendidas]]</f>
        <v>150.5</v>
      </c>
      <c r="I117" s="14">
        <f>VLOOKUP(Ventas1[[#This Row],[IdProducto]],Productos1[],4,FALSE)*Ventas1[[#This Row],[UdsVendidas]]</f>
        <v>279.5</v>
      </c>
      <c r="J117" s="14">
        <f>Ventas1[[#This Row],[Ingresos]]-Ventas1[[#This Row],[Costes]]</f>
        <v>129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.75" customHeight="1" x14ac:dyDescent="0.2">
      <c r="A118" s="4">
        <v>23378</v>
      </c>
      <c r="B118" s="4" t="s">
        <v>342</v>
      </c>
      <c r="C118" s="4" t="s">
        <v>142</v>
      </c>
      <c r="D118" s="4" t="s">
        <v>43</v>
      </c>
      <c r="E118" s="4" t="s">
        <v>1218</v>
      </c>
      <c r="F118" s="4">
        <v>157</v>
      </c>
      <c r="G118" s="7">
        <v>42539</v>
      </c>
      <c r="H118" s="14">
        <f>VLOOKUP(Ventas1[[#This Row],[IdProducto]],Productos1[],3,FALSE)*Ventas1[[#This Row],[UdsVendidas]]</f>
        <v>1256</v>
      </c>
      <c r="I118" s="14">
        <f>VLOOKUP(Ventas1[[#This Row],[IdProducto]],Productos1[],4,FALSE)*Ventas1[[#This Row],[UdsVendidas]]</f>
        <v>2276.5</v>
      </c>
      <c r="J118" s="14">
        <f>Ventas1[[#This Row],[Ingresos]]-Ventas1[[#This Row],[Costes]]</f>
        <v>1020.5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.75" customHeight="1" x14ac:dyDescent="0.2">
      <c r="A119" s="4">
        <v>23379</v>
      </c>
      <c r="B119" s="4" t="s">
        <v>343</v>
      </c>
      <c r="C119" s="4" t="s">
        <v>97</v>
      </c>
      <c r="D119" s="4" t="s">
        <v>19</v>
      </c>
      <c r="E119" s="4" t="s">
        <v>1219</v>
      </c>
      <c r="F119" s="4">
        <v>65</v>
      </c>
      <c r="G119" s="7">
        <v>42609</v>
      </c>
      <c r="H119" s="14">
        <f>VLOOKUP(Ventas1[[#This Row],[IdProducto]],Productos1[],3,FALSE)*Ventas1[[#This Row],[UdsVendidas]]</f>
        <v>130</v>
      </c>
      <c r="I119" s="14">
        <f>VLOOKUP(Ventas1[[#This Row],[IdProducto]],Productos1[],4,FALSE)*Ventas1[[#This Row],[UdsVendidas]]</f>
        <v>259.35000000000002</v>
      </c>
      <c r="J119" s="14">
        <f>Ventas1[[#This Row],[Ingresos]]-Ventas1[[#This Row],[Costes]]</f>
        <v>129.35000000000002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.75" customHeight="1" x14ac:dyDescent="0.2">
      <c r="A120" s="4">
        <v>23380</v>
      </c>
      <c r="B120" s="4" t="s">
        <v>344</v>
      </c>
      <c r="C120" s="4" t="s">
        <v>308</v>
      </c>
      <c r="D120" s="4" t="s">
        <v>22</v>
      </c>
      <c r="E120" s="4" t="s">
        <v>1219</v>
      </c>
      <c r="F120" s="4">
        <v>95</v>
      </c>
      <c r="G120" s="7">
        <v>42573</v>
      </c>
      <c r="H120" s="14">
        <f>VLOOKUP(Ventas1[[#This Row],[IdProducto]],Productos1[],3,FALSE)*Ventas1[[#This Row],[UdsVendidas]]</f>
        <v>332.5</v>
      </c>
      <c r="I120" s="14">
        <f>VLOOKUP(Ventas1[[#This Row],[IdProducto]],Productos1[],4,FALSE)*Ventas1[[#This Row],[UdsVendidas]]</f>
        <v>617.5</v>
      </c>
      <c r="J120" s="14">
        <f>Ventas1[[#This Row],[Ingresos]]-Ventas1[[#This Row],[Costes]]</f>
        <v>285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.75" customHeight="1" x14ac:dyDescent="0.2">
      <c r="A121" s="4">
        <v>23381</v>
      </c>
      <c r="B121" s="4" t="s">
        <v>345</v>
      </c>
      <c r="C121" s="4" t="s">
        <v>94</v>
      </c>
      <c r="D121" s="4" t="s">
        <v>37</v>
      </c>
      <c r="E121" s="4" t="s">
        <v>1218</v>
      </c>
      <c r="F121" s="4">
        <v>159</v>
      </c>
      <c r="G121" s="7">
        <v>42573</v>
      </c>
      <c r="H121" s="14">
        <f>VLOOKUP(Ventas1[[#This Row],[IdProducto]],Productos1[],3,FALSE)*Ventas1[[#This Row],[UdsVendidas]]</f>
        <v>556.5</v>
      </c>
      <c r="I121" s="14">
        <f>VLOOKUP(Ventas1[[#This Row],[IdProducto]],Productos1[],4,FALSE)*Ventas1[[#This Row],[UdsVendidas]]</f>
        <v>1111.4100000000001</v>
      </c>
      <c r="J121" s="14">
        <f>Ventas1[[#This Row],[Ingresos]]-Ventas1[[#This Row],[Costes]]</f>
        <v>554.91000000000008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.75" customHeight="1" x14ac:dyDescent="0.2">
      <c r="A122" s="4">
        <v>23382</v>
      </c>
      <c r="B122" s="4" t="s">
        <v>319</v>
      </c>
      <c r="C122" s="4" t="s">
        <v>312</v>
      </c>
      <c r="D122" s="4" t="s">
        <v>24</v>
      </c>
      <c r="E122" s="4" t="s">
        <v>1219</v>
      </c>
      <c r="F122" s="4">
        <v>14</v>
      </c>
      <c r="G122" s="7">
        <v>42537</v>
      </c>
      <c r="H122" s="14">
        <f>VLOOKUP(Ventas1[[#This Row],[IdProducto]],Productos1[],3,FALSE)*Ventas1[[#This Row],[UdsVendidas]]</f>
        <v>42</v>
      </c>
      <c r="I122" s="14">
        <f>VLOOKUP(Ventas1[[#This Row],[IdProducto]],Productos1[],4,FALSE)*Ventas1[[#This Row],[UdsVendidas]]</f>
        <v>84</v>
      </c>
      <c r="J122" s="14">
        <f>Ventas1[[#This Row],[Ingresos]]-Ventas1[[#This Row],[Costes]]</f>
        <v>42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.75" customHeight="1" x14ac:dyDescent="0.2">
      <c r="A123" s="4">
        <v>23383</v>
      </c>
      <c r="B123" s="4" t="s">
        <v>346</v>
      </c>
      <c r="C123" s="4" t="s">
        <v>137</v>
      </c>
      <c r="D123" s="4" t="s">
        <v>37</v>
      </c>
      <c r="E123" s="4" t="s">
        <v>1219</v>
      </c>
      <c r="F123" s="4">
        <v>39</v>
      </c>
      <c r="G123" s="7">
        <v>42569</v>
      </c>
      <c r="H123" s="14">
        <f>VLOOKUP(Ventas1[[#This Row],[IdProducto]],Productos1[],3,FALSE)*Ventas1[[#This Row],[UdsVendidas]]</f>
        <v>136.5</v>
      </c>
      <c r="I123" s="14">
        <f>VLOOKUP(Ventas1[[#This Row],[IdProducto]],Productos1[],4,FALSE)*Ventas1[[#This Row],[UdsVendidas]]</f>
        <v>272.61</v>
      </c>
      <c r="J123" s="14">
        <f>Ventas1[[#This Row],[Ingresos]]-Ventas1[[#This Row],[Costes]]</f>
        <v>136.11000000000001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.75" customHeight="1" x14ac:dyDescent="0.2">
      <c r="A124" s="4">
        <v>23384</v>
      </c>
      <c r="B124" s="4" t="s">
        <v>347</v>
      </c>
      <c r="C124" s="4" t="s">
        <v>257</v>
      </c>
      <c r="D124" s="4" t="s">
        <v>19</v>
      </c>
      <c r="E124" s="4" t="s">
        <v>1218</v>
      </c>
      <c r="F124" s="4">
        <v>9</v>
      </c>
      <c r="G124" s="7">
        <v>42579</v>
      </c>
      <c r="H124" s="14">
        <f>VLOOKUP(Ventas1[[#This Row],[IdProducto]],Productos1[],3,FALSE)*Ventas1[[#This Row],[UdsVendidas]]</f>
        <v>18</v>
      </c>
      <c r="I124" s="14">
        <f>VLOOKUP(Ventas1[[#This Row],[IdProducto]],Productos1[],4,FALSE)*Ventas1[[#This Row],[UdsVendidas]]</f>
        <v>35.910000000000004</v>
      </c>
      <c r="J124" s="14">
        <f>Ventas1[[#This Row],[Ingresos]]-Ventas1[[#This Row],[Costes]]</f>
        <v>17.910000000000004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.75" customHeight="1" x14ac:dyDescent="0.2">
      <c r="A125" s="4">
        <v>23385</v>
      </c>
      <c r="B125" s="4" t="s">
        <v>348</v>
      </c>
      <c r="C125" s="4" t="s">
        <v>228</v>
      </c>
      <c r="D125" s="4" t="s">
        <v>13</v>
      </c>
      <c r="E125" s="4" t="s">
        <v>1219</v>
      </c>
      <c r="F125" s="4">
        <v>50</v>
      </c>
      <c r="G125" s="7">
        <v>42529</v>
      </c>
      <c r="H125" s="14">
        <f>VLOOKUP(Ventas1[[#This Row],[IdProducto]],Productos1[],3,FALSE)*Ventas1[[#This Row],[UdsVendidas]]</f>
        <v>75</v>
      </c>
      <c r="I125" s="14">
        <f>VLOOKUP(Ventas1[[#This Row],[IdProducto]],Productos1[],4,FALSE)*Ventas1[[#This Row],[UdsVendidas]]</f>
        <v>150</v>
      </c>
      <c r="J125" s="14">
        <f>Ventas1[[#This Row],[Ingresos]]-Ventas1[[#This Row],[Costes]]</f>
        <v>75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.75" customHeight="1" x14ac:dyDescent="0.2">
      <c r="A126" s="4">
        <v>23386</v>
      </c>
      <c r="B126" s="4" t="s">
        <v>349</v>
      </c>
      <c r="C126" s="4" t="s">
        <v>137</v>
      </c>
      <c r="D126" s="4" t="s">
        <v>24</v>
      </c>
      <c r="E126" s="4" t="s">
        <v>1218</v>
      </c>
      <c r="F126" s="4">
        <v>107</v>
      </c>
      <c r="G126" s="7">
        <v>42597</v>
      </c>
      <c r="H126" s="14">
        <f>VLOOKUP(Ventas1[[#This Row],[IdProducto]],Productos1[],3,FALSE)*Ventas1[[#This Row],[UdsVendidas]]</f>
        <v>321</v>
      </c>
      <c r="I126" s="14">
        <f>VLOOKUP(Ventas1[[#This Row],[IdProducto]],Productos1[],4,FALSE)*Ventas1[[#This Row],[UdsVendidas]]</f>
        <v>642</v>
      </c>
      <c r="J126" s="14">
        <f>Ventas1[[#This Row],[Ingresos]]-Ventas1[[#This Row],[Costes]]</f>
        <v>321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.75" customHeight="1" x14ac:dyDescent="0.2">
      <c r="A127" s="4">
        <v>23387</v>
      </c>
      <c r="B127" s="4" t="s">
        <v>350</v>
      </c>
      <c r="C127" s="4" t="s">
        <v>213</v>
      </c>
      <c r="D127" s="4" t="s">
        <v>41</v>
      </c>
      <c r="E127" s="4" t="s">
        <v>1220</v>
      </c>
      <c r="F127" s="4">
        <v>118</v>
      </c>
      <c r="G127" s="7">
        <v>42539</v>
      </c>
      <c r="H127" s="14">
        <f>VLOOKUP(Ventas1[[#This Row],[IdProducto]],Productos1[],3,FALSE)*Ventas1[[#This Row],[UdsVendidas]]</f>
        <v>590</v>
      </c>
      <c r="I127" s="14">
        <f>VLOOKUP(Ventas1[[#This Row],[IdProducto]],Productos1[],4,FALSE)*Ventas1[[#This Row],[UdsVendidas]]</f>
        <v>1178.82</v>
      </c>
      <c r="J127" s="14">
        <f>Ventas1[[#This Row],[Ingresos]]-Ventas1[[#This Row],[Costes]]</f>
        <v>588.81999999999994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.75" customHeight="1" x14ac:dyDescent="0.2">
      <c r="A128" s="4">
        <v>23388</v>
      </c>
      <c r="B128" s="4" t="s">
        <v>351</v>
      </c>
      <c r="C128" s="4" t="s">
        <v>185</v>
      </c>
      <c r="D128" s="4" t="s">
        <v>24</v>
      </c>
      <c r="E128" s="4" t="s">
        <v>1219</v>
      </c>
      <c r="F128" s="4">
        <v>39</v>
      </c>
      <c r="G128" s="7">
        <v>42595</v>
      </c>
      <c r="H128" s="14">
        <f>VLOOKUP(Ventas1[[#This Row],[IdProducto]],Productos1[],3,FALSE)*Ventas1[[#This Row],[UdsVendidas]]</f>
        <v>117</v>
      </c>
      <c r="I128" s="14">
        <f>VLOOKUP(Ventas1[[#This Row],[IdProducto]],Productos1[],4,FALSE)*Ventas1[[#This Row],[UdsVendidas]]</f>
        <v>234</v>
      </c>
      <c r="J128" s="14">
        <f>Ventas1[[#This Row],[Ingresos]]-Ventas1[[#This Row],[Costes]]</f>
        <v>117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.75" customHeight="1" x14ac:dyDescent="0.2">
      <c r="A129" s="4">
        <v>23389</v>
      </c>
      <c r="B129" s="4" t="s">
        <v>352</v>
      </c>
      <c r="C129" s="4" t="s">
        <v>262</v>
      </c>
      <c r="D129" s="4" t="s">
        <v>16</v>
      </c>
      <c r="E129" s="4" t="s">
        <v>1219</v>
      </c>
      <c r="F129" s="4">
        <v>126</v>
      </c>
      <c r="G129" s="7">
        <v>42584</v>
      </c>
      <c r="H129" s="14">
        <f>VLOOKUP(Ventas1[[#This Row],[IdProducto]],Productos1[],3,FALSE)*Ventas1[[#This Row],[UdsVendidas]]</f>
        <v>126</v>
      </c>
      <c r="I129" s="14">
        <f>VLOOKUP(Ventas1[[#This Row],[IdProducto]],Productos1[],4,FALSE)*Ventas1[[#This Row],[UdsVendidas]]</f>
        <v>252</v>
      </c>
      <c r="J129" s="14">
        <f>Ventas1[[#This Row],[Ingresos]]-Ventas1[[#This Row],[Costes]]</f>
        <v>126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.75" customHeight="1" x14ac:dyDescent="0.2">
      <c r="A130" s="4">
        <v>23390</v>
      </c>
      <c r="B130" s="4" t="s">
        <v>353</v>
      </c>
      <c r="C130" s="4" t="s">
        <v>136</v>
      </c>
      <c r="D130" s="4" t="s">
        <v>13</v>
      </c>
      <c r="E130" s="4" t="s">
        <v>1218</v>
      </c>
      <c r="F130" s="4">
        <v>176</v>
      </c>
      <c r="G130" s="7">
        <v>42548</v>
      </c>
      <c r="H130" s="14">
        <f>VLOOKUP(Ventas1[[#This Row],[IdProducto]],Productos1[],3,FALSE)*Ventas1[[#This Row],[UdsVendidas]]</f>
        <v>264</v>
      </c>
      <c r="I130" s="14">
        <f>VLOOKUP(Ventas1[[#This Row],[IdProducto]],Productos1[],4,FALSE)*Ventas1[[#This Row],[UdsVendidas]]</f>
        <v>528</v>
      </c>
      <c r="J130" s="14">
        <f>Ventas1[[#This Row],[Ingresos]]-Ventas1[[#This Row],[Costes]]</f>
        <v>264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.75" customHeight="1" x14ac:dyDescent="0.2">
      <c r="A131" s="4">
        <v>23391</v>
      </c>
      <c r="B131" s="4" t="s">
        <v>354</v>
      </c>
      <c r="C131" s="4" t="s">
        <v>94</v>
      </c>
      <c r="D131" s="4" t="s">
        <v>24</v>
      </c>
      <c r="E131" s="4" t="s">
        <v>1220</v>
      </c>
      <c r="F131" s="4">
        <v>111</v>
      </c>
      <c r="G131" s="7">
        <v>42596</v>
      </c>
      <c r="H131" s="14">
        <f>VLOOKUP(Ventas1[[#This Row],[IdProducto]],Productos1[],3,FALSE)*Ventas1[[#This Row],[UdsVendidas]]</f>
        <v>333</v>
      </c>
      <c r="I131" s="14">
        <f>VLOOKUP(Ventas1[[#This Row],[IdProducto]],Productos1[],4,FALSE)*Ventas1[[#This Row],[UdsVendidas]]</f>
        <v>666</v>
      </c>
      <c r="J131" s="14">
        <f>Ventas1[[#This Row],[Ingresos]]-Ventas1[[#This Row],[Costes]]</f>
        <v>333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.75" customHeight="1" x14ac:dyDescent="0.2">
      <c r="A132" s="4">
        <v>23392</v>
      </c>
      <c r="B132" s="4" t="s">
        <v>355</v>
      </c>
      <c r="C132" s="4" t="s">
        <v>182</v>
      </c>
      <c r="D132" s="4" t="s">
        <v>24</v>
      </c>
      <c r="E132" s="4" t="s">
        <v>1218</v>
      </c>
      <c r="F132" s="4">
        <v>71</v>
      </c>
      <c r="G132" s="7">
        <v>42554</v>
      </c>
      <c r="H132" s="14">
        <f>VLOOKUP(Ventas1[[#This Row],[IdProducto]],Productos1[],3,FALSE)*Ventas1[[#This Row],[UdsVendidas]]</f>
        <v>213</v>
      </c>
      <c r="I132" s="14">
        <f>VLOOKUP(Ventas1[[#This Row],[IdProducto]],Productos1[],4,FALSE)*Ventas1[[#This Row],[UdsVendidas]]</f>
        <v>426</v>
      </c>
      <c r="J132" s="14">
        <f>Ventas1[[#This Row],[Ingresos]]-Ventas1[[#This Row],[Costes]]</f>
        <v>213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.75" customHeight="1" x14ac:dyDescent="0.2">
      <c r="A133" s="4">
        <v>23393</v>
      </c>
      <c r="B133" s="4" t="s">
        <v>356</v>
      </c>
      <c r="C133" s="4" t="s">
        <v>215</v>
      </c>
      <c r="D133" s="4" t="s">
        <v>43</v>
      </c>
      <c r="E133" s="4" t="s">
        <v>1220</v>
      </c>
      <c r="F133" s="4">
        <v>113</v>
      </c>
      <c r="G133" s="7">
        <v>42605</v>
      </c>
      <c r="H133" s="14">
        <f>VLOOKUP(Ventas1[[#This Row],[IdProducto]],Productos1[],3,FALSE)*Ventas1[[#This Row],[UdsVendidas]]</f>
        <v>904</v>
      </c>
      <c r="I133" s="14">
        <f>VLOOKUP(Ventas1[[#This Row],[IdProducto]],Productos1[],4,FALSE)*Ventas1[[#This Row],[UdsVendidas]]</f>
        <v>1638.5</v>
      </c>
      <c r="J133" s="14">
        <f>Ventas1[[#This Row],[Ingresos]]-Ventas1[[#This Row],[Costes]]</f>
        <v>734.5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.75" customHeight="1" x14ac:dyDescent="0.2">
      <c r="A134" s="4">
        <v>23394</v>
      </c>
      <c r="B134" s="4" t="s">
        <v>357</v>
      </c>
      <c r="C134" s="4" t="s">
        <v>109</v>
      </c>
      <c r="D134" s="4" t="s">
        <v>43</v>
      </c>
      <c r="E134" s="4" t="s">
        <v>1218</v>
      </c>
      <c r="F134" s="4">
        <v>105</v>
      </c>
      <c r="G134" s="7">
        <v>42582</v>
      </c>
      <c r="H134" s="14">
        <f>VLOOKUP(Ventas1[[#This Row],[IdProducto]],Productos1[],3,FALSE)*Ventas1[[#This Row],[UdsVendidas]]</f>
        <v>840</v>
      </c>
      <c r="I134" s="14">
        <f>VLOOKUP(Ventas1[[#This Row],[IdProducto]],Productos1[],4,FALSE)*Ventas1[[#This Row],[UdsVendidas]]</f>
        <v>1522.5</v>
      </c>
      <c r="J134" s="14">
        <f>Ventas1[[#This Row],[Ingresos]]-Ventas1[[#This Row],[Costes]]</f>
        <v>682.5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.75" customHeight="1" x14ac:dyDescent="0.2">
      <c r="A135" s="4">
        <v>23395</v>
      </c>
      <c r="B135" s="4" t="s">
        <v>358</v>
      </c>
      <c r="C135" s="4" t="s">
        <v>39</v>
      </c>
      <c r="D135" s="4" t="s">
        <v>28</v>
      </c>
      <c r="E135" s="4" t="s">
        <v>1219</v>
      </c>
      <c r="F135" s="4">
        <v>169</v>
      </c>
      <c r="G135" s="7">
        <v>42578</v>
      </c>
      <c r="H135" s="14">
        <f>VLOOKUP(Ventas1[[#This Row],[IdProducto]],Productos1[],3,FALSE)*Ventas1[[#This Row],[UdsVendidas]]</f>
        <v>591.5</v>
      </c>
      <c r="I135" s="14">
        <f>VLOOKUP(Ventas1[[#This Row],[IdProducto]],Productos1[],4,FALSE)*Ventas1[[#This Row],[UdsVendidas]]</f>
        <v>1098.5</v>
      </c>
      <c r="J135" s="14">
        <f>Ventas1[[#This Row],[Ingresos]]-Ventas1[[#This Row],[Costes]]</f>
        <v>507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.75" customHeight="1" x14ac:dyDescent="0.2">
      <c r="A136" s="4">
        <v>23396</v>
      </c>
      <c r="B136" s="4" t="s">
        <v>359</v>
      </c>
      <c r="C136" s="4" t="s">
        <v>160</v>
      </c>
      <c r="D136" s="4" t="s">
        <v>19</v>
      </c>
      <c r="E136" s="4" t="s">
        <v>1219</v>
      </c>
      <c r="F136" s="4">
        <v>116</v>
      </c>
      <c r="G136" s="7">
        <v>42550</v>
      </c>
      <c r="H136" s="14">
        <f>VLOOKUP(Ventas1[[#This Row],[IdProducto]],Productos1[],3,FALSE)*Ventas1[[#This Row],[UdsVendidas]]</f>
        <v>232</v>
      </c>
      <c r="I136" s="14">
        <f>VLOOKUP(Ventas1[[#This Row],[IdProducto]],Productos1[],4,FALSE)*Ventas1[[#This Row],[UdsVendidas]]</f>
        <v>462.84000000000003</v>
      </c>
      <c r="J136" s="14">
        <f>Ventas1[[#This Row],[Ingresos]]-Ventas1[[#This Row],[Costes]]</f>
        <v>230.84000000000003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.75" customHeight="1" x14ac:dyDescent="0.2">
      <c r="A137" s="4">
        <v>23397</v>
      </c>
      <c r="B137" s="4" t="s">
        <v>360</v>
      </c>
      <c r="C137" s="4" t="s">
        <v>312</v>
      </c>
      <c r="D137" s="4" t="s">
        <v>16</v>
      </c>
      <c r="E137" s="4" t="s">
        <v>1219</v>
      </c>
      <c r="F137" s="4">
        <v>208</v>
      </c>
      <c r="G137" s="7">
        <v>42561</v>
      </c>
      <c r="H137" s="14">
        <f>VLOOKUP(Ventas1[[#This Row],[IdProducto]],Productos1[],3,FALSE)*Ventas1[[#This Row],[UdsVendidas]]</f>
        <v>208</v>
      </c>
      <c r="I137" s="14">
        <f>VLOOKUP(Ventas1[[#This Row],[IdProducto]],Productos1[],4,FALSE)*Ventas1[[#This Row],[UdsVendidas]]</f>
        <v>416</v>
      </c>
      <c r="J137" s="14">
        <f>Ventas1[[#This Row],[Ingresos]]-Ventas1[[#This Row],[Costes]]</f>
        <v>208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.75" customHeight="1" x14ac:dyDescent="0.2">
      <c r="A138" s="4">
        <v>23398</v>
      </c>
      <c r="B138" s="4" t="s">
        <v>361</v>
      </c>
      <c r="C138" s="4" t="s">
        <v>172</v>
      </c>
      <c r="D138" s="4" t="s">
        <v>22</v>
      </c>
      <c r="E138" s="4" t="s">
        <v>1219</v>
      </c>
      <c r="F138" s="4">
        <v>45</v>
      </c>
      <c r="G138" s="7">
        <v>42575</v>
      </c>
      <c r="H138" s="14">
        <f>VLOOKUP(Ventas1[[#This Row],[IdProducto]],Productos1[],3,FALSE)*Ventas1[[#This Row],[UdsVendidas]]</f>
        <v>157.5</v>
      </c>
      <c r="I138" s="14">
        <f>VLOOKUP(Ventas1[[#This Row],[IdProducto]],Productos1[],4,FALSE)*Ventas1[[#This Row],[UdsVendidas]]</f>
        <v>292.5</v>
      </c>
      <c r="J138" s="14">
        <f>Ventas1[[#This Row],[Ingresos]]-Ventas1[[#This Row],[Costes]]</f>
        <v>135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.75" customHeight="1" x14ac:dyDescent="0.2">
      <c r="A139" s="4">
        <v>23399</v>
      </c>
      <c r="B139" s="4" t="s">
        <v>362</v>
      </c>
      <c r="C139" s="4" t="s">
        <v>247</v>
      </c>
      <c r="D139" s="4" t="s">
        <v>35</v>
      </c>
      <c r="E139" s="4" t="s">
        <v>1219</v>
      </c>
      <c r="F139" s="4">
        <v>193</v>
      </c>
      <c r="G139" s="7">
        <v>42540</v>
      </c>
      <c r="H139" s="14">
        <f>VLOOKUP(Ventas1[[#This Row],[IdProducto]],Productos1[],3,FALSE)*Ventas1[[#This Row],[UdsVendidas]]</f>
        <v>482.5</v>
      </c>
      <c r="I139" s="14">
        <f>VLOOKUP(Ventas1[[#This Row],[IdProducto]],Productos1[],4,FALSE)*Ventas1[[#This Row],[UdsVendidas]]</f>
        <v>868.5</v>
      </c>
      <c r="J139" s="14">
        <f>Ventas1[[#This Row],[Ingresos]]-Ventas1[[#This Row],[Costes]]</f>
        <v>386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.75" customHeight="1" x14ac:dyDescent="0.2">
      <c r="A140" s="4">
        <v>23400</v>
      </c>
      <c r="B140" s="4" t="s">
        <v>363</v>
      </c>
      <c r="C140" s="4" t="s">
        <v>261</v>
      </c>
      <c r="D140" s="4" t="s">
        <v>16</v>
      </c>
      <c r="E140" s="4" t="s">
        <v>1219</v>
      </c>
      <c r="F140" s="4">
        <v>108</v>
      </c>
      <c r="G140" s="7">
        <v>42526</v>
      </c>
      <c r="H140" s="14">
        <f>VLOOKUP(Ventas1[[#This Row],[IdProducto]],Productos1[],3,FALSE)*Ventas1[[#This Row],[UdsVendidas]]</f>
        <v>108</v>
      </c>
      <c r="I140" s="14">
        <f>VLOOKUP(Ventas1[[#This Row],[IdProducto]],Productos1[],4,FALSE)*Ventas1[[#This Row],[UdsVendidas]]</f>
        <v>216</v>
      </c>
      <c r="J140" s="14">
        <f>Ventas1[[#This Row],[Ingresos]]-Ventas1[[#This Row],[Costes]]</f>
        <v>108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.75" customHeight="1" x14ac:dyDescent="0.2">
      <c r="A141" s="4">
        <v>23401</v>
      </c>
      <c r="B141" s="4" t="s">
        <v>364</v>
      </c>
      <c r="C141" s="4" t="s">
        <v>296</v>
      </c>
      <c r="D141" s="4" t="s">
        <v>41</v>
      </c>
      <c r="E141" s="4" t="s">
        <v>1218</v>
      </c>
      <c r="F141" s="4">
        <v>205</v>
      </c>
      <c r="G141" s="7">
        <v>42580</v>
      </c>
      <c r="H141" s="14">
        <f>VLOOKUP(Ventas1[[#This Row],[IdProducto]],Productos1[],3,FALSE)*Ventas1[[#This Row],[UdsVendidas]]</f>
        <v>1025</v>
      </c>
      <c r="I141" s="14">
        <f>VLOOKUP(Ventas1[[#This Row],[IdProducto]],Productos1[],4,FALSE)*Ventas1[[#This Row],[UdsVendidas]]</f>
        <v>2047.95</v>
      </c>
      <c r="J141" s="14">
        <f>Ventas1[[#This Row],[Ingresos]]-Ventas1[[#This Row],[Costes]]</f>
        <v>1022.95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.75" customHeight="1" x14ac:dyDescent="0.2">
      <c r="A142" s="4">
        <v>23402</v>
      </c>
      <c r="B142" s="4" t="s">
        <v>365</v>
      </c>
      <c r="C142" s="4" t="s">
        <v>234</v>
      </c>
      <c r="D142" s="4" t="s">
        <v>31</v>
      </c>
      <c r="E142" s="4" t="s">
        <v>1219</v>
      </c>
      <c r="F142" s="4">
        <v>88</v>
      </c>
      <c r="G142" s="7">
        <v>42579</v>
      </c>
      <c r="H142" s="14">
        <f>VLOOKUP(Ventas1[[#This Row],[IdProducto]],Productos1[],3,FALSE)*Ventas1[[#This Row],[UdsVendidas]]</f>
        <v>528</v>
      </c>
      <c r="I142" s="14">
        <f>VLOOKUP(Ventas1[[#This Row],[IdProducto]],Productos1[],4,FALSE)*Ventas1[[#This Row],[UdsVendidas]]</f>
        <v>792</v>
      </c>
      <c r="J142" s="14">
        <f>Ventas1[[#This Row],[Ingresos]]-Ventas1[[#This Row],[Costes]]</f>
        <v>264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.75" customHeight="1" x14ac:dyDescent="0.2">
      <c r="A143" s="4">
        <v>23403</v>
      </c>
      <c r="B143" s="4" t="s">
        <v>366</v>
      </c>
      <c r="C143" s="4" t="s">
        <v>47</v>
      </c>
      <c r="D143" s="4" t="s">
        <v>37</v>
      </c>
      <c r="E143" s="4" t="s">
        <v>1219</v>
      </c>
      <c r="F143" s="4">
        <v>46</v>
      </c>
      <c r="G143" s="7">
        <v>42549</v>
      </c>
      <c r="H143" s="14">
        <f>VLOOKUP(Ventas1[[#This Row],[IdProducto]],Productos1[],3,FALSE)*Ventas1[[#This Row],[UdsVendidas]]</f>
        <v>161</v>
      </c>
      <c r="I143" s="14">
        <f>VLOOKUP(Ventas1[[#This Row],[IdProducto]],Productos1[],4,FALSE)*Ventas1[[#This Row],[UdsVendidas]]</f>
        <v>321.54000000000002</v>
      </c>
      <c r="J143" s="14">
        <f>Ventas1[[#This Row],[Ingresos]]-Ventas1[[#This Row],[Costes]]</f>
        <v>160.54000000000002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.75" customHeight="1" x14ac:dyDescent="0.2">
      <c r="A144" s="4">
        <v>23404</v>
      </c>
      <c r="B144" s="4" t="s">
        <v>367</v>
      </c>
      <c r="C144" s="4" t="s">
        <v>26</v>
      </c>
      <c r="D144" s="4" t="s">
        <v>16</v>
      </c>
      <c r="E144" s="4" t="s">
        <v>1218</v>
      </c>
      <c r="F144" s="4">
        <v>73</v>
      </c>
      <c r="G144" s="7">
        <v>42585</v>
      </c>
      <c r="H144" s="14">
        <f>VLOOKUP(Ventas1[[#This Row],[IdProducto]],Productos1[],3,FALSE)*Ventas1[[#This Row],[UdsVendidas]]</f>
        <v>73</v>
      </c>
      <c r="I144" s="14">
        <f>VLOOKUP(Ventas1[[#This Row],[IdProducto]],Productos1[],4,FALSE)*Ventas1[[#This Row],[UdsVendidas]]</f>
        <v>146</v>
      </c>
      <c r="J144" s="14">
        <f>Ventas1[[#This Row],[Ingresos]]-Ventas1[[#This Row],[Costes]]</f>
        <v>73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.75" customHeight="1" x14ac:dyDescent="0.2">
      <c r="A145" s="4">
        <v>23405</v>
      </c>
      <c r="B145" s="4" t="s">
        <v>368</v>
      </c>
      <c r="C145" s="4" t="s">
        <v>223</v>
      </c>
      <c r="D145" s="4" t="s">
        <v>31</v>
      </c>
      <c r="E145" s="4" t="s">
        <v>1218</v>
      </c>
      <c r="F145" s="4">
        <v>207</v>
      </c>
      <c r="G145" s="7">
        <v>42587</v>
      </c>
      <c r="H145" s="14">
        <f>VLOOKUP(Ventas1[[#This Row],[IdProducto]],Productos1[],3,FALSE)*Ventas1[[#This Row],[UdsVendidas]]</f>
        <v>1242</v>
      </c>
      <c r="I145" s="14">
        <f>VLOOKUP(Ventas1[[#This Row],[IdProducto]],Productos1[],4,FALSE)*Ventas1[[#This Row],[UdsVendidas]]</f>
        <v>1863</v>
      </c>
      <c r="J145" s="14">
        <f>Ventas1[[#This Row],[Ingresos]]-Ventas1[[#This Row],[Costes]]</f>
        <v>621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.75" customHeight="1" x14ac:dyDescent="0.2">
      <c r="A146" s="4">
        <v>23406</v>
      </c>
      <c r="B146" s="4" t="s">
        <v>369</v>
      </c>
      <c r="C146" s="4" t="s">
        <v>266</v>
      </c>
      <c r="D146" s="4" t="s">
        <v>22</v>
      </c>
      <c r="E146" s="4" t="s">
        <v>1218</v>
      </c>
      <c r="F146" s="4">
        <v>202</v>
      </c>
      <c r="G146" s="7">
        <v>42573</v>
      </c>
      <c r="H146" s="14">
        <f>VLOOKUP(Ventas1[[#This Row],[IdProducto]],Productos1[],3,FALSE)*Ventas1[[#This Row],[UdsVendidas]]</f>
        <v>707</v>
      </c>
      <c r="I146" s="14">
        <f>VLOOKUP(Ventas1[[#This Row],[IdProducto]],Productos1[],4,FALSE)*Ventas1[[#This Row],[UdsVendidas]]</f>
        <v>1313</v>
      </c>
      <c r="J146" s="14">
        <f>Ventas1[[#This Row],[Ingresos]]-Ventas1[[#This Row],[Costes]]</f>
        <v>606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.75" customHeight="1" x14ac:dyDescent="0.2">
      <c r="A147" s="4">
        <v>23407</v>
      </c>
      <c r="B147" s="4" t="s">
        <v>370</v>
      </c>
      <c r="C147" s="4" t="s">
        <v>102</v>
      </c>
      <c r="D147" s="4" t="s">
        <v>24</v>
      </c>
      <c r="E147" s="4" t="s">
        <v>1219</v>
      </c>
      <c r="F147" s="4">
        <v>209</v>
      </c>
      <c r="G147" s="7">
        <v>42532</v>
      </c>
      <c r="H147" s="14">
        <f>VLOOKUP(Ventas1[[#This Row],[IdProducto]],Productos1[],3,FALSE)*Ventas1[[#This Row],[UdsVendidas]]</f>
        <v>627</v>
      </c>
      <c r="I147" s="14">
        <f>VLOOKUP(Ventas1[[#This Row],[IdProducto]],Productos1[],4,FALSE)*Ventas1[[#This Row],[UdsVendidas]]</f>
        <v>1254</v>
      </c>
      <c r="J147" s="14">
        <f>Ventas1[[#This Row],[Ingresos]]-Ventas1[[#This Row],[Costes]]</f>
        <v>627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.75" customHeight="1" x14ac:dyDescent="0.2">
      <c r="A148" s="4">
        <v>23408</v>
      </c>
      <c r="B148" s="4" t="s">
        <v>371</v>
      </c>
      <c r="C148" s="4" t="s">
        <v>90</v>
      </c>
      <c r="D148" s="4" t="s">
        <v>19</v>
      </c>
      <c r="E148" s="4" t="s">
        <v>1218</v>
      </c>
      <c r="F148" s="4">
        <v>48</v>
      </c>
      <c r="G148" s="7">
        <v>42582</v>
      </c>
      <c r="H148" s="14">
        <f>VLOOKUP(Ventas1[[#This Row],[IdProducto]],Productos1[],3,FALSE)*Ventas1[[#This Row],[UdsVendidas]]</f>
        <v>96</v>
      </c>
      <c r="I148" s="14">
        <f>VLOOKUP(Ventas1[[#This Row],[IdProducto]],Productos1[],4,FALSE)*Ventas1[[#This Row],[UdsVendidas]]</f>
        <v>191.52</v>
      </c>
      <c r="J148" s="14">
        <f>Ventas1[[#This Row],[Ingresos]]-Ventas1[[#This Row],[Costes]]</f>
        <v>95.52000000000001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.75" customHeight="1" x14ac:dyDescent="0.2">
      <c r="A149" s="4">
        <v>23409</v>
      </c>
      <c r="B149" s="4" t="s">
        <v>372</v>
      </c>
      <c r="C149" s="4" t="s">
        <v>217</v>
      </c>
      <c r="D149" s="4" t="s">
        <v>31</v>
      </c>
      <c r="E149" s="4" t="s">
        <v>1219</v>
      </c>
      <c r="F149" s="4">
        <v>52</v>
      </c>
      <c r="G149" s="7">
        <v>42543</v>
      </c>
      <c r="H149" s="14">
        <f>VLOOKUP(Ventas1[[#This Row],[IdProducto]],Productos1[],3,FALSE)*Ventas1[[#This Row],[UdsVendidas]]</f>
        <v>312</v>
      </c>
      <c r="I149" s="14">
        <f>VLOOKUP(Ventas1[[#This Row],[IdProducto]],Productos1[],4,FALSE)*Ventas1[[#This Row],[UdsVendidas]]</f>
        <v>468</v>
      </c>
      <c r="J149" s="14">
        <f>Ventas1[[#This Row],[Ingresos]]-Ventas1[[#This Row],[Costes]]</f>
        <v>156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.75" customHeight="1" x14ac:dyDescent="0.2">
      <c r="A150" s="4">
        <v>23410</v>
      </c>
      <c r="B150" s="4" t="s">
        <v>373</v>
      </c>
      <c r="C150" s="4" t="s">
        <v>165</v>
      </c>
      <c r="D150" s="4" t="s">
        <v>19</v>
      </c>
      <c r="E150" s="4" t="s">
        <v>1219</v>
      </c>
      <c r="F150" s="4">
        <v>202</v>
      </c>
      <c r="G150" s="7">
        <v>42551</v>
      </c>
      <c r="H150" s="14">
        <f>VLOOKUP(Ventas1[[#This Row],[IdProducto]],Productos1[],3,FALSE)*Ventas1[[#This Row],[UdsVendidas]]</f>
        <v>404</v>
      </c>
      <c r="I150" s="14">
        <f>VLOOKUP(Ventas1[[#This Row],[IdProducto]],Productos1[],4,FALSE)*Ventas1[[#This Row],[UdsVendidas]]</f>
        <v>805.98</v>
      </c>
      <c r="J150" s="14">
        <f>Ventas1[[#This Row],[Ingresos]]-Ventas1[[#This Row],[Costes]]</f>
        <v>401.98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.75" customHeight="1" x14ac:dyDescent="0.2">
      <c r="A151" s="4">
        <v>23411</v>
      </c>
      <c r="B151" s="4" t="s">
        <v>374</v>
      </c>
      <c r="C151" s="4" t="s">
        <v>233</v>
      </c>
      <c r="D151" s="4" t="s">
        <v>19</v>
      </c>
      <c r="E151" s="4" t="s">
        <v>1220</v>
      </c>
      <c r="F151" s="4">
        <v>138</v>
      </c>
      <c r="G151" s="7">
        <v>42588</v>
      </c>
      <c r="H151" s="14">
        <f>VLOOKUP(Ventas1[[#This Row],[IdProducto]],Productos1[],3,FALSE)*Ventas1[[#This Row],[UdsVendidas]]</f>
        <v>276</v>
      </c>
      <c r="I151" s="14">
        <f>VLOOKUP(Ventas1[[#This Row],[IdProducto]],Productos1[],4,FALSE)*Ventas1[[#This Row],[UdsVendidas]]</f>
        <v>550.62</v>
      </c>
      <c r="J151" s="14">
        <f>Ventas1[[#This Row],[Ingresos]]-Ventas1[[#This Row],[Costes]]</f>
        <v>274.62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.75" customHeight="1" x14ac:dyDescent="0.2">
      <c r="A152" s="4">
        <v>23412</v>
      </c>
      <c r="B152" s="4" t="s">
        <v>375</v>
      </c>
      <c r="C152" s="4" t="s">
        <v>266</v>
      </c>
      <c r="D152" s="4" t="s">
        <v>28</v>
      </c>
      <c r="E152" s="4" t="s">
        <v>1219</v>
      </c>
      <c r="F152" s="4">
        <v>77</v>
      </c>
      <c r="G152" s="7">
        <v>42548</v>
      </c>
      <c r="H152" s="14">
        <f>VLOOKUP(Ventas1[[#This Row],[IdProducto]],Productos1[],3,FALSE)*Ventas1[[#This Row],[UdsVendidas]]</f>
        <v>269.5</v>
      </c>
      <c r="I152" s="14">
        <f>VLOOKUP(Ventas1[[#This Row],[IdProducto]],Productos1[],4,FALSE)*Ventas1[[#This Row],[UdsVendidas]]</f>
        <v>500.5</v>
      </c>
      <c r="J152" s="14">
        <f>Ventas1[[#This Row],[Ingresos]]-Ventas1[[#This Row],[Costes]]</f>
        <v>231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.75" customHeight="1" x14ac:dyDescent="0.2">
      <c r="A153" s="4">
        <v>23413</v>
      </c>
      <c r="B153" s="4" t="s">
        <v>376</v>
      </c>
      <c r="C153" s="4" t="s">
        <v>307</v>
      </c>
      <c r="D153" s="4" t="s">
        <v>24</v>
      </c>
      <c r="E153" s="4" t="s">
        <v>1218</v>
      </c>
      <c r="F153" s="4">
        <v>168</v>
      </c>
      <c r="G153" s="7">
        <v>42606</v>
      </c>
      <c r="H153" s="14">
        <f>VLOOKUP(Ventas1[[#This Row],[IdProducto]],Productos1[],3,FALSE)*Ventas1[[#This Row],[UdsVendidas]]</f>
        <v>504</v>
      </c>
      <c r="I153" s="14">
        <f>VLOOKUP(Ventas1[[#This Row],[IdProducto]],Productos1[],4,FALSE)*Ventas1[[#This Row],[UdsVendidas]]</f>
        <v>1008</v>
      </c>
      <c r="J153" s="14">
        <f>Ventas1[[#This Row],[Ingresos]]-Ventas1[[#This Row],[Costes]]</f>
        <v>504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.75" customHeight="1" x14ac:dyDescent="0.2">
      <c r="A154" s="4">
        <v>23414</v>
      </c>
      <c r="B154" s="4" t="s">
        <v>377</v>
      </c>
      <c r="C154" s="4" t="s">
        <v>164</v>
      </c>
      <c r="D154" s="4" t="s">
        <v>43</v>
      </c>
      <c r="E154" s="4" t="s">
        <v>1219</v>
      </c>
      <c r="F154" s="4">
        <v>114</v>
      </c>
      <c r="G154" s="7">
        <v>42559</v>
      </c>
      <c r="H154" s="14">
        <f>VLOOKUP(Ventas1[[#This Row],[IdProducto]],Productos1[],3,FALSE)*Ventas1[[#This Row],[UdsVendidas]]</f>
        <v>912</v>
      </c>
      <c r="I154" s="14">
        <f>VLOOKUP(Ventas1[[#This Row],[IdProducto]],Productos1[],4,FALSE)*Ventas1[[#This Row],[UdsVendidas]]</f>
        <v>1653</v>
      </c>
      <c r="J154" s="14">
        <f>Ventas1[[#This Row],[Ingresos]]-Ventas1[[#This Row],[Costes]]</f>
        <v>741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.75" customHeight="1" x14ac:dyDescent="0.2">
      <c r="A155" s="4">
        <v>23415</v>
      </c>
      <c r="B155" s="4" t="s">
        <v>378</v>
      </c>
      <c r="C155" s="4" t="s">
        <v>281</v>
      </c>
      <c r="D155" s="4" t="s">
        <v>22</v>
      </c>
      <c r="E155" s="4" t="s">
        <v>1220</v>
      </c>
      <c r="F155" s="4">
        <v>170</v>
      </c>
      <c r="G155" s="7">
        <v>42584</v>
      </c>
      <c r="H155" s="14">
        <f>VLOOKUP(Ventas1[[#This Row],[IdProducto]],Productos1[],3,FALSE)*Ventas1[[#This Row],[UdsVendidas]]</f>
        <v>595</v>
      </c>
      <c r="I155" s="14">
        <f>VLOOKUP(Ventas1[[#This Row],[IdProducto]],Productos1[],4,FALSE)*Ventas1[[#This Row],[UdsVendidas]]</f>
        <v>1105</v>
      </c>
      <c r="J155" s="14">
        <f>Ventas1[[#This Row],[Ingresos]]-Ventas1[[#This Row],[Costes]]</f>
        <v>510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.75" customHeight="1" x14ac:dyDescent="0.2">
      <c r="A156" s="4">
        <v>23416</v>
      </c>
      <c r="B156" s="4" t="s">
        <v>379</v>
      </c>
      <c r="C156" s="4" t="s">
        <v>326</v>
      </c>
      <c r="D156" s="4" t="s">
        <v>35</v>
      </c>
      <c r="E156" s="4" t="s">
        <v>1219</v>
      </c>
      <c r="F156" s="4">
        <v>116</v>
      </c>
      <c r="G156" s="7">
        <v>42586</v>
      </c>
      <c r="H156" s="14">
        <f>VLOOKUP(Ventas1[[#This Row],[IdProducto]],Productos1[],3,FALSE)*Ventas1[[#This Row],[UdsVendidas]]</f>
        <v>290</v>
      </c>
      <c r="I156" s="14">
        <f>VLOOKUP(Ventas1[[#This Row],[IdProducto]],Productos1[],4,FALSE)*Ventas1[[#This Row],[UdsVendidas]]</f>
        <v>522</v>
      </c>
      <c r="J156" s="14">
        <f>Ventas1[[#This Row],[Ingresos]]-Ventas1[[#This Row],[Costes]]</f>
        <v>232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.75" customHeight="1" x14ac:dyDescent="0.2">
      <c r="A157" s="4">
        <v>23417</v>
      </c>
      <c r="B157" s="4" t="s">
        <v>380</v>
      </c>
      <c r="C157" s="4" t="s">
        <v>328</v>
      </c>
      <c r="D157" s="4" t="s">
        <v>22</v>
      </c>
      <c r="E157" s="4" t="s">
        <v>1219</v>
      </c>
      <c r="F157" s="4">
        <v>100</v>
      </c>
      <c r="G157" s="7">
        <v>42542</v>
      </c>
      <c r="H157" s="14">
        <f>VLOOKUP(Ventas1[[#This Row],[IdProducto]],Productos1[],3,FALSE)*Ventas1[[#This Row],[UdsVendidas]]</f>
        <v>350</v>
      </c>
      <c r="I157" s="14">
        <f>VLOOKUP(Ventas1[[#This Row],[IdProducto]],Productos1[],4,FALSE)*Ventas1[[#This Row],[UdsVendidas]]</f>
        <v>650</v>
      </c>
      <c r="J157" s="14">
        <f>Ventas1[[#This Row],[Ingresos]]-Ventas1[[#This Row],[Costes]]</f>
        <v>300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.75" customHeight="1" x14ac:dyDescent="0.2">
      <c r="A158" s="4">
        <v>23418</v>
      </c>
      <c r="B158" s="4" t="s">
        <v>381</v>
      </c>
      <c r="C158" s="4" t="s">
        <v>271</v>
      </c>
      <c r="D158" s="4" t="s">
        <v>31</v>
      </c>
      <c r="E158" s="4" t="s">
        <v>1219</v>
      </c>
      <c r="F158" s="4">
        <v>191</v>
      </c>
      <c r="G158" s="7">
        <v>42592</v>
      </c>
      <c r="H158" s="14">
        <f>VLOOKUP(Ventas1[[#This Row],[IdProducto]],Productos1[],3,FALSE)*Ventas1[[#This Row],[UdsVendidas]]</f>
        <v>1146</v>
      </c>
      <c r="I158" s="14">
        <f>VLOOKUP(Ventas1[[#This Row],[IdProducto]],Productos1[],4,FALSE)*Ventas1[[#This Row],[UdsVendidas]]</f>
        <v>1719</v>
      </c>
      <c r="J158" s="14">
        <f>Ventas1[[#This Row],[Ingresos]]-Ventas1[[#This Row],[Costes]]</f>
        <v>573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.75" customHeight="1" x14ac:dyDescent="0.2">
      <c r="A159" s="4">
        <v>23419</v>
      </c>
      <c r="B159" s="4" t="s">
        <v>382</v>
      </c>
      <c r="C159" s="4" t="s">
        <v>238</v>
      </c>
      <c r="D159" s="4" t="s">
        <v>16</v>
      </c>
      <c r="E159" s="4" t="s">
        <v>1219</v>
      </c>
      <c r="F159" s="4">
        <v>193</v>
      </c>
      <c r="G159" s="7">
        <v>42609</v>
      </c>
      <c r="H159" s="14">
        <f>VLOOKUP(Ventas1[[#This Row],[IdProducto]],Productos1[],3,FALSE)*Ventas1[[#This Row],[UdsVendidas]]</f>
        <v>193</v>
      </c>
      <c r="I159" s="14">
        <f>VLOOKUP(Ventas1[[#This Row],[IdProducto]],Productos1[],4,FALSE)*Ventas1[[#This Row],[UdsVendidas]]</f>
        <v>386</v>
      </c>
      <c r="J159" s="14">
        <f>Ventas1[[#This Row],[Ingresos]]-Ventas1[[#This Row],[Costes]]</f>
        <v>193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.75" customHeight="1" x14ac:dyDescent="0.2">
      <c r="A160" s="4">
        <v>23420</v>
      </c>
      <c r="B160" s="4" t="s">
        <v>383</v>
      </c>
      <c r="C160" s="4" t="s">
        <v>39</v>
      </c>
      <c r="D160" s="4" t="s">
        <v>35</v>
      </c>
      <c r="E160" s="4" t="s">
        <v>1218</v>
      </c>
      <c r="F160" s="4">
        <v>57</v>
      </c>
      <c r="G160" s="7">
        <v>42542</v>
      </c>
      <c r="H160" s="14">
        <f>VLOOKUP(Ventas1[[#This Row],[IdProducto]],Productos1[],3,FALSE)*Ventas1[[#This Row],[UdsVendidas]]</f>
        <v>142.5</v>
      </c>
      <c r="I160" s="14">
        <f>VLOOKUP(Ventas1[[#This Row],[IdProducto]],Productos1[],4,FALSE)*Ventas1[[#This Row],[UdsVendidas]]</f>
        <v>256.5</v>
      </c>
      <c r="J160" s="14">
        <f>Ventas1[[#This Row],[Ingresos]]-Ventas1[[#This Row],[Costes]]</f>
        <v>114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.75" customHeight="1" x14ac:dyDescent="0.2">
      <c r="A161" s="4">
        <v>23421</v>
      </c>
      <c r="B161" s="4" t="s">
        <v>384</v>
      </c>
      <c r="C161" s="4" t="s">
        <v>252</v>
      </c>
      <c r="D161" s="4" t="s">
        <v>31</v>
      </c>
      <c r="E161" s="4" t="s">
        <v>1219</v>
      </c>
      <c r="F161" s="4">
        <v>142</v>
      </c>
      <c r="G161" s="7">
        <v>42586</v>
      </c>
      <c r="H161" s="14">
        <f>VLOOKUP(Ventas1[[#This Row],[IdProducto]],Productos1[],3,FALSE)*Ventas1[[#This Row],[UdsVendidas]]</f>
        <v>852</v>
      </c>
      <c r="I161" s="14">
        <f>VLOOKUP(Ventas1[[#This Row],[IdProducto]],Productos1[],4,FALSE)*Ventas1[[#This Row],[UdsVendidas]]</f>
        <v>1278</v>
      </c>
      <c r="J161" s="14">
        <f>Ventas1[[#This Row],[Ingresos]]-Ventas1[[#This Row],[Costes]]</f>
        <v>426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.75" customHeight="1" x14ac:dyDescent="0.2">
      <c r="A162" s="4">
        <v>23422</v>
      </c>
      <c r="B162" s="4" t="s">
        <v>385</v>
      </c>
      <c r="C162" s="4" t="s">
        <v>167</v>
      </c>
      <c r="D162" s="4" t="s">
        <v>22</v>
      </c>
      <c r="E162" s="4" t="s">
        <v>1220</v>
      </c>
      <c r="F162" s="4">
        <v>153</v>
      </c>
      <c r="G162" s="7">
        <v>42610</v>
      </c>
      <c r="H162" s="14">
        <f>VLOOKUP(Ventas1[[#This Row],[IdProducto]],Productos1[],3,FALSE)*Ventas1[[#This Row],[UdsVendidas]]</f>
        <v>535.5</v>
      </c>
      <c r="I162" s="14">
        <f>VLOOKUP(Ventas1[[#This Row],[IdProducto]],Productos1[],4,FALSE)*Ventas1[[#This Row],[UdsVendidas]]</f>
        <v>994.5</v>
      </c>
      <c r="J162" s="14">
        <f>Ventas1[[#This Row],[Ingresos]]-Ventas1[[#This Row],[Costes]]</f>
        <v>459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.75" customHeight="1" x14ac:dyDescent="0.2">
      <c r="A163" s="4">
        <v>23423</v>
      </c>
      <c r="B163" s="4" t="s">
        <v>386</v>
      </c>
      <c r="C163" s="4" t="s">
        <v>178</v>
      </c>
      <c r="D163" s="4" t="s">
        <v>19</v>
      </c>
      <c r="E163" s="4" t="s">
        <v>1218</v>
      </c>
      <c r="F163" s="4">
        <v>29</v>
      </c>
      <c r="G163" s="7">
        <v>42578</v>
      </c>
      <c r="H163" s="14">
        <f>VLOOKUP(Ventas1[[#This Row],[IdProducto]],Productos1[],3,FALSE)*Ventas1[[#This Row],[UdsVendidas]]</f>
        <v>58</v>
      </c>
      <c r="I163" s="14">
        <f>VLOOKUP(Ventas1[[#This Row],[IdProducto]],Productos1[],4,FALSE)*Ventas1[[#This Row],[UdsVendidas]]</f>
        <v>115.71000000000001</v>
      </c>
      <c r="J163" s="14">
        <f>Ventas1[[#This Row],[Ingresos]]-Ventas1[[#This Row],[Costes]]</f>
        <v>57.710000000000008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.75" customHeight="1" x14ac:dyDescent="0.2">
      <c r="A164" s="4">
        <v>23424</v>
      </c>
      <c r="B164" s="4" t="s">
        <v>387</v>
      </c>
      <c r="C164" s="4" t="s">
        <v>290</v>
      </c>
      <c r="D164" s="4" t="s">
        <v>13</v>
      </c>
      <c r="E164" s="4" t="s">
        <v>1218</v>
      </c>
      <c r="F164" s="4">
        <v>38</v>
      </c>
      <c r="G164" s="7">
        <v>42579</v>
      </c>
      <c r="H164" s="14">
        <f>VLOOKUP(Ventas1[[#This Row],[IdProducto]],Productos1[],3,FALSE)*Ventas1[[#This Row],[UdsVendidas]]</f>
        <v>57</v>
      </c>
      <c r="I164" s="14">
        <f>VLOOKUP(Ventas1[[#This Row],[IdProducto]],Productos1[],4,FALSE)*Ventas1[[#This Row],[UdsVendidas]]</f>
        <v>114</v>
      </c>
      <c r="J164" s="14">
        <f>Ventas1[[#This Row],[Ingresos]]-Ventas1[[#This Row],[Costes]]</f>
        <v>57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.75" customHeight="1" x14ac:dyDescent="0.2">
      <c r="A165" s="4">
        <v>23425</v>
      </c>
      <c r="B165" s="4" t="s">
        <v>388</v>
      </c>
      <c r="C165" s="4" t="s">
        <v>245</v>
      </c>
      <c r="D165" s="4" t="s">
        <v>35</v>
      </c>
      <c r="E165" s="4" t="s">
        <v>1218</v>
      </c>
      <c r="F165" s="4">
        <v>3</v>
      </c>
      <c r="G165" s="7">
        <v>42579</v>
      </c>
      <c r="H165" s="14">
        <f>VLOOKUP(Ventas1[[#This Row],[IdProducto]],Productos1[],3,FALSE)*Ventas1[[#This Row],[UdsVendidas]]</f>
        <v>7.5</v>
      </c>
      <c r="I165" s="14">
        <f>VLOOKUP(Ventas1[[#This Row],[IdProducto]],Productos1[],4,FALSE)*Ventas1[[#This Row],[UdsVendidas]]</f>
        <v>13.5</v>
      </c>
      <c r="J165" s="14">
        <f>Ventas1[[#This Row],[Ingresos]]-Ventas1[[#This Row],[Costes]]</f>
        <v>6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.75" customHeight="1" x14ac:dyDescent="0.2">
      <c r="A166" s="4">
        <v>23426</v>
      </c>
      <c r="B166" s="4" t="s">
        <v>389</v>
      </c>
      <c r="C166" s="4" t="s">
        <v>112</v>
      </c>
      <c r="D166" s="4" t="s">
        <v>28</v>
      </c>
      <c r="E166" s="4" t="s">
        <v>1218</v>
      </c>
      <c r="F166" s="4">
        <v>178</v>
      </c>
      <c r="G166" s="7">
        <v>42602</v>
      </c>
      <c r="H166" s="14">
        <f>VLOOKUP(Ventas1[[#This Row],[IdProducto]],Productos1[],3,FALSE)*Ventas1[[#This Row],[UdsVendidas]]</f>
        <v>623</v>
      </c>
      <c r="I166" s="14">
        <f>VLOOKUP(Ventas1[[#This Row],[IdProducto]],Productos1[],4,FALSE)*Ventas1[[#This Row],[UdsVendidas]]</f>
        <v>1157</v>
      </c>
      <c r="J166" s="14">
        <f>Ventas1[[#This Row],[Ingresos]]-Ventas1[[#This Row],[Costes]]</f>
        <v>534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.75" customHeight="1" x14ac:dyDescent="0.2">
      <c r="A167" s="4">
        <v>23427</v>
      </c>
      <c r="B167" s="4" t="s">
        <v>390</v>
      </c>
      <c r="C167" s="4" t="s">
        <v>34</v>
      </c>
      <c r="D167" s="4" t="s">
        <v>43</v>
      </c>
      <c r="E167" s="4" t="s">
        <v>1220</v>
      </c>
      <c r="F167" s="4">
        <v>53</v>
      </c>
      <c r="G167" s="7">
        <v>42576</v>
      </c>
      <c r="H167" s="14">
        <f>VLOOKUP(Ventas1[[#This Row],[IdProducto]],Productos1[],3,FALSE)*Ventas1[[#This Row],[UdsVendidas]]</f>
        <v>424</v>
      </c>
      <c r="I167" s="14">
        <f>VLOOKUP(Ventas1[[#This Row],[IdProducto]],Productos1[],4,FALSE)*Ventas1[[#This Row],[UdsVendidas]]</f>
        <v>768.5</v>
      </c>
      <c r="J167" s="14">
        <f>Ventas1[[#This Row],[Ingresos]]-Ventas1[[#This Row],[Costes]]</f>
        <v>344.5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.75" customHeight="1" x14ac:dyDescent="0.2">
      <c r="A168" s="4">
        <v>23428</v>
      </c>
      <c r="B168" s="4" t="s">
        <v>391</v>
      </c>
      <c r="C168" s="4" t="s">
        <v>140</v>
      </c>
      <c r="D168" s="4" t="s">
        <v>13</v>
      </c>
      <c r="E168" s="4" t="s">
        <v>1219</v>
      </c>
      <c r="F168" s="4">
        <v>153</v>
      </c>
      <c r="G168" s="7">
        <v>42596</v>
      </c>
      <c r="H168" s="14">
        <f>VLOOKUP(Ventas1[[#This Row],[IdProducto]],Productos1[],3,FALSE)*Ventas1[[#This Row],[UdsVendidas]]</f>
        <v>229.5</v>
      </c>
      <c r="I168" s="14">
        <f>VLOOKUP(Ventas1[[#This Row],[IdProducto]],Productos1[],4,FALSE)*Ventas1[[#This Row],[UdsVendidas]]</f>
        <v>459</v>
      </c>
      <c r="J168" s="14">
        <f>Ventas1[[#This Row],[Ingresos]]-Ventas1[[#This Row],[Costes]]</f>
        <v>229.5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.75" customHeight="1" x14ac:dyDescent="0.2">
      <c r="A169" s="4">
        <v>23429</v>
      </c>
      <c r="B169" s="4" t="s">
        <v>392</v>
      </c>
      <c r="C169" s="4" t="s">
        <v>129</v>
      </c>
      <c r="D169" s="4" t="s">
        <v>41</v>
      </c>
      <c r="E169" s="4" t="s">
        <v>1219</v>
      </c>
      <c r="F169" s="4">
        <v>144</v>
      </c>
      <c r="G169" s="7">
        <v>42537</v>
      </c>
      <c r="H169" s="14">
        <f>VLOOKUP(Ventas1[[#This Row],[IdProducto]],Productos1[],3,FALSE)*Ventas1[[#This Row],[UdsVendidas]]</f>
        <v>720</v>
      </c>
      <c r="I169" s="14">
        <f>VLOOKUP(Ventas1[[#This Row],[IdProducto]],Productos1[],4,FALSE)*Ventas1[[#This Row],[UdsVendidas]]</f>
        <v>1438.56</v>
      </c>
      <c r="J169" s="14">
        <f>Ventas1[[#This Row],[Ingresos]]-Ventas1[[#This Row],[Costes]]</f>
        <v>718.56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.75" customHeight="1" x14ac:dyDescent="0.2">
      <c r="A170" s="4">
        <v>23430</v>
      </c>
      <c r="B170" s="4" t="s">
        <v>393</v>
      </c>
      <c r="C170" s="4" t="s">
        <v>200</v>
      </c>
      <c r="D170" s="4" t="s">
        <v>24</v>
      </c>
      <c r="E170" s="4" t="s">
        <v>1220</v>
      </c>
      <c r="F170" s="4">
        <v>131</v>
      </c>
      <c r="G170" s="7">
        <v>42535</v>
      </c>
      <c r="H170" s="14">
        <f>VLOOKUP(Ventas1[[#This Row],[IdProducto]],Productos1[],3,FALSE)*Ventas1[[#This Row],[UdsVendidas]]</f>
        <v>393</v>
      </c>
      <c r="I170" s="14">
        <f>VLOOKUP(Ventas1[[#This Row],[IdProducto]],Productos1[],4,FALSE)*Ventas1[[#This Row],[UdsVendidas]]</f>
        <v>786</v>
      </c>
      <c r="J170" s="14">
        <f>Ventas1[[#This Row],[Ingresos]]-Ventas1[[#This Row],[Costes]]</f>
        <v>393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.75" customHeight="1" x14ac:dyDescent="0.2">
      <c r="A171" s="4">
        <v>23431</v>
      </c>
      <c r="B171" s="4" t="s">
        <v>394</v>
      </c>
      <c r="C171" s="4" t="s">
        <v>44</v>
      </c>
      <c r="D171" s="4" t="s">
        <v>19</v>
      </c>
      <c r="E171" s="4" t="s">
        <v>1218</v>
      </c>
      <c r="F171" s="4">
        <v>7</v>
      </c>
      <c r="G171" s="7">
        <v>42532</v>
      </c>
      <c r="H171" s="14">
        <f>VLOOKUP(Ventas1[[#This Row],[IdProducto]],Productos1[],3,FALSE)*Ventas1[[#This Row],[UdsVendidas]]</f>
        <v>14</v>
      </c>
      <c r="I171" s="14">
        <f>VLOOKUP(Ventas1[[#This Row],[IdProducto]],Productos1[],4,FALSE)*Ventas1[[#This Row],[UdsVendidas]]</f>
        <v>27.93</v>
      </c>
      <c r="J171" s="14">
        <f>Ventas1[[#This Row],[Ingresos]]-Ventas1[[#This Row],[Costes]]</f>
        <v>13.93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.75" customHeight="1" x14ac:dyDescent="0.2">
      <c r="A172" s="4">
        <v>23432</v>
      </c>
      <c r="B172" s="4" t="s">
        <v>395</v>
      </c>
      <c r="C172" s="4" t="s">
        <v>268</v>
      </c>
      <c r="D172" s="4" t="s">
        <v>19</v>
      </c>
      <c r="E172" s="4" t="s">
        <v>1220</v>
      </c>
      <c r="F172" s="4">
        <v>110</v>
      </c>
      <c r="G172" s="7">
        <v>42575</v>
      </c>
      <c r="H172" s="14">
        <f>VLOOKUP(Ventas1[[#This Row],[IdProducto]],Productos1[],3,FALSE)*Ventas1[[#This Row],[UdsVendidas]]</f>
        <v>220</v>
      </c>
      <c r="I172" s="14">
        <f>VLOOKUP(Ventas1[[#This Row],[IdProducto]],Productos1[],4,FALSE)*Ventas1[[#This Row],[UdsVendidas]]</f>
        <v>438.90000000000003</v>
      </c>
      <c r="J172" s="14">
        <f>Ventas1[[#This Row],[Ingresos]]-Ventas1[[#This Row],[Costes]]</f>
        <v>218.90000000000003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.75" customHeight="1" x14ac:dyDescent="0.2">
      <c r="A173" s="4">
        <v>23433</v>
      </c>
      <c r="B173" s="4" t="s">
        <v>396</v>
      </c>
      <c r="C173" s="4" t="s">
        <v>182</v>
      </c>
      <c r="D173" s="4" t="s">
        <v>19</v>
      </c>
      <c r="E173" s="4" t="s">
        <v>1219</v>
      </c>
      <c r="F173" s="4">
        <v>209</v>
      </c>
      <c r="G173" s="7">
        <v>42586</v>
      </c>
      <c r="H173" s="14">
        <f>VLOOKUP(Ventas1[[#This Row],[IdProducto]],Productos1[],3,FALSE)*Ventas1[[#This Row],[UdsVendidas]]</f>
        <v>418</v>
      </c>
      <c r="I173" s="14">
        <f>VLOOKUP(Ventas1[[#This Row],[IdProducto]],Productos1[],4,FALSE)*Ventas1[[#This Row],[UdsVendidas]]</f>
        <v>833.91000000000008</v>
      </c>
      <c r="J173" s="14">
        <f>Ventas1[[#This Row],[Ingresos]]-Ventas1[[#This Row],[Costes]]</f>
        <v>415.91000000000008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.75" customHeight="1" x14ac:dyDescent="0.2">
      <c r="A174" s="4">
        <v>23434</v>
      </c>
      <c r="B174" s="4" t="s">
        <v>397</v>
      </c>
      <c r="C174" s="4" t="s">
        <v>257</v>
      </c>
      <c r="D174" s="4" t="s">
        <v>35</v>
      </c>
      <c r="E174" s="4" t="s">
        <v>1218</v>
      </c>
      <c r="F174" s="4">
        <v>203</v>
      </c>
      <c r="G174" s="7">
        <v>42538</v>
      </c>
      <c r="H174" s="14">
        <f>VLOOKUP(Ventas1[[#This Row],[IdProducto]],Productos1[],3,FALSE)*Ventas1[[#This Row],[UdsVendidas]]</f>
        <v>507.5</v>
      </c>
      <c r="I174" s="14">
        <f>VLOOKUP(Ventas1[[#This Row],[IdProducto]],Productos1[],4,FALSE)*Ventas1[[#This Row],[UdsVendidas]]</f>
        <v>913.5</v>
      </c>
      <c r="J174" s="14">
        <f>Ventas1[[#This Row],[Ingresos]]-Ventas1[[#This Row],[Costes]]</f>
        <v>406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.75" customHeight="1" x14ac:dyDescent="0.2">
      <c r="A175" s="4">
        <v>23435</v>
      </c>
      <c r="B175" s="4" t="s">
        <v>398</v>
      </c>
      <c r="C175" s="4" t="s">
        <v>224</v>
      </c>
      <c r="D175" s="4" t="s">
        <v>19</v>
      </c>
      <c r="E175" s="4" t="s">
        <v>1219</v>
      </c>
      <c r="F175" s="4">
        <v>29</v>
      </c>
      <c r="G175" s="7">
        <v>42540</v>
      </c>
      <c r="H175" s="14">
        <f>VLOOKUP(Ventas1[[#This Row],[IdProducto]],Productos1[],3,FALSE)*Ventas1[[#This Row],[UdsVendidas]]</f>
        <v>58</v>
      </c>
      <c r="I175" s="14">
        <f>VLOOKUP(Ventas1[[#This Row],[IdProducto]],Productos1[],4,FALSE)*Ventas1[[#This Row],[UdsVendidas]]</f>
        <v>115.71000000000001</v>
      </c>
      <c r="J175" s="14">
        <f>Ventas1[[#This Row],[Ingresos]]-Ventas1[[#This Row],[Costes]]</f>
        <v>57.710000000000008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.75" customHeight="1" x14ac:dyDescent="0.2">
      <c r="A176" s="4">
        <v>23436</v>
      </c>
      <c r="B176" s="4" t="s">
        <v>399</v>
      </c>
      <c r="C176" s="4" t="s">
        <v>152</v>
      </c>
      <c r="D176" s="4" t="s">
        <v>28</v>
      </c>
      <c r="E176" s="4" t="s">
        <v>1218</v>
      </c>
      <c r="F176" s="4">
        <v>202</v>
      </c>
      <c r="G176" s="7">
        <v>42576</v>
      </c>
      <c r="H176" s="14">
        <f>VLOOKUP(Ventas1[[#This Row],[IdProducto]],Productos1[],3,FALSE)*Ventas1[[#This Row],[UdsVendidas]]</f>
        <v>707</v>
      </c>
      <c r="I176" s="14">
        <f>VLOOKUP(Ventas1[[#This Row],[IdProducto]],Productos1[],4,FALSE)*Ventas1[[#This Row],[UdsVendidas]]</f>
        <v>1313</v>
      </c>
      <c r="J176" s="14">
        <f>Ventas1[[#This Row],[Ingresos]]-Ventas1[[#This Row],[Costes]]</f>
        <v>606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.75" customHeight="1" x14ac:dyDescent="0.2">
      <c r="A177" s="4">
        <v>23437</v>
      </c>
      <c r="B177" s="4" t="s">
        <v>400</v>
      </c>
      <c r="C177" s="4" t="s">
        <v>143</v>
      </c>
      <c r="D177" s="4" t="s">
        <v>13</v>
      </c>
      <c r="E177" s="4" t="s">
        <v>1219</v>
      </c>
      <c r="F177" s="4">
        <v>15</v>
      </c>
      <c r="G177" s="7">
        <v>42542</v>
      </c>
      <c r="H177" s="14">
        <f>VLOOKUP(Ventas1[[#This Row],[IdProducto]],Productos1[],3,FALSE)*Ventas1[[#This Row],[UdsVendidas]]</f>
        <v>22.5</v>
      </c>
      <c r="I177" s="14">
        <f>VLOOKUP(Ventas1[[#This Row],[IdProducto]],Productos1[],4,FALSE)*Ventas1[[#This Row],[UdsVendidas]]</f>
        <v>45</v>
      </c>
      <c r="J177" s="14">
        <f>Ventas1[[#This Row],[Ingresos]]-Ventas1[[#This Row],[Costes]]</f>
        <v>22.5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.75" customHeight="1" x14ac:dyDescent="0.2">
      <c r="A178" s="4">
        <v>23438</v>
      </c>
      <c r="B178" s="4" t="s">
        <v>401</v>
      </c>
      <c r="C178" s="4" t="s">
        <v>70</v>
      </c>
      <c r="D178" s="4" t="s">
        <v>41</v>
      </c>
      <c r="E178" s="4" t="s">
        <v>1218</v>
      </c>
      <c r="F178" s="4">
        <v>102</v>
      </c>
      <c r="G178" s="7">
        <v>42584</v>
      </c>
      <c r="H178" s="14">
        <f>VLOOKUP(Ventas1[[#This Row],[IdProducto]],Productos1[],3,FALSE)*Ventas1[[#This Row],[UdsVendidas]]</f>
        <v>510</v>
      </c>
      <c r="I178" s="14">
        <f>VLOOKUP(Ventas1[[#This Row],[IdProducto]],Productos1[],4,FALSE)*Ventas1[[#This Row],[UdsVendidas]]</f>
        <v>1018.98</v>
      </c>
      <c r="J178" s="14">
        <f>Ventas1[[#This Row],[Ingresos]]-Ventas1[[#This Row],[Costes]]</f>
        <v>508.98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.75" customHeight="1" x14ac:dyDescent="0.2">
      <c r="A179" s="4">
        <v>23439</v>
      </c>
      <c r="B179" s="4" t="s">
        <v>402</v>
      </c>
      <c r="C179" s="4" t="s">
        <v>142</v>
      </c>
      <c r="D179" s="4" t="s">
        <v>28</v>
      </c>
      <c r="E179" s="4" t="s">
        <v>1219</v>
      </c>
      <c r="F179" s="4">
        <v>211</v>
      </c>
      <c r="G179" s="7">
        <v>42529</v>
      </c>
      <c r="H179" s="14">
        <f>VLOOKUP(Ventas1[[#This Row],[IdProducto]],Productos1[],3,FALSE)*Ventas1[[#This Row],[UdsVendidas]]</f>
        <v>738.5</v>
      </c>
      <c r="I179" s="14">
        <f>VLOOKUP(Ventas1[[#This Row],[IdProducto]],Productos1[],4,FALSE)*Ventas1[[#This Row],[UdsVendidas]]</f>
        <v>1371.5</v>
      </c>
      <c r="J179" s="14">
        <f>Ventas1[[#This Row],[Ingresos]]-Ventas1[[#This Row],[Costes]]</f>
        <v>633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.75" customHeight="1" x14ac:dyDescent="0.2">
      <c r="A180" s="4">
        <v>23440</v>
      </c>
      <c r="B180" s="4" t="s">
        <v>403</v>
      </c>
      <c r="C180" s="4" t="s">
        <v>296</v>
      </c>
      <c r="D180" s="4" t="s">
        <v>28</v>
      </c>
      <c r="E180" s="4" t="s">
        <v>1219</v>
      </c>
      <c r="F180" s="4">
        <v>138</v>
      </c>
      <c r="G180" s="7">
        <v>42590</v>
      </c>
      <c r="H180" s="14">
        <f>VLOOKUP(Ventas1[[#This Row],[IdProducto]],Productos1[],3,FALSE)*Ventas1[[#This Row],[UdsVendidas]]</f>
        <v>483</v>
      </c>
      <c r="I180" s="14">
        <f>VLOOKUP(Ventas1[[#This Row],[IdProducto]],Productos1[],4,FALSE)*Ventas1[[#This Row],[UdsVendidas]]</f>
        <v>897</v>
      </c>
      <c r="J180" s="14">
        <f>Ventas1[[#This Row],[Ingresos]]-Ventas1[[#This Row],[Costes]]</f>
        <v>414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.75" customHeight="1" x14ac:dyDescent="0.2">
      <c r="A181" s="4">
        <v>23441</v>
      </c>
      <c r="B181" s="4" t="s">
        <v>404</v>
      </c>
      <c r="C181" s="4" t="s">
        <v>318</v>
      </c>
      <c r="D181" s="4" t="s">
        <v>35</v>
      </c>
      <c r="E181" s="4" t="s">
        <v>1220</v>
      </c>
      <c r="F181" s="4">
        <v>129</v>
      </c>
      <c r="G181" s="7">
        <v>42541</v>
      </c>
      <c r="H181" s="14">
        <f>VLOOKUP(Ventas1[[#This Row],[IdProducto]],Productos1[],3,FALSE)*Ventas1[[#This Row],[UdsVendidas]]</f>
        <v>322.5</v>
      </c>
      <c r="I181" s="14">
        <f>VLOOKUP(Ventas1[[#This Row],[IdProducto]],Productos1[],4,FALSE)*Ventas1[[#This Row],[UdsVendidas]]</f>
        <v>580.5</v>
      </c>
      <c r="J181" s="14">
        <f>Ventas1[[#This Row],[Ingresos]]-Ventas1[[#This Row],[Costes]]</f>
        <v>258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.75" customHeight="1" x14ac:dyDescent="0.2">
      <c r="A182" s="4">
        <v>23442</v>
      </c>
      <c r="B182" s="4" t="s">
        <v>405</v>
      </c>
      <c r="C182" s="4" t="s">
        <v>209</v>
      </c>
      <c r="D182" s="4" t="s">
        <v>22</v>
      </c>
      <c r="E182" s="4" t="s">
        <v>1219</v>
      </c>
      <c r="F182" s="4">
        <v>95</v>
      </c>
      <c r="G182" s="7">
        <v>42608</v>
      </c>
      <c r="H182" s="14">
        <f>VLOOKUP(Ventas1[[#This Row],[IdProducto]],Productos1[],3,FALSE)*Ventas1[[#This Row],[UdsVendidas]]</f>
        <v>332.5</v>
      </c>
      <c r="I182" s="14">
        <f>VLOOKUP(Ventas1[[#This Row],[IdProducto]],Productos1[],4,FALSE)*Ventas1[[#This Row],[UdsVendidas]]</f>
        <v>617.5</v>
      </c>
      <c r="J182" s="14">
        <f>Ventas1[[#This Row],[Ingresos]]-Ventas1[[#This Row],[Costes]]</f>
        <v>285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.75" customHeight="1" x14ac:dyDescent="0.2">
      <c r="A183" s="4">
        <v>23443</v>
      </c>
      <c r="B183" s="4" t="s">
        <v>406</v>
      </c>
      <c r="C183" s="4" t="s">
        <v>167</v>
      </c>
      <c r="D183" s="4" t="s">
        <v>13</v>
      </c>
      <c r="E183" s="4" t="s">
        <v>1219</v>
      </c>
      <c r="F183" s="4">
        <v>58</v>
      </c>
      <c r="G183" s="7">
        <v>42593</v>
      </c>
      <c r="H183" s="14">
        <f>VLOOKUP(Ventas1[[#This Row],[IdProducto]],Productos1[],3,FALSE)*Ventas1[[#This Row],[UdsVendidas]]</f>
        <v>87</v>
      </c>
      <c r="I183" s="14">
        <f>VLOOKUP(Ventas1[[#This Row],[IdProducto]],Productos1[],4,FALSE)*Ventas1[[#This Row],[UdsVendidas]]</f>
        <v>174</v>
      </c>
      <c r="J183" s="14">
        <f>Ventas1[[#This Row],[Ingresos]]-Ventas1[[#This Row],[Costes]]</f>
        <v>87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.75" customHeight="1" x14ac:dyDescent="0.2">
      <c r="A184" s="4">
        <v>23444</v>
      </c>
      <c r="B184" s="4" t="s">
        <v>407</v>
      </c>
      <c r="C184" s="4" t="s">
        <v>274</v>
      </c>
      <c r="D184" s="4" t="s">
        <v>19</v>
      </c>
      <c r="E184" s="4" t="s">
        <v>1219</v>
      </c>
      <c r="F184" s="4">
        <v>160</v>
      </c>
      <c r="G184" s="7">
        <v>42538</v>
      </c>
      <c r="H184" s="14">
        <f>VLOOKUP(Ventas1[[#This Row],[IdProducto]],Productos1[],3,FALSE)*Ventas1[[#This Row],[UdsVendidas]]</f>
        <v>320</v>
      </c>
      <c r="I184" s="14">
        <f>VLOOKUP(Ventas1[[#This Row],[IdProducto]],Productos1[],4,FALSE)*Ventas1[[#This Row],[UdsVendidas]]</f>
        <v>638.40000000000009</v>
      </c>
      <c r="J184" s="14">
        <f>Ventas1[[#This Row],[Ingresos]]-Ventas1[[#This Row],[Costes]]</f>
        <v>318.40000000000009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.75" customHeight="1" x14ac:dyDescent="0.2">
      <c r="A185" s="4">
        <v>23445</v>
      </c>
      <c r="B185" s="4" t="s">
        <v>408</v>
      </c>
      <c r="C185" s="4" t="s">
        <v>312</v>
      </c>
      <c r="D185" s="4" t="s">
        <v>35</v>
      </c>
      <c r="E185" s="4" t="s">
        <v>1218</v>
      </c>
      <c r="F185" s="4">
        <v>163</v>
      </c>
      <c r="G185" s="7">
        <v>42605</v>
      </c>
      <c r="H185" s="14">
        <f>VLOOKUP(Ventas1[[#This Row],[IdProducto]],Productos1[],3,FALSE)*Ventas1[[#This Row],[UdsVendidas]]</f>
        <v>407.5</v>
      </c>
      <c r="I185" s="14">
        <f>VLOOKUP(Ventas1[[#This Row],[IdProducto]],Productos1[],4,FALSE)*Ventas1[[#This Row],[UdsVendidas]]</f>
        <v>733.5</v>
      </c>
      <c r="J185" s="14">
        <f>Ventas1[[#This Row],[Ingresos]]-Ventas1[[#This Row],[Costes]]</f>
        <v>326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.75" customHeight="1" x14ac:dyDescent="0.2">
      <c r="A186" s="4">
        <v>23446</v>
      </c>
      <c r="B186" s="4" t="s">
        <v>409</v>
      </c>
      <c r="C186" s="4" t="s">
        <v>142</v>
      </c>
      <c r="D186" s="4" t="s">
        <v>24</v>
      </c>
      <c r="E186" s="4" t="s">
        <v>1218</v>
      </c>
      <c r="F186" s="4">
        <v>33</v>
      </c>
      <c r="G186" s="7">
        <v>42540</v>
      </c>
      <c r="H186" s="14">
        <f>VLOOKUP(Ventas1[[#This Row],[IdProducto]],Productos1[],3,FALSE)*Ventas1[[#This Row],[UdsVendidas]]</f>
        <v>99</v>
      </c>
      <c r="I186" s="14">
        <f>VLOOKUP(Ventas1[[#This Row],[IdProducto]],Productos1[],4,FALSE)*Ventas1[[#This Row],[UdsVendidas]]</f>
        <v>198</v>
      </c>
      <c r="J186" s="14">
        <f>Ventas1[[#This Row],[Ingresos]]-Ventas1[[#This Row],[Costes]]</f>
        <v>99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.75" customHeight="1" x14ac:dyDescent="0.2">
      <c r="A187" s="4">
        <v>23447</v>
      </c>
      <c r="B187" s="4" t="s">
        <v>410</v>
      </c>
      <c r="C187" s="4" t="s">
        <v>34</v>
      </c>
      <c r="D187" s="4" t="s">
        <v>37</v>
      </c>
      <c r="E187" s="4" t="s">
        <v>1218</v>
      </c>
      <c r="F187" s="4">
        <v>147</v>
      </c>
      <c r="G187" s="7">
        <v>42522</v>
      </c>
      <c r="H187" s="14">
        <f>VLOOKUP(Ventas1[[#This Row],[IdProducto]],Productos1[],3,FALSE)*Ventas1[[#This Row],[UdsVendidas]]</f>
        <v>514.5</v>
      </c>
      <c r="I187" s="14">
        <f>VLOOKUP(Ventas1[[#This Row],[IdProducto]],Productos1[],4,FALSE)*Ventas1[[#This Row],[UdsVendidas]]</f>
        <v>1027.53</v>
      </c>
      <c r="J187" s="14">
        <f>Ventas1[[#This Row],[Ingresos]]-Ventas1[[#This Row],[Costes]]</f>
        <v>513.03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.75" customHeight="1" x14ac:dyDescent="0.2">
      <c r="A188" s="4">
        <v>23448</v>
      </c>
      <c r="B188" s="4" t="s">
        <v>411</v>
      </c>
      <c r="C188" s="4" t="s">
        <v>270</v>
      </c>
      <c r="D188" s="4" t="s">
        <v>37</v>
      </c>
      <c r="E188" s="4" t="s">
        <v>1218</v>
      </c>
      <c r="F188" s="4">
        <v>211</v>
      </c>
      <c r="G188" s="7">
        <v>42602</v>
      </c>
      <c r="H188" s="14">
        <f>VLOOKUP(Ventas1[[#This Row],[IdProducto]],Productos1[],3,FALSE)*Ventas1[[#This Row],[UdsVendidas]]</f>
        <v>738.5</v>
      </c>
      <c r="I188" s="14">
        <f>VLOOKUP(Ventas1[[#This Row],[IdProducto]],Productos1[],4,FALSE)*Ventas1[[#This Row],[UdsVendidas]]</f>
        <v>1474.89</v>
      </c>
      <c r="J188" s="14">
        <f>Ventas1[[#This Row],[Ingresos]]-Ventas1[[#This Row],[Costes]]</f>
        <v>736.3900000000001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.75" customHeight="1" x14ac:dyDescent="0.2">
      <c r="A189" s="4">
        <v>23449</v>
      </c>
      <c r="B189" s="4" t="s">
        <v>412</v>
      </c>
      <c r="C189" s="4" t="s">
        <v>133</v>
      </c>
      <c r="D189" s="4" t="s">
        <v>28</v>
      </c>
      <c r="E189" s="4" t="s">
        <v>1218</v>
      </c>
      <c r="F189" s="4">
        <v>49</v>
      </c>
      <c r="G189" s="7">
        <v>42538</v>
      </c>
      <c r="H189" s="14">
        <f>VLOOKUP(Ventas1[[#This Row],[IdProducto]],Productos1[],3,FALSE)*Ventas1[[#This Row],[UdsVendidas]]</f>
        <v>171.5</v>
      </c>
      <c r="I189" s="14">
        <f>VLOOKUP(Ventas1[[#This Row],[IdProducto]],Productos1[],4,FALSE)*Ventas1[[#This Row],[UdsVendidas]]</f>
        <v>318.5</v>
      </c>
      <c r="J189" s="14">
        <f>Ventas1[[#This Row],[Ingresos]]-Ventas1[[#This Row],[Costes]]</f>
        <v>147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.75" customHeight="1" x14ac:dyDescent="0.2">
      <c r="A190" s="4">
        <v>23450</v>
      </c>
      <c r="B190" s="4" t="s">
        <v>413</v>
      </c>
      <c r="C190" s="4" t="s">
        <v>116</v>
      </c>
      <c r="D190" s="4" t="s">
        <v>16</v>
      </c>
      <c r="E190" s="4" t="s">
        <v>1220</v>
      </c>
      <c r="F190" s="4">
        <v>100</v>
      </c>
      <c r="G190" s="7">
        <v>42567</v>
      </c>
      <c r="H190" s="14">
        <f>VLOOKUP(Ventas1[[#This Row],[IdProducto]],Productos1[],3,FALSE)*Ventas1[[#This Row],[UdsVendidas]]</f>
        <v>100</v>
      </c>
      <c r="I190" s="14">
        <f>VLOOKUP(Ventas1[[#This Row],[IdProducto]],Productos1[],4,FALSE)*Ventas1[[#This Row],[UdsVendidas]]</f>
        <v>200</v>
      </c>
      <c r="J190" s="14">
        <f>Ventas1[[#This Row],[Ingresos]]-Ventas1[[#This Row],[Costes]]</f>
        <v>100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.75" customHeight="1" x14ac:dyDescent="0.2">
      <c r="A191" s="4">
        <v>23451</v>
      </c>
      <c r="B191" s="4" t="s">
        <v>414</v>
      </c>
      <c r="C191" s="4" t="s">
        <v>26</v>
      </c>
      <c r="D191" s="4" t="s">
        <v>35</v>
      </c>
      <c r="E191" s="4" t="s">
        <v>1219</v>
      </c>
      <c r="F191" s="4">
        <v>123</v>
      </c>
      <c r="G191" s="7">
        <v>42548</v>
      </c>
      <c r="H191" s="14">
        <f>VLOOKUP(Ventas1[[#This Row],[IdProducto]],Productos1[],3,FALSE)*Ventas1[[#This Row],[UdsVendidas]]</f>
        <v>307.5</v>
      </c>
      <c r="I191" s="14">
        <f>VLOOKUP(Ventas1[[#This Row],[IdProducto]],Productos1[],4,FALSE)*Ventas1[[#This Row],[UdsVendidas]]</f>
        <v>553.5</v>
      </c>
      <c r="J191" s="14">
        <f>Ventas1[[#This Row],[Ingresos]]-Ventas1[[#This Row],[Costes]]</f>
        <v>246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.75" customHeight="1" x14ac:dyDescent="0.2">
      <c r="A192" s="4">
        <v>23452</v>
      </c>
      <c r="B192" s="4" t="s">
        <v>415</v>
      </c>
      <c r="C192" s="4" t="s">
        <v>321</v>
      </c>
      <c r="D192" s="4" t="s">
        <v>19</v>
      </c>
      <c r="E192" s="4" t="s">
        <v>1218</v>
      </c>
      <c r="F192" s="4">
        <v>176</v>
      </c>
      <c r="G192" s="7">
        <v>42522</v>
      </c>
      <c r="H192" s="14">
        <f>VLOOKUP(Ventas1[[#This Row],[IdProducto]],Productos1[],3,FALSE)*Ventas1[[#This Row],[UdsVendidas]]</f>
        <v>352</v>
      </c>
      <c r="I192" s="14">
        <f>VLOOKUP(Ventas1[[#This Row],[IdProducto]],Productos1[],4,FALSE)*Ventas1[[#This Row],[UdsVendidas]]</f>
        <v>702.24</v>
      </c>
      <c r="J192" s="14">
        <f>Ventas1[[#This Row],[Ingresos]]-Ventas1[[#This Row],[Costes]]</f>
        <v>350.24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.75" customHeight="1" x14ac:dyDescent="0.2">
      <c r="A193" s="4">
        <v>23453</v>
      </c>
      <c r="B193" s="4" t="s">
        <v>416</v>
      </c>
      <c r="C193" s="4" t="s">
        <v>180</v>
      </c>
      <c r="D193" s="4" t="s">
        <v>28</v>
      </c>
      <c r="E193" s="4" t="s">
        <v>1219</v>
      </c>
      <c r="F193" s="4">
        <v>44</v>
      </c>
      <c r="G193" s="7">
        <v>42593</v>
      </c>
      <c r="H193" s="14">
        <f>VLOOKUP(Ventas1[[#This Row],[IdProducto]],Productos1[],3,FALSE)*Ventas1[[#This Row],[UdsVendidas]]</f>
        <v>154</v>
      </c>
      <c r="I193" s="14">
        <f>VLOOKUP(Ventas1[[#This Row],[IdProducto]],Productos1[],4,FALSE)*Ventas1[[#This Row],[UdsVendidas]]</f>
        <v>286</v>
      </c>
      <c r="J193" s="14">
        <f>Ventas1[[#This Row],[Ingresos]]-Ventas1[[#This Row],[Costes]]</f>
        <v>132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.75" customHeight="1" x14ac:dyDescent="0.2">
      <c r="A194" s="4">
        <v>23454</v>
      </c>
      <c r="B194" s="4" t="s">
        <v>417</v>
      </c>
      <c r="C194" s="4" t="s">
        <v>75</v>
      </c>
      <c r="D194" s="4" t="s">
        <v>28</v>
      </c>
      <c r="E194" s="4" t="s">
        <v>1219</v>
      </c>
      <c r="F194" s="4">
        <v>179</v>
      </c>
      <c r="G194" s="7">
        <v>42589</v>
      </c>
      <c r="H194" s="14">
        <f>VLOOKUP(Ventas1[[#This Row],[IdProducto]],Productos1[],3,FALSE)*Ventas1[[#This Row],[UdsVendidas]]</f>
        <v>626.5</v>
      </c>
      <c r="I194" s="14">
        <f>VLOOKUP(Ventas1[[#This Row],[IdProducto]],Productos1[],4,FALSE)*Ventas1[[#This Row],[UdsVendidas]]</f>
        <v>1163.5</v>
      </c>
      <c r="J194" s="14">
        <f>Ventas1[[#This Row],[Ingresos]]-Ventas1[[#This Row],[Costes]]</f>
        <v>537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.75" customHeight="1" x14ac:dyDescent="0.2">
      <c r="A195" s="4">
        <v>23455</v>
      </c>
      <c r="B195" s="4" t="s">
        <v>418</v>
      </c>
      <c r="C195" s="4" t="s">
        <v>188</v>
      </c>
      <c r="D195" s="4" t="s">
        <v>19</v>
      </c>
      <c r="E195" s="4" t="s">
        <v>1219</v>
      </c>
      <c r="F195" s="4">
        <v>62</v>
      </c>
      <c r="G195" s="7">
        <v>42530</v>
      </c>
      <c r="H195" s="14">
        <f>VLOOKUP(Ventas1[[#This Row],[IdProducto]],Productos1[],3,FALSE)*Ventas1[[#This Row],[UdsVendidas]]</f>
        <v>124</v>
      </c>
      <c r="I195" s="14">
        <f>VLOOKUP(Ventas1[[#This Row],[IdProducto]],Productos1[],4,FALSE)*Ventas1[[#This Row],[UdsVendidas]]</f>
        <v>247.38000000000002</v>
      </c>
      <c r="J195" s="14">
        <f>Ventas1[[#This Row],[Ingresos]]-Ventas1[[#This Row],[Costes]]</f>
        <v>123.38000000000002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.75" customHeight="1" x14ac:dyDescent="0.2">
      <c r="A196" s="4">
        <v>23456</v>
      </c>
      <c r="B196" s="4" t="s">
        <v>419</v>
      </c>
      <c r="C196" s="4" t="s">
        <v>268</v>
      </c>
      <c r="D196" s="4" t="s">
        <v>13</v>
      </c>
      <c r="E196" s="4" t="s">
        <v>1218</v>
      </c>
      <c r="F196" s="4">
        <v>33</v>
      </c>
      <c r="G196" s="7">
        <v>42528</v>
      </c>
      <c r="H196" s="14">
        <f>VLOOKUP(Ventas1[[#This Row],[IdProducto]],Productos1[],3,FALSE)*Ventas1[[#This Row],[UdsVendidas]]</f>
        <v>49.5</v>
      </c>
      <c r="I196" s="14">
        <f>VLOOKUP(Ventas1[[#This Row],[IdProducto]],Productos1[],4,FALSE)*Ventas1[[#This Row],[UdsVendidas]]</f>
        <v>99</v>
      </c>
      <c r="J196" s="14">
        <f>Ventas1[[#This Row],[Ingresos]]-Ventas1[[#This Row],[Costes]]</f>
        <v>49.5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.75" customHeight="1" x14ac:dyDescent="0.2">
      <c r="A197" s="4">
        <v>23457</v>
      </c>
      <c r="B197" s="4" t="s">
        <v>420</v>
      </c>
      <c r="C197" s="4" t="s">
        <v>264</v>
      </c>
      <c r="D197" s="4" t="s">
        <v>24</v>
      </c>
      <c r="E197" s="4" t="s">
        <v>1218</v>
      </c>
      <c r="F197" s="4">
        <v>21</v>
      </c>
      <c r="G197" s="7">
        <v>42558</v>
      </c>
      <c r="H197" s="14">
        <f>VLOOKUP(Ventas1[[#This Row],[IdProducto]],Productos1[],3,FALSE)*Ventas1[[#This Row],[UdsVendidas]]</f>
        <v>63</v>
      </c>
      <c r="I197" s="14">
        <f>VLOOKUP(Ventas1[[#This Row],[IdProducto]],Productos1[],4,FALSE)*Ventas1[[#This Row],[UdsVendidas]]</f>
        <v>126</v>
      </c>
      <c r="J197" s="14">
        <f>Ventas1[[#This Row],[Ingresos]]-Ventas1[[#This Row],[Costes]]</f>
        <v>63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.75" customHeight="1" x14ac:dyDescent="0.2">
      <c r="A198" s="4">
        <v>23458</v>
      </c>
      <c r="B198" s="4" t="s">
        <v>421</v>
      </c>
      <c r="C198" s="4" t="s">
        <v>259</v>
      </c>
      <c r="D198" s="4" t="s">
        <v>16</v>
      </c>
      <c r="E198" s="4" t="s">
        <v>1219</v>
      </c>
      <c r="F198" s="4">
        <v>69</v>
      </c>
      <c r="G198" s="7">
        <v>42560</v>
      </c>
      <c r="H198" s="14">
        <f>VLOOKUP(Ventas1[[#This Row],[IdProducto]],Productos1[],3,FALSE)*Ventas1[[#This Row],[UdsVendidas]]</f>
        <v>69</v>
      </c>
      <c r="I198" s="14">
        <f>VLOOKUP(Ventas1[[#This Row],[IdProducto]],Productos1[],4,FALSE)*Ventas1[[#This Row],[UdsVendidas]]</f>
        <v>138</v>
      </c>
      <c r="J198" s="14">
        <f>Ventas1[[#This Row],[Ingresos]]-Ventas1[[#This Row],[Costes]]</f>
        <v>69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.75" customHeight="1" x14ac:dyDescent="0.2">
      <c r="A199" s="4">
        <v>23459</v>
      </c>
      <c r="B199" s="4" t="s">
        <v>422</v>
      </c>
      <c r="C199" s="4" t="s">
        <v>291</v>
      </c>
      <c r="D199" s="4" t="s">
        <v>19</v>
      </c>
      <c r="E199" s="4" t="s">
        <v>1218</v>
      </c>
      <c r="F199" s="4">
        <v>121</v>
      </c>
      <c r="G199" s="7">
        <v>42568</v>
      </c>
      <c r="H199" s="14">
        <f>VLOOKUP(Ventas1[[#This Row],[IdProducto]],Productos1[],3,FALSE)*Ventas1[[#This Row],[UdsVendidas]]</f>
        <v>242</v>
      </c>
      <c r="I199" s="14">
        <f>VLOOKUP(Ventas1[[#This Row],[IdProducto]],Productos1[],4,FALSE)*Ventas1[[#This Row],[UdsVendidas]]</f>
        <v>482.79</v>
      </c>
      <c r="J199" s="14">
        <f>Ventas1[[#This Row],[Ingresos]]-Ventas1[[#This Row],[Costes]]</f>
        <v>240.79000000000002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.75" customHeight="1" x14ac:dyDescent="0.2">
      <c r="A200" s="4">
        <v>23460</v>
      </c>
      <c r="B200" s="4" t="s">
        <v>423</v>
      </c>
      <c r="C200" s="4" t="s">
        <v>126</v>
      </c>
      <c r="D200" s="4" t="s">
        <v>35</v>
      </c>
      <c r="E200" s="4" t="s">
        <v>1219</v>
      </c>
      <c r="F200" s="4">
        <v>112</v>
      </c>
      <c r="G200" s="7">
        <v>42606</v>
      </c>
      <c r="H200" s="14">
        <f>VLOOKUP(Ventas1[[#This Row],[IdProducto]],Productos1[],3,FALSE)*Ventas1[[#This Row],[UdsVendidas]]</f>
        <v>280</v>
      </c>
      <c r="I200" s="14">
        <f>VLOOKUP(Ventas1[[#This Row],[IdProducto]],Productos1[],4,FALSE)*Ventas1[[#This Row],[UdsVendidas]]</f>
        <v>504</v>
      </c>
      <c r="J200" s="14">
        <f>Ventas1[[#This Row],[Ingresos]]-Ventas1[[#This Row],[Costes]]</f>
        <v>224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.75" customHeight="1" x14ac:dyDescent="0.2">
      <c r="A201" s="4">
        <v>23461</v>
      </c>
      <c r="B201" s="4" t="s">
        <v>424</v>
      </c>
      <c r="C201" s="4" t="s">
        <v>302</v>
      </c>
      <c r="D201" s="4" t="s">
        <v>24</v>
      </c>
      <c r="E201" s="4" t="s">
        <v>1218</v>
      </c>
      <c r="F201" s="4">
        <v>42</v>
      </c>
      <c r="G201" s="7">
        <v>42543</v>
      </c>
      <c r="H201" s="14">
        <f>VLOOKUP(Ventas1[[#This Row],[IdProducto]],Productos1[],3,FALSE)*Ventas1[[#This Row],[UdsVendidas]]</f>
        <v>126</v>
      </c>
      <c r="I201" s="14">
        <f>VLOOKUP(Ventas1[[#This Row],[IdProducto]],Productos1[],4,FALSE)*Ventas1[[#This Row],[UdsVendidas]]</f>
        <v>252</v>
      </c>
      <c r="J201" s="14">
        <f>Ventas1[[#This Row],[Ingresos]]-Ventas1[[#This Row],[Costes]]</f>
        <v>126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.75" customHeight="1" x14ac:dyDescent="0.2">
      <c r="A202" s="4">
        <v>23462</v>
      </c>
      <c r="B202" s="4" t="s">
        <v>425</v>
      </c>
      <c r="C202" s="4" t="s">
        <v>245</v>
      </c>
      <c r="D202" s="4" t="s">
        <v>43</v>
      </c>
      <c r="E202" s="4" t="s">
        <v>1218</v>
      </c>
      <c r="F202" s="4">
        <v>60</v>
      </c>
      <c r="G202" s="7">
        <v>42488</v>
      </c>
      <c r="H202" s="14">
        <f>VLOOKUP(Ventas1[[#This Row],[IdProducto]],Productos1[],3,FALSE)*Ventas1[[#This Row],[UdsVendidas]]</f>
        <v>480</v>
      </c>
      <c r="I202" s="14">
        <f>VLOOKUP(Ventas1[[#This Row],[IdProducto]],Productos1[],4,FALSE)*Ventas1[[#This Row],[UdsVendidas]]</f>
        <v>870</v>
      </c>
      <c r="J202" s="14">
        <f>Ventas1[[#This Row],[Ingresos]]-Ventas1[[#This Row],[Costes]]</f>
        <v>390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.75" customHeight="1" x14ac:dyDescent="0.2">
      <c r="A203" s="4">
        <v>23463</v>
      </c>
      <c r="B203" s="4" t="s">
        <v>426</v>
      </c>
      <c r="C203" s="4" t="s">
        <v>238</v>
      </c>
      <c r="D203" s="4" t="s">
        <v>22</v>
      </c>
      <c r="E203" s="4" t="s">
        <v>1219</v>
      </c>
      <c r="F203" s="4">
        <v>202</v>
      </c>
      <c r="G203" s="7">
        <v>42515</v>
      </c>
      <c r="H203" s="14">
        <f>VLOOKUP(Ventas1[[#This Row],[IdProducto]],Productos1[],3,FALSE)*Ventas1[[#This Row],[UdsVendidas]]</f>
        <v>707</v>
      </c>
      <c r="I203" s="14">
        <f>VLOOKUP(Ventas1[[#This Row],[IdProducto]],Productos1[],4,FALSE)*Ventas1[[#This Row],[UdsVendidas]]</f>
        <v>1313</v>
      </c>
      <c r="J203" s="14">
        <f>Ventas1[[#This Row],[Ingresos]]-Ventas1[[#This Row],[Costes]]</f>
        <v>606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.75" customHeight="1" x14ac:dyDescent="0.2">
      <c r="A204" s="4">
        <v>23464</v>
      </c>
      <c r="B204" s="4" t="s">
        <v>427</v>
      </c>
      <c r="C204" s="4" t="s">
        <v>65</v>
      </c>
      <c r="D204" s="4" t="s">
        <v>43</v>
      </c>
      <c r="E204" s="4" t="s">
        <v>1218</v>
      </c>
      <c r="F204" s="4">
        <v>181</v>
      </c>
      <c r="G204" s="7">
        <v>42469</v>
      </c>
      <c r="H204" s="14">
        <f>VLOOKUP(Ventas1[[#This Row],[IdProducto]],Productos1[],3,FALSE)*Ventas1[[#This Row],[UdsVendidas]]</f>
        <v>1448</v>
      </c>
      <c r="I204" s="14">
        <f>VLOOKUP(Ventas1[[#This Row],[IdProducto]],Productos1[],4,FALSE)*Ventas1[[#This Row],[UdsVendidas]]</f>
        <v>2624.5</v>
      </c>
      <c r="J204" s="14">
        <f>Ventas1[[#This Row],[Ingresos]]-Ventas1[[#This Row],[Costes]]</f>
        <v>1176.5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.75" customHeight="1" x14ac:dyDescent="0.2">
      <c r="A205" s="4">
        <v>23465</v>
      </c>
      <c r="B205" s="4" t="s">
        <v>428</v>
      </c>
      <c r="C205" s="4" t="s">
        <v>264</v>
      </c>
      <c r="D205" s="4" t="s">
        <v>24</v>
      </c>
      <c r="E205" s="4" t="s">
        <v>1219</v>
      </c>
      <c r="F205" s="4">
        <v>28</v>
      </c>
      <c r="G205" s="7">
        <v>42478</v>
      </c>
      <c r="H205" s="14">
        <f>VLOOKUP(Ventas1[[#This Row],[IdProducto]],Productos1[],3,FALSE)*Ventas1[[#This Row],[UdsVendidas]]</f>
        <v>84</v>
      </c>
      <c r="I205" s="14">
        <f>VLOOKUP(Ventas1[[#This Row],[IdProducto]],Productos1[],4,FALSE)*Ventas1[[#This Row],[UdsVendidas]]</f>
        <v>168</v>
      </c>
      <c r="J205" s="14">
        <f>Ventas1[[#This Row],[Ingresos]]-Ventas1[[#This Row],[Costes]]</f>
        <v>84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2.75" customHeight="1" x14ac:dyDescent="0.2">
      <c r="A206" s="4">
        <v>23466</v>
      </c>
      <c r="B206" s="4" t="s">
        <v>429</v>
      </c>
      <c r="C206" s="4" t="s">
        <v>224</v>
      </c>
      <c r="D206" s="4" t="s">
        <v>31</v>
      </c>
      <c r="E206" s="4" t="s">
        <v>1219</v>
      </c>
      <c r="F206" s="4">
        <v>79</v>
      </c>
      <c r="G206" s="7">
        <v>42496</v>
      </c>
      <c r="H206" s="14">
        <f>VLOOKUP(Ventas1[[#This Row],[IdProducto]],Productos1[],3,FALSE)*Ventas1[[#This Row],[UdsVendidas]]</f>
        <v>474</v>
      </c>
      <c r="I206" s="14">
        <f>VLOOKUP(Ventas1[[#This Row],[IdProducto]],Productos1[],4,FALSE)*Ventas1[[#This Row],[UdsVendidas]]</f>
        <v>711</v>
      </c>
      <c r="J206" s="14">
        <f>Ventas1[[#This Row],[Ingresos]]-Ventas1[[#This Row],[Costes]]</f>
        <v>237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2.75" customHeight="1" x14ac:dyDescent="0.2">
      <c r="A207" s="4">
        <v>23467</v>
      </c>
      <c r="B207" s="4" t="s">
        <v>430</v>
      </c>
      <c r="C207" s="4" t="s">
        <v>117</v>
      </c>
      <c r="D207" s="4" t="s">
        <v>31</v>
      </c>
      <c r="E207" s="4" t="s">
        <v>1219</v>
      </c>
      <c r="F207" s="4">
        <v>10</v>
      </c>
      <c r="G207" s="7">
        <v>42496</v>
      </c>
      <c r="H207" s="14">
        <f>VLOOKUP(Ventas1[[#This Row],[IdProducto]],Productos1[],3,FALSE)*Ventas1[[#This Row],[UdsVendidas]]</f>
        <v>60</v>
      </c>
      <c r="I207" s="14">
        <f>VLOOKUP(Ventas1[[#This Row],[IdProducto]],Productos1[],4,FALSE)*Ventas1[[#This Row],[UdsVendidas]]</f>
        <v>90</v>
      </c>
      <c r="J207" s="14">
        <f>Ventas1[[#This Row],[Ingresos]]-Ventas1[[#This Row],[Costes]]</f>
        <v>30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2.75" customHeight="1" x14ac:dyDescent="0.2">
      <c r="A208" s="4">
        <v>23468</v>
      </c>
      <c r="B208" s="4" t="s">
        <v>431</v>
      </c>
      <c r="C208" s="4" t="s">
        <v>188</v>
      </c>
      <c r="D208" s="4" t="s">
        <v>43</v>
      </c>
      <c r="E208" s="4" t="s">
        <v>1219</v>
      </c>
      <c r="F208" s="4">
        <v>41</v>
      </c>
      <c r="G208" s="7">
        <v>42505</v>
      </c>
      <c r="H208" s="14">
        <f>VLOOKUP(Ventas1[[#This Row],[IdProducto]],Productos1[],3,FALSE)*Ventas1[[#This Row],[UdsVendidas]]</f>
        <v>328</v>
      </c>
      <c r="I208" s="14">
        <f>VLOOKUP(Ventas1[[#This Row],[IdProducto]],Productos1[],4,FALSE)*Ventas1[[#This Row],[UdsVendidas]]</f>
        <v>594.5</v>
      </c>
      <c r="J208" s="14">
        <f>Ventas1[[#This Row],[Ingresos]]-Ventas1[[#This Row],[Costes]]</f>
        <v>266.5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2.75" customHeight="1" x14ac:dyDescent="0.2">
      <c r="A209" s="4">
        <v>23469</v>
      </c>
      <c r="B209" s="4" t="s">
        <v>432</v>
      </c>
      <c r="C209" s="4" t="s">
        <v>140</v>
      </c>
      <c r="D209" s="4" t="s">
        <v>19</v>
      </c>
      <c r="E209" s="4" t="s">
        <v>1219</v>
      </c>
      <c r="F209" s="4">
        <v>5</v>
      </c>
      <c r="G209" s="7">
        <v>42468</v>
      </c>
      <c r="H209" s="14">
        <f>VLOOKUP(Ventas1[[#This Row],[IdProducto]],Productos1[],3,FALSE)*Ventas1[[#This Row],[UdsVendidas]]</f>
        <v>10</v>
      </c>
      <c r="I209" s="14">
        <f>VLOOKUP(Ventas1[[#This Row],[IdProducto]],Productos1[],4,FALSE)*Ventas1[[#This Row],[UdsVendidas]]</f>
        <v>19.950000000000003</v>
      </c>
      <c r="J209" s="14">
        <f>Ventas1[[#This Row],[Ingresos]]-Ventas1[[#This Row],[Costes]]</f>
        <v>9.9500000000000028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2.75" customHeight="1" x14ac:dyDescent="0.2">
      <c r="A210" s="4">
        <v>23470</v>
      </c>
      <c r="B210" s="4" t="s">
        <v>433</v>
      </c>
      <c r="C210" s="4" t="s">
        <v>189</v>
      </c>
      <c r="D210" s="4" t="s">
        <v>19</v>
      </c>
      <c r="E210" s="4" t="s">
        <v>1219</v>
      </c>
      <c r="F210" s="4">
        <v>129</v>
      </c>
      <c r="G210" s="7">
        <v>42496</v>
      </c>
      <c r="H210" s="14">
        <f>VLOOKUP(Ventas1[[#This Row],[IdProducto]],Productos1[],3,FALSE)*Ventas1[[#This Row],[UdsVendidas]]</f>
        <v>258</v>
      </c>
      <c r="I210" s="14">
        <f>VLOOKUP(Ventas1[[#This Row],[IdProducto]],Productos1[],4,FALSE)*Ventas1[[#This Row],[UdsVendidas]]</f>
        <v>514.71</v>
      </c>
      <c r="J210" s="14">
        <f>Ventas1[[#This Row],[Ingresos]]-Ventas1[[#This Row],[Costes]]</f>
        <v>256.71000000000004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2.75" customHeight="1" x14ac:dyDescent="0.2">
      <c r="A211" s="4">
        <v>23471</v>
      </c>
      <c r="B211" s="4" t="s">
        <v>434</v>
      </c>
      <c r="C211" s="4" t="s">
        <v>15</v>
      </c>
      <c r="D211" s="4" t="s">
        <v>13</v>
      </c>
      <c r="E211" s="4" t="s">
        <v>1218</v>
      </c>
      <c r="F211" s="4">
        <v>210</v>
      </c>
      <c r="G211" s="7">
        <v>42465</v>
      </c>
      <c r="H211" s="14">
        <f>VLOOKUP(Ventas1[[#This Row],[IdProducto]],Productos1[],3,FALSE)*Ventas1[[#This Row],[UdsVendidas]]</f>
        <v>315</v>
      </c>
      <c r="I211" s="14">
        <f>VLOOKUP(Ventas1[[#This Row],[IdProducto]],Productos1[],4,FALSE)*Ventas1[[#This Row],[UdsVendidas]]</f>
        <v>630</v>
      </c>
      <c r="J211" s="14">
        <f>Ventas1[[#This Row],[Ingresos]]-Ventas1[[#This Row],[Costes]]</f>
        <v>315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2.75" customHeight="1" x14ac:dyDescent="0.2">
      <c r="A212" s="4">
        <v>23472</v>
      </c>
      <c r="B212" s="4" t="s">
        <v>435</v>
      </c>
      <c r="C212" s="4" t="s">
        <v>69</v>
      </c>
      <c r="D212" s="4" t="s">
        <v>41</v>
      </c>
      <c r="E212" s="4" t="s">
        <v>1220</v>
      </c>
      <c r="F212" s="4">
        <v>209</v>
      </c>
      <c r="G212" s="7">
        <v>42518</v>
      </c>
      <c r="H212" s="14">
        <f>VLOOKUP(Ventas1[[#This Row],[IdProducto]],Productos1[],3,FALSE)*Ventas1[[#This Row],[UdsVendidas]]</f>
        <v>1045</v>
      </c>
      <c r="I212" s="14">
        <f>VLOOKUP(Ventas1[[#This Row],[IdProducto]],Productos1[],4,FALSE)*Ventas1[[#This Row],[UdsVendidas]]</f>
        <v>2087.91</v>
      </c>
      <c r="J212" s="14">
        <f>Ventas1[[#This Row],[Ingresos]]-Ventas1[[#This Row],[Costes]]</f>
        <v>1042.9099999999999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2.75" customHeight="1" x14ac:dyDescent="0.2">
      <c r="A213" s="4">
        <v>23473</v>
      </c>
      <c r="B213" s="4" t="s">
        <v>436</v>
      </c>
      <c r="C213" s="4" t="s">
        <v>318</v>
      </c>
      <c r="D213" s="4" t="s">
        <v>28</v>
      </c>
      <c r="E213" s="4" t="s">
        <v>1219</v>
      </c>
      <c r="F213" s="4">
        <v>55</v>
      </c>
      <c r="G213" s="7">
        <v>42463</v>
      </c>
      <c r="H213" s="14">
        <f>VLOOKUP(Ventas1[[#This Row],[IdProducto]],Productos1[],3,FALSE)*Ventas1[[#This Row],[UdsVendidas]]</f>
        <v>192.5</v>
      </c>
      <c r="I213" s="14">
        <f>VLOOKUP(Ventas1[[#This Row],[IdProducto]],Productos1[],4,FALSE)*Ventas1[[#This Row],[UdsVendidas]]</f>
        <v>357.5</v>
      </c>
      <c r="J213" s="14">
        <f>Ventas1[[#This Row],[Ingresos]]-Ventas1[[#This Row],[Costes]]</f>
        <v>165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2.75" customHeight="1" x14ac:dyDescent="0.2">
      <c r="A214" s="4">
        <v>23474</v>
      </c>
      <c r="B214" s="4" t="s">
        <v>437</v>
      </c>
      <c r="C214" s="4" t="s">
        <v>137</v>
      </c>
      <c r="D214" s="4" t="s">
        <v>28</v>
      </c>
      <c r="E214" s="4" t="s">
        <v>1218</v>
      </c>
      <c r="F214" s="4">
        <v>49</v>
      </c>
      <c r="G214" s="7">
        <v>42463</v>
      </c>
      <c r="H214" s="14">
        <f>VLOOKUP(Ventas1[[#This Row],[IdProducto]],Productos1[],3,FALSE)*Ventas1[[#This Row],[UdsVendidas]]</f>
        <v>171.5</v>
      </c>
      <c r="I214" s="14">
        <f>VLOOKUP(Ventas1[[#This Row],[IdProducto]],Productos1[],4,FALSE)*Ventas1[[#This Row],[UdsVendidas]]</f>
        <v>318.5</v>
      </c>
      <c r="J214" s="14">
        <f>Ventas1[[#This Row],[Ingresos]]-Ventas1[[#This Row],[Costes]]</f>
        <v>147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2.75" customHeight="1" x14ac:dyDescent="0.2">
      <c r="A215" s="4">
        <v>23475</v>
      </c>
      <c r="B215" s="4" t="s">
        <v>438</v>
      </c>
      <c r="C215" s="4" t="s">
        <v>44</v>
      </c>
      <c r="D215" s="4" t="s">
        <v>35</v>
      </c>
      <c r="E215" s="4" t="s">
        <v>1218</v>
      </c>
      <c r="F215" s="4">
        <v>16</v>
      </c>
      <c r="G215" s="7">
        <v>42505</v>
      </c>
      <c r="H215" s="14">
        <f>VLOOKUP(Ventas1[[#This Row],[IdProducto]],Productos1[],3,FALSE)*Ventas1[[#This Row],[UdsVendidas]]</f>
        <v>40</v>
      </c>
      <c r="I215" s="14">
        <f>VLOOKUP(Ventas1[[#This Row],[IdProducto]],Productos1[],4,FALSE)*Ventas1[[#This Row],[UdsVendidas]]</f>
        <v>72</v>
      </c>
      <c r="J215" s="14">
        <f>Ventas1[[#This Row],[Ingresos]]-Ventas1[[#This Row],[Costes]]</f>
        <v>32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2.75" customHeight="1" x14ac:dyDescent="0.2">
      <c r="A216" s="4">
        <v>23476</v>
      </c>
      <c r="B216" s="4" t="s">
        <v>439</v>
      </c>
      <c r="C216" s="4" t="s">
        <v>87</v>
      </c>
      <c r="D216" s="4" t="s">
        <v>37</v>
      </c>
      <c r="E216" s="4" t="s">
        <v>1220</v>
      </c>
      <c r="F216" s="4">
        <v>29</v>
      </c>
      <c r="G216" s="7">
        <v>42481</v>
      </c>
      <c r="H216" s="14">
        <f>VLOOKUP(Ventas1[[#This Row],[IdProducto]],Productos1[],3,FALSE)*Ventas1[[#This Row],[UdsVendidas]]</f>
        <v>101.5</v>
      </c>
      <c r="I216" s="14">
        <f>VLOOKUP(Ventas1[[#This Row],[IdProducto]],Productos1[],4,FALSE)*Ventas1[[#This Row],[UdsVendidas]]</f>
        <v>202.71</v>
      </c>
      <c r="J216" s="14">
        <f>Ventas1[[#This Row],[Ingresos]]-Ventas1[[#This Row],[Costes]]</f>
        <v>101.21000000000001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2.75" customHeight="1" x14ac:dyDescent="0.2">
      <c r="A217" s="4">
        <v>23477</v>
      </c>
      <c r="B217" s="4" t="s">
        <v>332</v>
      </c>
      <c r="C217" s="4" t="s">
        <v>66</v>
      </c>
      <c r="D217" s="4" t="s">
        <v>41</v>
      </c>
      <c r="E217" s="4" t="s">
        <v>1218</v>
      </c>
      <c r="F217" s="4">
        <v>164</v>
      </c>
      <c r="G217" s="7">
        <v>42503</v>
      </c>
      <c r="H217" s="14">
        <f>VLOOKUP(Ventas1[[#This Row],[IdProducto]],Productos1[],3,FALSE)*Ventas1[[#This Row],[UdsVendidas]]</f>
        <v>820</v>
      </c>
      <c r="I217" s="14">
        <f>VLOOKUP(Ventas1[[#This Row],[IdProducto]],Productos1[],4,FALSE)*Ventas1[[#This Row],[UdsVendidas]]</f>
        <v>1638.3600000000001</v>
      </c>
      <c r="J217" s="14">
        <f>Ventas1[[#This Row],[Ingresos]]-Ventas1[[#This Row],[Costes]]</f>
        <v>818.36000000000013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2.75" customHeight="1" x14ac:dyDescent="0.2">
      <c r="A218" s="4">
        <v>23478</v>
      </c>
      <c r="B218" s="4" t="s">
        <v>440</v>
      </c>
      <c r="C218" s="4" t="s">
        <v>68</v>
      </c>
      <c r="D218" s="4" t="s">
        <v>35</v>
      </c>
      <c r="E218" s="4" t="s">
        <v>1220</v>
      </c>
      <c r="F218" s="4">
        <v>173</v>
      </c>
      <c r="G218" s="7">
        <v>42489</v>
      </c>
      <c r="H218" s="14">
        <f>VLOOKUP(Ventas1[[#This Row],[IdProducto]],Productos1[],3,FALSE)*Ventas1[[#This Row],[UdsVendidas]]</f>
        <v>432.5</v>
      </c>
      <c r="I218" s="14">
        <f>VLOOKUP(Ventas1[[#This Row],[IdProducto]],Productos1[],4,FALSE)*Ventas1[[#This Row],[UdsVendidas]]</f>
        <v>778.5</v>
      </c>
      <c r="J218" s="14">
        <f>Ventas1[[#This Row],[Ingresos]]-Ventas1[[#This Row],[Costes]]</f>
        <v>346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2.75" customHeight="1" x14ac:dyDescent="0.2">
      <c r="A219" s="4">
        <v>23479</v>
      </c>
      <c r="B219" s="4" t="s">
        <v>441</v>
      </c>
      <c r="C219" s="4" t="s">
        <v>69</v>
      </c>
      <c r="D219" s="4" t="s">
        <v>19</v>
      </c>
      <c r="E219" s="4" t="s">
        <v>1219</v>
      </c>
      <c r="F219" s="4">
        <v>119</v>
      </c>
      <c r="G219" s="7">
        <v>42487</v>
      </c>
      <c r="H219" s="14">
        <f>VLOOKUP(Ventas1[[#This Row],[IdProducto]],Productos1[],3,FALSE)*Ventas1[[#This Row],[UdsVendidas]]</f>
        <v>238</v>
      </c>
      <c r="I219" s="14">
        <f>VLOOKUP(Ventas1[[#This Row],[IdProducto]],Productos1[],4,FALSE)*Ventas1[[#This Row],[UdsVendidas]]</f>
        <v>474.81</v>
      </c>
      <c r="J219" s="14">
        <f>Ventas1[[#This Row],[Ingresos]]-Ventas1[[#This Row],[Costes]]</f>
        <v>236.81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2.75" customHeight="1" x14ac:dyDescent="0.2">
      <c r="A220" s="4">
        <v>23480</v>
      </c>
      <c r="B220" s="4" t="s">
        <v>442</v>
      </c>
      <c r="C220" s="4" t="s">
        <v>44</v>
      </c>
      <c r="D220" s="4" t="s">
        <v>13</v>
      </c>
      <c r="E220" s="4" t="s">
        <v>1219</v>
      </c>
      <c r="F220" s="4">
        <v>111</v>
      </c>
      <c r="G220" s="7">
        <v>42501</v>
      </c>
      <c r="H220" s="14">
        <f>VLOOKUP(Ventas1[[#This Row],[IdProducto]],Productos1[],3,FALSE)*Ventas1[[#This Row],[UdsVendidas]]</f>
        <v>166.5</v>
      </c>
      <c r="I220" s="14">
        <f>VLOOKUP(Ventas1[[#This Row],[IdProducto]],Productos1[],4,FALSE)*Ventas1[[#This Row],[UdsVendidas]]</f>
        <v>333</v>
      </c>
      <c r="J220" s="14">
        <f>Ventas1[[#This Row],[Ingresos]]-Ventas1[[#This Row],[Costes]]</f>
        <v>166.5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2.75" customHeight="1" x14ac:dyDescent="0.2">
      <c r="A221" s="4">
        <v>23481</v>
      </c>
      <c r="B221" s="4" t="s">
        <v>443</v>
      </c>
      <c r="C221" s="4" t="s">
        <v>291</v>
      </c>
      <c r="D221" s="4" t="s">
        <v>37</v>
      </c>
      <c r="E221" s="4" t="s">
        <v>1218</v>
      </c>
      <c r="F221" s="4">
        <v>20</v>
      </c>
      <c r="G221" s="7">
        <v>42499</v>
      </c>
      <c r="H221" s="14">
        <f>VLOOKUP(Ventas1[[#This Row],[IdProducto]],Productos1[],3,FALSE)*Ventas1[[#This Row],[UdsVendidas]]</f>
        <v>70</v>
      </c>
      <c r="I221" s="14">
        <f>VLOOKUP(Ventas1[[#This Row],[IdProducto]],Productos1[],4,FALSE)*Ventas1[[#This Row],[UdsVendidas]]</f>
        <v>139.80000000000001</v>
      </c>
      <c r="J221" s="14">
        <f>Ventas1[[#This Row],[Ingresos]]-Ventas1[[#This Row],[Costes]]</f>
        <v>69.800000000000011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2.75" customHeight="1" x14ac:dyDescent="0.2">
      <c r="A222" s="4">
        <v>23482</v>
      </c>
      <c r="B222" s="4" t="s">
        <v>444</v>
      </c>
      <c r="C222" s="4" t="s">
        <v>70</v>
      </c>
      <c r="D222" s="4" t="s">
        <v>19</v>
      </c>
      <c r="E222" s="4" t="s">
        <v>1219</v>
      </c>
      <c r="F222" s="4">
        <v>197</v>
      </c>
      <c r="G222" s="7">
        <v>42466</v>
      </c>
      <c r="H222" s="14">
        <f>VLOOKUP(Ventas1[[#This Row],[IdProducto]],Productos1[],3,FALSE)*Ventas1[[#This Row],[UdsVendidas]]</f>
        <v>394</v>
      </c>
      <c r="I222" s="14">
        <f>VLOOKUP(Ventas1[[#This Row],[IdProducto]],Productos1[],4,FALSE)*Ventas1[[#This Row],[UdsVendidas]]</f>
        <v>786.03000000000009</v>
      </c>
      <c r="J222" s="14">
        <f>Ventas1[[#This Row],[Ingresos]]-Ventas1[[#This Row],[Costes]]</f>
        <v>392.03000000000009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2.75" customHeight="1" x14ac:dyDescent="0.2">
      <c r="A223" s="4">
        <v>23483</v>
      </c>
      <c r="B223" s="4" t="s">
        <v>445</v>
      </c>
      <c r="C223" s="4" t="s">
        <v>101</v>
      </c>
      <c r="D223" s="4" t="s">
        <v>16</v>
      </c>
      <c r="E223" s="4" t="s">
        <v>1218</v>
      </c>
      <c r="F223" s="4">
        <v>122</v>
      </c>
      <c r="G223" s="7">
        <v>42512</v>
      </c>
      <c r="H223" s="14">
        <f>VLOOKUP(Ventas1[[#This Row],[IdProducto]],Productos1[],3,FALSE)*Ventas1[[#This Row],[UdsVendidas]]</f>
        <v>122</v>
      </c>
      <c r="I223" s="14">
        <f>VLOOKUP(Ventas1[[#This Row],[IdProducto]],Productos1[],4,FALSE)*Ventas1[[#This Row],[UdsVendidas]]</f>
        <v>244</v>
      </c>
      <c r="J223" s="14">
        <f>Ventas1[[#This Row],[Ingresos]]-Ventas1[[#This Row],[Costes]]</f>
        <v>122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2.75" customHeight="1" x14ac:dyDescent="0.2">
      <c r="A224" s="4">
        <v>23484</v>
      </c>
      <c r="B224" s="4" t="s">
        <v>446</v>
      </c>
      <c r="C224" s="4" t="s">
        <v>44</v>
      </c>
      <c r="D224" s="4" t="s">
        <v>35</v>
      </c>
      <c r="E224" s="4" t="s">
        <v>1220</v>
      </c>
      <c r="F224" s="4">
        <v>51</v>
      </c>
      <c r="G224" s="7">
        <v>42516</v>
      </c>
      <c r="H224" s="14">
        <f>VLOOKUP(Ventas1[[#This Row],[IdProducto]],Productos1[],3,FALSE)*Ventas1[[#This Row],[UdsVendidas]]</f>
        <v>127.5</v>
      </c>
      <c r="I224" s="14">
        <f>VLOOKUP(Ventas1[[#This Row],[IdProducto]],Productos1[],4,FALSE)*Ventas1[[#This Row],[UdsVendidas]]</f>
        <v>229.5</v>
      </c>
      <c r="J224" s="14">
        <f>Ventas1[[#This Row],[Ingresos]]-Ventas1[[#This Row],[Costes]]</f>
        <v>102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2.75" customHeight="1" x14ac:dyDescent="0.2">
      <c r="A225" s="4">
        <v>23485</v>
      </c>
      <c r="B225" s="4" t="s">
        <v>447</v>
      </c>
      <c r="C225" s="4" t="s">
        <v>285</v>
      </c>
      <c r="D225" s="4" t="s">
        <v>43</v>
      </c>
      <c r="E225" s="4" t="s">
        <v>1219</v>
      </c>
      <c r="F225" s="4">
        <v>38</v>
      </c>
      <c r="G225" s="7">
        <v>42497</v>
      </c>
      <c r="H225" s="14">
        <f>VLOOKUP(Ventas1[[#This Row],[IdProducto]],Productos1[],3,FALSE)*Ventas1[[#This Row],[UdsVendidas]]</f>
        <v>304</v>
      </c>
      <c r="I225" s="14">
        <f>VLOOKUP(Ventas1[[#This Row],[IdProducto]],Productos1[],4,FALSE)*Ventas1[[#This Row],[UdsVendidas]]</f>
        <v>551</v>
      </c>
      <c r="J225" s="14">
        <f>Ventas1[[#This Row],[Ingresos]]-Ventas1[[#This Row],[Costes]]</f>
        <v>247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2.75" customHeight="1" x14ac:dyDescent="0.2">
      <c r="A226" s="4">
        <v>23486</v>
      </c>
      <c r="B226" s="4" t="s">
        <v>448</v>
      </c>
      <c r="C226" s="4" t="s">
        <v>116</v>
      </c>
      <c r="D226" s="4" t="s">
        <v>43</v>
      </c>
      <c r="E226" s="4" t="s">
        <v>1218</v>
      </c>
      <c r="F226" s="4">
        <v>206</v>
      </c>
      <c r="G226" s="7">
        <v>42509</v>
      </c>
      <c r="H226" s="14">
        <f>VLOOKUP(Ventas1[[#This Row],[IdProducto]],Productos1[],3,FALSE)*Ventas1[[#This Row],[UdsVendidas]]</f>
        <v>1648</v>
      </c>
      <c r="I226" s="14">
        <f>VLOOKUP(Ventas1[[#This Row],[IdProducto]],Productos1[],4,FALSE)*Ventas1[[#This Row],[UdsVendidas]]</f>
        <v>2987</v>
      </c>
      <c r="J226" s="14">
        <f>Ventas1[[#This Row],[Ingresos]]-Ventas1[[#This Row],[Costes]]</f>
        <v>1339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2.75" customHeight="1" x14ac:dyDescent="0.2">
      <c r="A227" s="4">
        <v>23487</v>
      </c>
      <c r="B227" s="4" t="s">
        <v>449</v>
      </c>
      <c r="C227" s="4" t="s">
        <v>198</v>
      </c>
      <c r="D227" s="4" t="s">
        <v>28</v>
      </c>
      <c r="E227" s="4" t="s">
        <v>1219</v>
      </c>
      <c r="F227" s="4">
        <v>143</v>
      </c>
      <c r="G227" s="7">
        <v>42516</v>
      </c>
      <c r="H227" s="14">
        <f>VLOOKUP(Ventas1[[#This Row],[IdProducto]],Productos1[],3,FALSE)*Ventas1[[#This Row],[UdsVendidas]]</f>
        <v>500.5</v>
      </c>
      <c r="I227" s="14">
        <f>VLOOKUP(Ventas1[[#This Row],[IdProducto]],Productos1[],4,FALSE)*Ventas1[[#This Row],[UdsVendidas]]</f>
        <v>929.5</v>
      </c>
      <c r="J227" s="14">
        <f>Ventas1[[#This Row],[Ingresos]]-Ventas1[[#This Row],[Costes]]</f>
        <v>429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2.75" customHeight="1" x14ac:dyDescent="0.2">
      <c r="A228" s="4">
        <v>23488</v>
      </c>
      <c r="B228" s="4" t="s">
        <v>450</v>
      </c>
      <c r="C228" s="4" t="s">
        <v>291</v>
      </c>
      <c r="D228" s="4" t="s">
        <v>35</v>
      </c>
      <c r="E228" s="4" t="s">
        <v>1218</v>
      </c>
      <c r="F228" s="4">
        <v>134</v>
      </c>
      <c r="G228" s="7">
        <v>42471</v>
      </c>
      <c r="H228" s="14">
        <f>VLOOKUP(Ventas1[[#This Row],[IdProducto]],Productos1[],3,FALSE)*Ventas1[[#This Row],[UdsVendidas]]</f>
        <v>335</v>
      </c>
      <c r="I228" s="14">
        <f>VLOOKUP(Ventas1[[#This Row],[IdProducto]],Productos1[],4,FALSE)*Ventas1[[#This Row],[UdsVendidas]]</f>
        <v>603</v>
      </c>
      <c r="J228" s="14">
        <f>Ventas1[[#This Row],[Ingresos]]-Ventas1[[#This Row],[Costes]]</f>
        <v>268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2.75" customHeight="1" x14ac:dyDescent="0.2">
      <c r="A229" s="4">
        <v>23489</v>
      </c>
      <c r="B229" s="4" t="s">
        <v>451</v>
      </c>
      <c r="C229" s="4" t="s">
        <v>140</v>
      </c>
      <c r="D229" s="4" t="s">
        <v>43</v>
      </c>
      <c r="E229" s="4" t="s">
        <v>1218</v>
      </c>
      <c r="F229" s="4">
        <v>101</v>
      </c>
      <c r="G229" s="7">
        <v>42485</v>
      </c>
      <c r="H229" s="14">
        <f>VLOOKUP(Ventas1[[#This Row],[IdProducto]],Productos1[],3,FALSE)*Ventas1[[#This Row],[UdsVendidas]]</f>
        <v>808</v>
      </c>
      <c r="I229" s="14">
        <f>VLOOKUP(Ventas1[[#This Row],[IdProducto]],Productos1[],4,FALSE)*Ventas1[[#This Row],[UdsVendidas]]</f>
        <v>1464.5</v>
      </c>
      <c r="J229" s="14">
        <f>Ventas1[[#This Row],[Ingresos]]-Ventas1[[#This Row],[Costes]]</f>
        <v>656.5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2.75" customHeight="1" x14ac:dyDescent="0.2">
      <c r="A230" s="4">
        <v>23490</v>
      </c>
      <c r="B230" s="4" t="s">
        <v>452</v>
      </c>
      <c r="C230" s="4" t="s">
        <v>113</v>
      </c>
      <c r="D230" s="4" t="s">
        <v>35</v>
      </c>
      <c r="E230" s="4" t="s">
        <v>1220</v>
      </c>
      <c r="F230" s="4">
        <v>173</v>
      </c>
      <c r="G230" s="7">
        <v>42473</v>
      </c>
      <c r="H230" s="14">
        <f>VLOOKUP(Ventas1[[#This Row],[IdProducto]],Productos1[],3,FALSE)*Ventas1[[#This Row],[UdsVendidas]]</f>
        <v>432.5</v>
      </c>
      <c r="I230" s="14">
        <f>VLOOKUP(Ventas1[[#This Row],[IdProducto]],Productos1[],4,FALSE)*Ventas1[[#This Row],[UdsVendidas]]</f>
        <v>778.5</v>
      </c>
      <c r="J230" s="14">
        <f>Ventas1[[#This Row],[Ingresos]]-Ventas1[[#This Row],[Costes]]</f>
        <v>346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2.75" customHeight="1" x14ac:dyDescent="0.2">
      <c r="A231" s="4">
        <v>23491</v>
      </c>
      <c r="B231" s="4" t="s">
        <v>453</v>
      </c>
      <c r="C231" s="4" t="s">
        <v>196</v>
      </c>
      <c r="D231" s="4" t="s">
        <v>37</v>
      </c>
      <c r="E231" s="4" t="s">
        <v>1219</v>
      </c>
      <c r="F231" s="4">
        <v>87</v>
      </c>
      <c r="G231" s="7">
        <v>42489</v>
      </c>
      <c r="H231" s="14">
        <f>VLOOKUP(Ventas1[[#This Row],[IdProducto]],Productos1[],3,FALSE)*Ventas1[[#This Row],[UdsVendidas]]</f>
        <v>304.5</v>
      </c>
      <c r="I231" s="14">
        <f>VLOOKUP(Ventas1[[#This Row],[IdProducto]],Productos1[],4,FALSE)*Ventas1[[#This Row],[UdsVendidas]]</f>
        <v>608.13</v>
      </c>
      <c r="J231" s="14">
        <f>Ventas1[[#This Row],[Ingresos]]-Ventas1[[#This Row],[Costes]]</f>
        <v>303.63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2.75" customHeight="1" x14ac:dyDescent="0.2">
      <c r="A232" s="4">
        <v>23492</v>
      </c>
      <c r="B232" s="4" t="s">
        <v>454</v>
      </c>
      <c r="C232" s="4" t="s">
        <v>39</v>
      </c>
      <c r="D232" s="4" t="s">
        <v>13</v>
      </c>
      <c r="E232" s="4" t="s">
        <v>1219</v>
      </c>
      <c r="F232" s="4">
        <v>6</v>
      </c>
      <c r="G232" s="7">
        <v>42493</v>
      </c>
      <c r="H232" s="14">
        <f>VLOOKUP(Ventas1[[#This Row],[IdProducto]],Productos1[],3,FALSE)*Ventas1[[#This Row],[UdsVendidas]]</f>
        <v>9</v>
      </c>
      <c r="I232" s="14">
        <f>VLOOKUP(Ventas1[[#This Row],[IdProducto]],Productos1[],4,FALSE)*Ventas1[[#This Row],[UdsVendidas]]</f>
        <v>18</v>
      </c>
      <c r="J232" s="14">
        <f>Ventas1[[#This Row],[Ingresos]]-Ventas1[[#This Row],[Costes]]</f>
        <v>9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2.75" customHeight="1" x14ac:dyDescent="0.2">
      <c r="A233" s="4">
        <v>23493</v>
      </c>
      <c r="B233" s="4" t="s">
        <v>455</v>
      </c>
      <c r="C233" s="4" t="s">
        <v>15</v>
      </c>
      <c r="D233" s="4" t="s">
        <v>16</v>
      </c>
      <c r="E233" s="4" t="s">
        <v>1219</v>
      </c>
      <c r="F233" s="4">
        <v>176</v>
      </c>
      <c r="G233" s="7">
        <v>42498</v>
      </c>
      <c r="H233" s="14">
        <f>VLOOKUP(Ventas1[[#This Row],[IdProducto]],Productos1[],3,FALSE)*Ventas1[[#This Row],[UdsVendidas]]</f>
        <v>176</v>
      </c>
      <c r="I233" s="14">
        <f>VLOOKUP(Ventas1[[#This Row],[IdProducto]],Productos1[],4,FALSE)*Ventas1[[#This Row],[UdsVendidas]]</f>
        <v>352</v>
      </c>
      <c r="J233" s="14">
        <f>Ventas1[[#This Row],[Ingresos]]-Ventas1[[#This Row],[Costes]]</f>
        <v>176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2.75" customHeight="1" x14ac:dyDescent="0.2">
      <c r="A234" s="4">
        <v>23494</v>
      </c>
      <c r="B234" s="4" t="s">
        <v>456</v>
      </c>
      <c r="C234" s="4" t="s">
        <v>146</v>
      </c>
      <c r="D234" s="4" t="s">
        <v>19</v>
      </c>
      <c r="E234" s="4" t="s">
        <v>1219</v>
      </c>
      <c r="F234" s="4">
        <v>77</v>
      </c>
      <c r="G234" s="7">
        <v>42465</v>
      </c>
      <c r="H234" s="14">
        <f>VLOOKUP(Ventas1[[#This Row],[IdProducto]],Productos1[],3,FALSE)*Ventas1[[#This Row],[UdsVendidas]]</f>
        <v>154</v>
      </c>
      <c r="I234" s="14">
        <f>VLOOKUP(Ventas1[[#This Row],[IdProducto]],Productos1[],4,FALSE)*Ventas1[[#This Row],[UdsVendidas]]</f>
        <v>307.23</v>
      </c>
      <c r="J234" s="14">
        <f>Ventas1[[#This Row],[Ingresos]]-Ventas1[[#This Row],[Costes]]</f>
        <v>153.23000000000002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2.75" customHeight="1" x14ac:dyDescent="0.2">
      <c r="A235" s="4">
        <v>23495</v>
      </c>
      <c r="B235" s="4" t="s">
        <v>457</v>
      </c>
      <c r="C235" s="4" t="s">
        <v>136</v>
      </c>
      <c r="D235" s="4" t="s">
        <v>16</v>
      </c>
      <c r="E235" s="4" t="s">
        <v>1219</v>
      </c>
      <c r="F235" s="4">
        <v>192</v>
      </c>
      <c r="G235" s="7">
        <v>42506</v>
      </c>
      <c r="H235" s="14">
        <f>VLOOKUP(Ventas1[[#This Row],[IdProducto]],Productos1[],3,FALSE)*Ventas1[[#This Row],[UdsVendidas]]</f>
        <v>192</v>
      </c>
      <c r="I235" s="14">
        <f>VLOOKUP(Ventas1[[#This Row],[IdProducto]],Productos1[],4,FALSE)*Ventas1[[#This Row],[UdsVendidas]]</f>
        <v>384</v>
      </c>
      <c r="J235" s="14">
        <f>Ventas1[[#This Row],[Ingresos]]-Ventas1[[#This Row],[Costes]]</f>
        <v>192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2.75" customHeight="1" x14ac:dyDescent="0.2">
      <c r="A236" s="4">
        <v>23496</v>
      </c>
      <c r="B236" s="4" t="s">
        <v>458</v>
      </c>
      <c r="C236" s="4" t="s">
        <v>84</v>
      </c>
      <c r="D236" s="4" t="s">
        <v>37</v>
      </c>
      <c r="E236" s="4" t="s">
        <v>1219</v>
      </c>
      <c r="F236" s="4">
        <v>143</v>
      </c>
      <c r="G236" s="7">
        <v>42466</v>
      </c>
      <c r="H236" s="14">
        <f>VLOOKUP(Ventas1[[#This Row],[IdProducto]],Productos1[],3,FALSE)*Ventas1[[#This Row],[UdsVendidas]]</f>
        <v>500.5</v>
      </c>
      <c r="I236" s="14">
        <f>VLOOKUP(Ventas1[[#This Row],[IdProducto]],Productos1[],4,FALSE)*Ventas1[[#This Row],[UdsVendidas]]</f>
        <v>999.57</v>
      </c>
      <c r="J236" s="14">
        <f>Ventas1[[#This Row],[Ingresos]]-Ventas1[[#This Row],[Costes]]</f>
        <v>499.07000000000005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2.75" customHeight="1" x14ac:dyDescent="0.2">
      <c r="A237" s="4">
        <v>23497</v>
      </c>
      <c r="B237" s="4" t="s">
        <v>459</v>
      </c>
      <c r="C237" s="4" t="s">
        <v>73</v>
      </c>
      <c r="D237" s="4" t="s">
        <v>24</v>
      </c>
      <c r="E237" s="4" t="s">
        <v>1218</v>
      </c>
      <c r="F237" s="4">
        <v>126</v>
      </c>
      <c r="G237" s="7">
        <v>42500</v>
      </c>
      <c r="H237" s="14">
        <f>VLOOKUP(Ventas1[[#This Row],[IdProducto]],Productos1[],3,FALSE)*Ventas1[[#This Row],[UdsVendidas]]</f>
        <v>378</v>
      </c>
      <c r="I237" s="14">
        <f>VLOOKUP(Ventas1[[#This Row],[IdProducto]],Productos1[],4,FALSE)*Ventas1[[#This Row],[UdsVendidas]]</f>
        <v>756</v>
      </c>
      <c r="J237" s="14">
        <f>Ventas1[[#This Row],[Ingresos]]-Ventas1[[#This Row],[Costes]]</f>
        <v>378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2.75" customHeight="1" x14ac:dyDescent="0.2">
      <c r="A238" s="4">
        <v>23498</v>
      </c>
      <c r="B238" s="4" t="s">
        <v>460</v>
      </c>
      <c r="C238" s="4" t="s">
        <v>47</v>
      </c>
      <c r="D238" s="4" t="s">
        <v>43</v>
      </c>
      <c r="E238" s="4" t="s">
        <v>1218</v>
      </c>
      <c r="F238" s="4">
        <v>178</v>
      </c>
      <c r="G238" s="7">
        <v>42518</v>
      </c>
      <c r="H238" s="14">
        <f>VLOOKUP(Ventas1[[#This Row],[IdProducto]],Productos1[],3,FALSE)*Ventas1[[#This Row],[UdsVendidas]]</f>
        <v>1424</v>
      </c>
      <c r="I238" s="14">
        <f>VLOOKUP(Ventas1[[#This Row],[IdProducto]],Productos1[],4,FALSE)*Ventas1[[#This Row],[UdsVendidas]]</f>
        <v>2581</v>
      </c>
      <c r="J238" s="14">
        <f>Ventas1[[#This Row],[Ingresos]]-Ventas1[[#This Row],[Costes]]</f>
        <v>1157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2.75" customHeight="1" x14ac:dyDescent="0.2">
      <c r="A239" s="4">
        <v>23499</v>
      </c>
      <c r="B239" s="4" t="s">
        <v>461</v>
      </c>
      <c r="C239" s="4" t="s">
        <v>234</v>
      </c>
      <c r="D239" s="4" t="s">
        <v>13</v>
      </c>
      <c r="E239" s="4" t="s">
        <v>1218</v>
      </c>
      <c r="F239" s="4">
        <v>116</v>
      </c>
      <c r="G239" s="7">
        <v>42509</v>
      </c>
      <c r="H239" s="14">
        <f>VLOOKUP(Ventas1[[#This Row],[IdProducto]],Productos1[],3,FALSE)*Ventas1[[#This Row],[UdsVendidas]]</f>
        <v>174</v>
      </c>
      <c r="I239" s="14">
        <f>VLOOKUP(Ventas1[[#This Row],[IdProducto]],Productos1[],4,FALSE)*Ventas1[[#This Row],[UdsVendidas]]</f>
        <v>348</v>
      </c>
      <c r="J239" s="14">
        <f>Ventas1[[#This Row],[Ingresos]]-Ventas1[[#This Row],[Costes]]</f>
        <v>174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2.75" customHeight="1" x14ac:dyDescent="0.2">
      <c r="A240" s="4">
        <v>23500</v>
      </c>
      <c r="B240" s="4" t="s">
        <v>462</v>
      </c>
      <c r="C240" s="4" t="s">
        <v>226</v>
      </c>
      <c r="D240" s="4" t="s">
        <v>43</v>
      </c>
      <c r="E240" s="4" t="s">
        <v>1218</v>
      </c>
      <c r="F240" s="4">
        <v>8</v>
      </c>
      <c r="G240" s="7">
        <v>42502</v>
      </c>
      <c r="H240" s="14">
        <f>VLOOKUP(Ventas1[[#This Row],[IdProducto]],Productos1[],3,FALSE)*Ventas1[[#This Row],[UdsVendidas]]</f>
        <v>64</v>
      </c>
      <c r="I240" s="14">
        <f>VLOOKUP(Ventas1[[#This Row],[IdProducto]],Productos1[],4,FALSE)*Ventas1[[#This Row],[UdsVendidas]]</f>
        <v>116</v>
      </c>
      <c r="J240" s="14">
        <f>Ventas1[[#This Row],[Ingresos]]-Ventas1[[#This Row],[Costes]]</f>
        <v>52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2.75" customHeight="1" x14ac:dyDescent="0.2">
      <c r="A241" s="4">
        <v>23501</v>
      </c>
      <c r="B241" s="4" t="s">
        <v>463</v>
      </c>
      <c r="C241" s="4" t="s">
        <v>266</v>
      </c>
      <c r="D241" s="4" t="s">
        <v>13</v>
      </c>
      <c r="E241" s="4" t="s">
        <v>1219</v>
      </c>
      <c r="F241" s="4">
        <v>204</v>
      </c>
      <c r="G241" s="7">
        <v>42506</v>
      </c>
      <c r="H241" s="14">
        <f>VLOOKUP(Ventas1[[#This Row],[IdProducto]],Productos1[],3,FALSE)*Ventas1[[#This Row],[UdsVendidas]]</f>
        <v>306</v>
      </c>
      <c r="I241" s="14">
        <f>VLOOKUP(Ventas1[[#This Row],[IdProducto]],Productos1[],4,FALSE)*Ventas1[[#This Row],[UdsVendidas]]</f>
        <v>612</v>
      </c>
      <c r="J241" s="14">
        <f>Ventas1[[#This Row],[Ingresos]]-Ventas1[[#This Row],[Costes]]</f>
        <v>306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2.75" customHeight="1" x14ac:dyDescent="0.2">
      <c r="A242" s="4">
        <v>23502</v>
      </c>
      <c r="B242" s="4" t="s">
        <v>464</v>
      </c>
      <c r="C242" s="4" t="s">
        <v>97</v>
      </c>
      <c r="D242" s="4" t="s">
        <v>13</v>
      </c>
      <c r="E242" s="4" t="s">
        <v>1218</v>
      </c>
      <c r="F242" s="4">
        <v>123</v>
      </c>
      <c r="G242" s="7">
        <v>42502</v>
      </c>
      <c r="H242" s="14">
        <f>VLOOKUP(Ventas1[[#This Row],[IdProducto]],Productos1[],3,FALSE)*Ventas1[[#This Row],[UdsVendidas]]</f>
        <v>184.5</v>
      </c>
      <c r="I242" s="14">
        <f>VLOOKUP(Ventas1[[#This Row],[IdProducto]],Productos1[],4,FALSE)*Ventas1[[#This Row],[UdsVendidas]]</f>
        <v>369</v>
      </c>
      <c r="J242" s="14">
        <f>Ventas1[[#This Row],[Ingresos]]-Ventas1[[#This Row],[Costes]]</f>
        <v>184.5</v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2.75" customHeight="1" x14ac:dyDescent="0.2">
      <c r="A243" s="4">
        <v>23503</v>
      </c>
      <c r="B243" s="4" t="s">
        <v>465</v>
      </c>
      <c r="C243" s="4" t="s">
        <v>39</v>
      </c>
      <c r="D243" s="4" t="s">
        <v>13</v>
      </c>
      <c r="E243" s="4" t="s">
        <v>1219</v>
      </c>
      <c r="F243" s="4">
        <v>111</v>
      </c>
      <c r="G243" s="7">
        <v>42470</v>
      </c>
      <c r="H243" s="14">
        <f>VLOOKUP(Ventas1[[#This Row],[IdProducto]],Productos1[],3,FALSE)*Ventas1[[#This Row],[UdsVendidas]]</f>
        <v>166.5</v>
      </c>
      <c r="I243" s="14">
        <f>VLOOKUP(Ventas1[[#This Row],[IdProducto]],Productos1[],4,FALSE)*Ventas1[[#This Row],[UdsVendidas]]</f>
        <v>333</v>
      </c>
      <c r="J243" s="14">
        <f>Ventas1[[#This Row],[Ingresos]]-Ventas1[[#This Row],[Costes]]</f>
        <v>166.5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2.75" customHeight="1" x14ac:dyDescent="0.2">
      <c r="A244" s="4">
        <v>23504</v>
      </c>
      <c r="B244" s="4" t="s">
        <v>466</v>
      </c>
      <c r="C244" s="4" t="s">
        <v>129</v>
      </c>
      <c r="D244" s="4" t="s">
        <v>22</v>
      </c>
      <c r="E244" s="4" t="s">
        <v>1219</v>
      </c>
      <c r="F244" s="4">
        <v>88</v>
      </c>
      <c r="G244" s="7">
        <v>42507</v>
      </c>
      <c r="H244" s="14">
        <f>VLOOKUP(Ventas1[[#This Row],[IdProducto]],Productos1[],3,FALSE)*Ventas1[[#This Row],[UdsVendidas]]</f>
        <v>308</v>
      </c>
      <c r="I244" s="14">
        <f>VLOOKUP(Ventas1[[#This Row],[IdProducto]],Productos1[],4,FALSE)*Ventas1[[#This Row],[UdsVendidas]]</f>
        <v>572</v>
      </c>
      <c r="J244" s="14">
        <f>Ventas1[[#This Row],[Ingresos]]-Ventas1[[#This Row],[Costes]]</f>
        <v>264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2.75" customHeight="1" x14ac:dyDescent="0.2">
      <c r="A245" s="4">
        <v>23505</v>
      </c>
      <c r="B245" s="4" t="s">
        <v>467</v>
      </c>
      <c r="C245" s="4" t="s">
        <v>254</v>
      </c>
      <c r="D245" s="4" t="s">
        <v>41</v>
      </c>
      <c r="E245" s="4" t="s">
        <v>1219</v>
      </c>
      <c r="F245" s="4">
        <v>189</v>
      </c>
      <c r="G245" s="7">
        <v>42490</v>
      </c>
      <c r="H245" s="14">
        <f>VLOOKUP(Ventas1[[#This Row],[IdProducto]],Productos1[],3,FALSE)*Ventas1[[#This Row],[UdsVendidas]]</f>
        <v>945</v>
      </c>
      <c r="I245" s="14">
        <f>VLOOKUP(Ventas1[[#This Row],[IdProducto]],Productos1[],4,FALSE)*Ventas1[[#This Row],[UdsVendidas]]</f>
        <v>1888.1100000000001</v>
      </c>
      <c r="J245" s="14">
        <f>Ventas1[[#This Row],[Ingresos]]-Ventas1[[#This Row],[Costes]]</f>
        <v>943.11000000000013</v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2.75" customHeight="1" x14ac:dyDescent="0.2">
      <c r="A246" s="4">
        <v>23506</v>
      </c>
      <c r="B246" s="4" t="s">
        <v>468</v>
      </c>
      <c r="C246" s="4" t="s">
        <v>94</v>
      </c>
      <c r="D246" s="4" t="s">
        <v>35</v>
      </c>
      <c r="E246" s="4" t="s">
        <v>1219</v>
      </c>
      <c r="F246" s="4">
        <v>83</v>
      </c>
      <c r="G246" s="7">
        <v>42472</v>
      </c>
      <c r="H246" s="14">
        <f>VLOOKUP(Ventas1[[#This Row],[IdProducto]],Productos1[],3,FALSE)*Ventas1[[#This Row],[UdsVendidas]]</f>
        <v>207.5</v>
      </c>
      <c r="I246" s="14">
        <f>VLOOKUP(Ventas1[[#This Row],[IdProducto]],Productos1[],4,FALSE)*Ventas1[[#This Row],[UdsVendidas]]</f>
        <v>373.5</v>
      </c>
      <c r="J246" s="14">
        <f>Ventas1[[#This Row],[Ingresos]]-Ventas1[[#This Row],[Costes]]</f>
        <v>166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2.75" customHeight="1" x14ac:dyDescent="0.2">
      <c r="A247" s="4">
        <v>23507</v>
      </c>
      <c r="B247" s="4" t="s">
        <v>469</v>
      </c>
      <c r="C247" s="4" t="s">
        <v>180</v>
      </c>
      <c r="D247" s="4" t="s">
        <v>37</v>
      </c>
      <c r="E247" s="4" t="s">
        <v>1220</v>
      </c>
      <c r="F247" s="4">
        <v>211</v>
      </c>
      <c r="G247" s="7">
        <v>42518</v>
      </c>
      <c r="H247" s="14">
        <f>VLOOKUP(Ventas1[[#This Row],[IdProducto]],Productos1[],3,FALSE)*Ventas1[[#This Row],[UdsVendidas]]</f>
        <v>738.5</v>
      </c>
      <c r="I247" s="14">
        <f>VLOOKUP(Ventas1[[#This Row],[IdProducto]],Productos1[],4,FALSE)*Ventas1[[#This Row],[UdsVendidas]]</f>
        <v>1474.89</v>
      </c>
      <c r="J247" s="14">
        <f>Ventas1[[#This Row],[Ingresos]]-Ventas1[[#This Row],[Costes]]</f>
        <v>736.3900000000001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2.75" customHeight="1" x14ac:dyDescent="0.2">
      <c r="A248" s="4">
        <v>23508</v>
      </c>
      <c r="B248" s="4" t="s">
        <v>470</v>
      </c>
      <c r="C248" s="4" t="s">
        <v>231</v>
      </c>
      <c r="D248" s="4" t="s">
        <v>13</v>
      </c>
      <c r="E248" s="4" t="s">
        <v>1219</v>
      </c>
      <c r="F248" s="4">
        <v>34</v>
      </c>
      <c r="G248" s="7">
        <v>42477</v>
      </c>
      <c r="H248" s="14">
        <f>VLOOKUP(Ventas1[[#This Row],[IdProducto]],Productos1[],3,FALSE)*Ventas1[[#This Row],[UdsVendidas]]</f>
        <v>51</v>
      </c>
      <c r="I248" s="14">
        <f>VLOOKUP(Ventas1[[#This Row],[IdProducto]],Productos1[],4,FALSE)*Ventas1[[#This Row],[UdsVendidas]]</f>
        <v>102</v>
      </c>
      <c r="J248" s="14">
        <f>Ventas1[[#This Row],[Ingresos]]-Ventas1[[#This Row],[Costes]]</f>
        <v>51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2.75" customHeight="1" x14ac:dyDescent="0.2">
      <c r="A249" s="4">
        <v>23509</v>
      </c>
      <c r="B249" s="4" t="s">
        <v>471</v>
      </c>
      <c r="C249" s="4" t="s">
        <v>101</v>
      </c>
      <c r="D249" s="4" t="s">
        <v>43</v>
      </c>
      <c r="E249" s="4" t="s">
        <v>1219</v>
      </c>
      <c r="F249" s="4">
        <v>195</v>
      </c>
      <c r="G249" s="7">
        <v>42477</v>
      </c>
      <c r="H249" s="14">
        <f>VLOOKUP(Ventas1[[#This Row],[IdProducto]],Productos1[],3,FALSE)*Ventas1[[#This Row],[UdsVendidas]]</f>
        <v>1560</v>
      </c>
      <c r="I249" s="14">
        <f>VLOOKUP(Ventas1[[#This Row],[IdProducto]],Productos1[],4,FALSE)*Ventas1[[#This Row],[UdsVendidas]]</f>
        <v>2827.5</v>
      </c>
      <c r="J249" s="14">
        <f>Ventas1[[#This Row],[Ingresos]]-Ventas1[[#This Row],[Costes]]</f>
        <v>1267.5</v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2.75" customHeight="1" x14ac:dyDescent="0.2">
      <c r="A250" s="4">
        <v>23510</v>
      </c>
      <c r="B250" s="4" t="s">
        <v>472</v>
      </c>
      <c r="C250" s="4" t="s">
        <v>290</v>
      </c>
      <c r="D250" s="4" t="s">
        <v>31</v>
      </c>
      <c r="E250" s="4" t="s">
        <v>1219</v>
      </c>
      <c r="F250" s="4">
        <v>127</v>
      </c>
      <c r="G250" s="7">
        <v>42515</v>
      </c>
      <c r="H250" s="14">
        <f>VLOOKUP(Ventas1[[#This Row],[IdProducto]],Productos1[],3,FALSE)*Ventas1[[#This Row],[UdsVendidas]]</f>
        <v>762</v>
      </c>
      <c r="I250" s="14">
        <f>VLOOKUP(Ventas1[[#This Row],[IdProducto]],Productos1[],4,FALSE)*Ventas1[[#This Row],[UdsVendidas]]</f>
        <v>1143</v>
      </c>
      <c r="J250" s="14">
        <f>Ventas1[[#This Row],[Ingresos]]-Ventas1[[#This Row],[Costes]]</f>
        <v>381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2.75" customHeight="1" x14ac:dyDescent="0.2">
      <c r="A251" s="4">
        <v>23511</v>
      </c>
      <c r="B251" s="4" t="s">
        <v>473</v>
      </c>
      <c r="C251" s="4" t="s">
        <v>272</v>
      </c>
      <c r="D251" s="4" t="s">
        <v>24</v>
      </c>
      <c r="E251" s="4" t="s">
        <v>1219</v>
      </c>
      <c r="F251" s="4">
        <v>158</v>
      </c>
      <c r="G251" s="7">
        <v>42499</v>
      </c>
      <c r="H251" s="14">
        <f>VLOOKUP(Ventas1[[#This Row],[IdProducto]],Productos1[],3,FALSE)*Ventas1[[#This Row],[UdsVendidas]]</f>
        <v>474</v>
      </c>
      <c r="I251" s="14">
        <f>VLOOKUP(Ventas1[[#This Row],[IdProducto]],Productos1[],4,FALSE)*Ventas1[[#This Row],[UdsVendidas]]</f>
        <v>948</v>
      </c>
      <c r="J251" s="14">
        <f>Ventas1[[#This Row],[Ingresos]]-Ventas1[[#This Row],[Costes]]</f>
        <v>474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2.75" customHeight="1" x14ac:dyDescent="0.2">
      <c r="A252" s="4">
        <v>23512</v>
      </c>
      <c r="B252" s="4" t="s">
        <v>474</v>
      </c>
      <c r="C252" s="4" t="s">
        <v>312</v>
      </c>
      <c r="D252" s="4" t="s">
        <v>13</v>
      </c>
      <c r="E252" s="4" t="s">
        <v>1218</v>
      </c>
      <c r="F252" s="4">
        <v>154</v>
      </c>
      <c r="G252" s="7">
        <v>42491</v>
      </c>
      <c r="H252" s="14">
        <f>VLOOKUP(Ventas1[[#This Row],[IdProducto]],Productos1[],3,FALSE)*Ventas1[[#This Row],[UdsVendidas]]</f>
        <v>231</v>
      </c>
      <c r="I252" s="14">
        <f>VLOOKUP(Ventas1[[#This Row],[IdProducto]],Productos1[],4,FALSE)*Ventas1[[#This Row],[UdsVendidas]]</f>
        <v>462</v>
      </c>
      <c r="J252" s="14">
        <f>Ventas1[[#This Row],[Ingresos]]-Ventas1[[#This Row],[Costes]]</f>
        <v>231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2.75" customHeight="1" x14ac:dyDescent="0.2">
      <c r="A253" s="4">
        <v>23513</v>
      </c>
      <c r="B253" s="4" t="s">
        <v>475</v>
      </c>
      <c r="C253" s="4" t="s">
        <v>97</v>
      </c>
      <c r="D253" s="4" t="s">
        <v>22</v>
      </c>
      <c r="E253" s="4" t="s">
        <v>1220</v>
      </c>
      <c r="F253" s="4">
        <v>78</v>
      </c>
      <c r="G253" s="7">
        <v>42506</v>
      </c>
      <c r="H253" s="14">
        <f>VLOOKUP(Ventas1[[#This Row],[IdProducto]],Productos1[],3,FALSE)*Ventas1[[#This Row],[UdsVendidas]]</f>
        <v>273</v>
      </c>
      <c r="I253" s="14">
        <f>VLOOKUP(Ventas1[[#This Row],[IdProducto]],Productos1[],4,FALSE)*Ventas1[[#This Row],[UdsVendidas]]</f>
        <v>507</v>
      </c>
      <c r="J253" s="14">
        <f>Ventas1[[#This Row],[Ingresos]]-Ventas1[[#This Row],[Costes]]</f>
        <v>234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2.75" customHeight="1" x14ac:dyDescent="0.2">
      <c r="A254" s="4">
        <v>23514</v>
      </c>
      <c r="B254" s="4" t="s">
        <v>476</v>
      </c>
      <c r="C254" s="4" t="s">
        <v>95</v>
      </c>
      <c r="D254" s="4" t="s">
        <v>31</v>
      </c>
      <c r="E254" s="4" t="s">
        <v>1219</v>
      </c>
      <c r="F254" s="4">
        <v>130</v>
      </c>
      <c r="G254" s="7">
        <v>42479</v>
      </c>
      <c r="H254" s="14">
        <f>VLOOKUP(Ventas1[[#This Row],[IdProducto]],Productos1[],3,FALSE)*Ventas1[[#This Row],[UdsVendidas]]</f>
        <v>780</v>
      </c>
      <c r="I254" s="14">
        <f>VLOOKUP(Ventas1[[#This Row],[IdProducto]],Productos1[],4,FALSE)*Ventas1[[#This Row],[UdsVendidas]]</f>
        <v>1170</v>
      </c>
      <c r="J254" s="14">
        <f>Ventas1[[#This Row],[Ingresos]]-Ventas1[[#This Row],[Costes]]</f>
        <v>390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2.75" customHeight="1" x14ac:dyDescent="0.2">
      <c r="A255" s="4">
        <v>23515</v>
      </c>
      <c r="B255" s="4" t="s">
        <v>477</v>
      </c>
      <c r="C255" s="4" t="s">
        <v>64</v>
      </c>
      <c r="D255" s="4" t="s">
        <v>35</v>
      </c>
      <c r="E255" s="4" t="s">
        <v>1218</v>
      </c>
      <c r="F255" s="4">
        <v>191</v>
      </c>
      <c r="G255" s="7">
        <v>42481</v>
      </c>
      <c r="H255" s="14">
        <f>VLOOKUP(Ventas1[[#This Row],[IdProducto]],Productos1[],3,FALSE)*Ventas1[[#This Row],[UdsVendidas]]</f>
        <v>477.5</v>
      </c>
      <c r="I255" s="14">
        <f>VLOOKUP(Ventas1[[#This Row],[IdProducto]],Productos1[],4,FALSE)*Ventas1[[#This Row],[UdsVendidas]]</f>
        <v>859.5</v>
      </c>
      <c r="J255" s="14">
        <f>Ventas1[[#This Row],[Ingresos]]-Ventas1[[#This Row],[Costes]]</f>
        <v>382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2.75" customHeight="1" x14ac:dyDescent="0.2">
      <c r="A256" s="4">
        <v>23516</v>
      </c>
      <c r="B256" s="4" t="s">
        <v>478</v>
      </c>
      <c r="C256" s="4" t="s">
        <v>312</v>
      </c>
      <c r="D256" s="4" t="s">
        <v>43</v>
      </c>
      <c r="E256" s="4" t="s">
        <v>1219</v>
      </c>
      <c r="F256" s="4">
        <v>4</v>
      </c>
      <c r="G256" s="7">
        <v>42519</v>
      </c>
      <c r="H256" s="14">
        <f>VLOOKUP(Ventas1[[#This Row],[IdProducto]],Productos1[],3,FALSE)*Ventas1[[#This Row],[UdsVendidas]]</f>
        <v>32</v>
      </c>
      <c r="I256" s="14">
        <f>VLOOKUP(Ventas1[[#This Row],[IdProducto]],Productos1[],4,FALSE)*Ventas1[[#This Row],[UdsVendidas]]</f>
        <v>58</v>
      </c>
      <c r="J256" s="14">
        <f>Ventas1[[#This Row],[Ingresos]]-Ventas1[[#This Row],[Costes]]</f>
        <v>26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2.75" customHeight="1" x14ac:dyDescent="0.2">
      <c r="A257" s="4">
        <v>23517</v>
      </c>
      <c r="B257" s="4" t="s">
        <v>479</v>
      </c>
      <c r="C257" s="4" t="s">
        <v>161</v>
      </c>
      <c r="D257" s="4" t="s">
        <v>13</v>
      </c>
      <c r="E257" s="4" t="s">
        <v>1218</v>
      </c>
      <c r="F257" s="4">
        <v>144</v>
      </c>
      <c r="G257" s="7">
        <v>42507</v>
      </c>
      <c r="H257" s="14">
        <f>VLOOKUP(Ventas1[[#This Row],[IdProducto]],Productos1[],3,FALSE)*Ventas1[[#This Row],[UdsVendidas]]</f>
        <v>216</v>
      </c>
      <c r="I257" s="14">
        <f>VLOOKUP(Ventas1[[#This Row],[IdProducto]],Productos1[],4,FALSE)*Ventas1[[#This Row],[UdsVendidas]]</f>
        <v>432</v>
      </c>
      <c r="J257" s="14">
        <f>Ventas1[[#This Row],[Ingresos]]-Ventas1[[#This Row],[Costes]]</f>
        <v>216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2.75" customHeight="1" x14ac:dyDescent="0.2">
      <c r="A258" s="4">
        <v>23518</v>
      </c>
      <c r="B258" s="4" t="s">
        <v>480</v>
      </c>
      <c r="C258" s="4" t="s">
        <v>134</v>
      </c>
      <c r="D258" s="4" t="s">
        <v>37</v>
      </c>
      <c r="E258" s="4" t="s">
        <v>1220</v>
      </c>
      <c r="F258" s="4">
        <v>2</v>
      </c>
      <c r="G258" s="7">
        <v>42492</v>
      </c>
      <c r="H258" s="14">
        <f>VLOOKUP(Ventas1[[#This Row],[IdProducto]],Productos1[],3,FALSE)*Ventas1[[#This Row],[UdsVendidas]]</f>
        <v>7</v>
      </c>
      <c r="I258" s="14">
        <f>VLOOKUP(Ventas1[[#This Row],[IdProducto]],Productos1[],4,FALSE)*Ventas1[[#This Row],[UdsVendidas]]</f>
        <v>13.98</v>
      </c>
      <c r="J258" s="14">
        <f>Ventas1[[#This Row],[Ingresos]]-Ventas1[[#This Row],[Costes]]</f>
        <v>6.98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2.75" customHeight="1" x14ac:dyDescent="0.2">
      <c r="A259" s="4">
        <v>23519</v>
      </c>
      <c r="B259" s="4" t="s">
        <v>481</v>
      </c>
      <c r="C259" s="4" t="s">
        <v>198</v>
      </c>
      <c r="D259" s="4" t="s">
        <v>31</v>
      </c>
      <c r="E259" s="4" t="s">
        <v>1219</v>
      </c>
      <c r="F259" s="4">
        <v>20</v>
      </c>
      <c r="G259" s="7">
        <v>42469</v>
      </c>
      <c r="H259" s="14">
        <f>VLOOKUP(Ventas1[[#This Row],[IdProducto]],Productos1[],3,FALSE)*Ventas1[[#This Row],[UdsVendidas]]</f>
        <v>120</v>
      </c>
      <c r="I259" s="14">
        <f>VLOOKUP(Ventas1[[#This Row],[IdProducto]],Productos1[],4,FALSE)*Ventas1[[#This Row],[UdsVendidas]]</f>
        <v>180</v>
      </c>
      <c r="J259" s="14">
        <f>Ventas1[[#This Row],[Ingresos]]-Ventas1[[#This Row],[Costes]]</f>
        <v>60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2.75" customHeight="1" x14ac:dyDescent="0.2">
      <c r="A260" s="4">
        <v>23520</v>
      </c>
      <c r="B260" s="4" t="s">
        <v>482</v>
      </c>
      <c r="C260" s="4" t="s">
        <v>97</v>
      </c>
      <c r="D260" s="4" t="s">
        <v>19</v>
      </c>
      <c r="E260" s="4" t="s">
        <v>1219</v>
      </c>
      <c r="F260" s="4">
        <v>133</v>
      </c>
      <c r="G260" s="7">
        <v>42489</v>
      </c>
      <c r="H260" s="14">
        <f>VLOOKUP(Ventas1[[#This Row],[IdProducto]],Productos1[],3,FALSE)*Ventas1[[#This Row],[UdsVendidas]]</f>
        <v>266</v>
      </c>
      <c r="I260" s="14">
        <f>VLOOKUP(Ventas1[[#This Row],[IdProducto]],Productos1[],4,FALSE)*Ventas1[[#This Row],[UdsVendidas]]</f>
        <v>530.67000000000007</v>
      </c>
      <c r="J260" s="14">
        <f>Ventas1[[#This Row],[Ingresos]]-Ventas1[[#This Row],[Costes]]</f>
        <v>264.67000000000007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2.75" customHeight="1" x14ac:dyDescent="0.2">
      <c r="A261" s="4">
        <v>23521</v>
      </c>
      <c r="B261" s="4" t="s">
        <v>483</v>
      </c>
      <c r="C261" s="4" t="s">
        <v>60</v>
      </c>
      <c r="D261" s="4" t="s">
        <v>24</v>
      </c>
      <c r="E261" s="4" t="s">
        <v>1218</v>
      </c>
      <c r="F261" s="4">
        <v>188</v>
      </c>
      <c r="G261" s="7">
        <v>42478</v>
      </c>
      <c r="H261" s="14">
        <f>VLOOKUP(Ventas1[[#This Row],[IdProducto]],Productos1[],3,FALSE)*Ventas1[[#This Row],[UdsVendidas]]</f>
        <v>564</v>
      </c>
      <c r="I261" s="14">
        <f>VLOOKUP(Ventas1[[#This Row],[IdProducto]],Productos1[],4,FALSE)*Ventas1[[#This Row],[UdsVendidas]]</f>
        <v>1128</v>
      </c>
      <c r="J261" s="14">
        <f>Ventas1[[#This Row],[Ingresos]]-Ventas1[[#This Row],[Costes]]</f>
        <v>564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2.75" customHeight="1" x14ac:dyDescent="0.2">
      <c r="A262" s="4">
        <v>23522</v>
      </c>
      <c r="B262" s="4" t="s">
        <v>484</v>
      </c>
      <c r="C262" s="4" t="s">
        <v>180</v>
      </c>
      <c r="D262" s="4" t="s">
        <v>35</v>
      </c>
      <c r="E262" s="4" t="s">
        <v>1218</v>
      </c>
      <c r="F262" s="4">
        <v>105</v>
      </c>
      <c r="G262" s="7">
        <v>42503</v>
      </c>
      <c r="H262" s="14">
        <f>VLOOKUP(Ventas1[[#This Row],[IdProducto]],Productos1[],3,FALSE)*Ventas1[[#This Row],[UdsVendidas]]</f>
        <v>262.5</v>
      </c>
      <c r="I262" s="14">
        <f>VLOOKUP(Ventas1[[#This Row],[IdProducto]],Productos1[],4,FALSE)*Ventas1[[#This Row],[UdsVendidas]]</f>
        <v>472.5</v>
      </c>
      <c r="J262" s="14">
        <f>Ventas1[[#This Row],[Ingresos]]-Ventas1[[#This Row],[Costes]]</f>
        <v>210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2.75" customHeight="1" x14ac:dyDescent="0.2">
      <c r="A263" s="4">
        <v>23523</v>
      </c>
      <c r="B263" s="4" t="s">
        <v>485</v>
      </c>
      <c r="C263" s="4" t="s">
        <v>95</v>
      </c>
      <c r="D263" s="4" t="s">
        <v>28</v>
      </c>
      <c r="E263" s="4" t="s">
        <v>1218</v>
      </c>
      <c r="F263" s="4">
        <v>181</v>
      </c>
      <c r="G263" s="7">
        <v>42473</v>
      </c>
      <c r="H263" s="14">
        <f>VLOOKUP(Ventas1[[#This Row],[IdProducto]],Productos1[],3,FALSE)*Ventas1[[#This Row],[UdsVendidas]]</f>
        <v>633.5</v>
      </c>
      <c r="I263" s="14">
        <f>VLOOKUP(Ventas1[[#This Row],[IdProducto]],Productos1[],4,FALSE)*Ventas1[[#This Row],[UdsVendidas]]</f>
        <v>1176.5</v>
      </c>
      <c r="J263" s="14">
        <f>Ventas1[[#This Row],[Ingresos]]-Ventas1[[#This Row],[Costes]]</f>
        <v>543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2.75" customHeight="1" x14ac:dyDescent="0.2">
      <c r="A264" s="4">
        <v>23524</v>
      </c>
      <c r="B264" s="4" t="s">
        <v>486</v>
      </c>
      <c r="C264" s="4" t="s">
        <v>125</v>
      </c>
      <c r="D264" s="4" t="s">
        <v>19</v>
      </c>
      <c r="E264" s="4" t="s">
        <v>1219</v>
      </c>
      <c r="F264" s="4">
        <v>115</v>
      </c>
      <c r="G264" s="7">
        <v>42512</v>
      </c>
      <c r="H264" s="14">
        <f>VLOOKUP(Ventas1[[#This Row],[IdProducto]],Productos1[],3,FALSE)*Ventas1[[#This Row],[UdsVendidas]]</f>
        <v>230</v>
      </c>
      <c r="I264" s="14">
        <f>VLOOKUP(Ventas1[[#This Row],[IdProducto]],Productos1[],4,FALSE)*Ventas1[[#This Row],[UdsVendidas]]</f>
        <v>458.85</v>
      </c>
      <c r="J264" s="14">
        <f>Ventas1[[#This Row],[Ingresos]]-Ventas1[[#This Row],[Costes]]</f>
        <v>228.85000000000002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2.75" customHeight="1" x14ac:dyDescent="0.2">
      <c r="A265" s="4">
        <v>23525</v>
      </c>
      <c r="B265" s="4" t="s">
        <v>487</v>
      </c>
      <c r="C265" s="4" t="s">
        <v>207</v>
      </c>
      <c r="D265" s="4" t="s">
        <v>22</v>
      </c>
      <c r="E265" s="4" t="s">
        <v>1219</v>
      </c>
      <c r="F265" s="4">
        <v>167</v>
      </c>
      <c r="G265" s="7">
        <v>42497</v>
      </c>
      <c r="H265" s="14">
        <f>VLOOKUP(Ventas1[[#This Row],[IdProducto]],Productos1[],3,FALSE)*Ventas1[[#This Row],[UdsVendidas]]</f>
        <v>584.5</v>
      </c>
      <c r="I265" s="14">
        <f>VLOOKUP(Ventas1[[#This Row],[IdProducto]],Productos1[],4,FALSE)*Ventas1[[#This Row],[UdsVendidas]]</f>
        <v>1085.5</v>
      </c>
      <c r="J265" s="14">
        <f>Ventas1[[#This Row],[Ingresos]]-Ventas1[[#This Row],[Costes]]</f>
        <v>501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2.75" customHeight="1" x14ac:dyDescent="0.2">
      <c r="A266" s="4">
        <v>23526</v>
      </c>
      <c r="B266" s="4" t="s">
        <v>488</v>
      </c>
      <c r="C266" s="4" t="s">
        <v>254</v>
      </c>
      <c r="D266" s="4" t="s">
        <v>37</v>
      </c>
      <c r="E266" s="4" t="s">
        <v>1219</v>
      </c>
      <c r="F266" s="4">
        <v>44</v>
      </c>
      <c r="G266" s="7">
        <v>42517</v>
      </c>
      <c r="H266" s="14">
        <f>VLOOKUP(Ventas1[[#This Row],[IdProducto]],Productos1[],3,FALSE)*Ventas1[[#This Row],[UdsVendidas]]</f>
        <v>154</v>
      </c>
      <c r="I266" s="14">
        <f>VLOOKUP(Ventas1[[#This Row],[IdProducto]],Productos1[],4,FALSE)*Ventas1[[#This Row],[UdsVendidas]]</f>
        <v>307.56</v>
      </c>
      <c r="J266" s="14">
        <f>Ventas1[[#This Row],[Ingresos]]-Ventas1[[#This Row],[Costes]]</f>
        <v>153.56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2.75" customHeight="1" x14ac:dyDescent="0.2">
      <c r="A267" s="4">
        <v>23527</v>
      </c>
      <c r="B267" s="4" t="s">
        <v>489</v>
      </c>
      <c r="C267" s="4" t="s">
        <v>127</v>
      </c>
      <c r="D267" s="4" t="s">
        <v>41</v>
      </c>
      <c r="E267" s="4" t="s">
        <v>1219</v>
      </c>
      <c r="F267" s="4">
        <v>124</v>
      </c>
      <c r="G267" s="7">
        <v>42502</v>
      </c>
      <c r="H267" s="14">
        <f>VLOOKUP(Ventas1[[#This Row],[IdProducto]],Productos1[],3,FALSE)*Ventas1[[#This Row],[UdsVendidas]]</f>
        <v>620</v>
      </c>
      <c r="I267" s="14">
        <f>VLOOKUP(Ventas1[[#This Row],[IdProducto]],Productos1[],4,FALSE)*Ventas1[[#This Row],[UdsVendidas]]</f>
        <v>1238.76</v>
      </c>
      <c r="J267" s="14">
        <f>Ventas1[[#This Row],[Ingresos]]-Ventas1[[#This Row],[Costes]]</f>
        <v>618.76</v>
      </c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2.75" customHeight="1" x14ac:dyDescent="0.2">
      <c r="A268" s="4">
        <v>23528</v>
      </c>
      <c r="B268" s="4" t="s">
        <v>490</v>
      </c>
      <c r="C268" s="4" t="s">
        <v>30</v>
      </c>
      <c r="D268" s="4" t="s">
        <v>19</v>
      </c>
      <c r="E268" s="4" t="s">
        <v>1219</v>
      </c>
      <c r="F268" s="4">
        <v>41</v>
      </c>
      <c r="G268" s="7">
        <v>42480</v>
      </c>
      <c r="H268" s="14">
        <f>VLOOKUP(Ventas1[[#This Row],[IdProducto]],Productos1[],3,FALSE)*Ventas1[[#This Row],[UdsVendidas]]</f>
        <v>82</v>
      </c>
      <c r="I268" s="14">
        <f>VLOOKUP(Ventas1[[#This Row],[IdProducto]],Productos1[],4,FALSE)*Ventas1[[#This Row],[UdsVendidas]]</f>
        <v>163.59</v>
      </c>
      <c r="J268" s="14">
        <f>Ventas1[[#This Row],[Ingresos]]-Ventas1[[#This Row],[Costes]]</f>
        <v>81.59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2.75" customHeight="1" x14ac:dyDescent="0.2">
      <c r="A269" s="4">
        <v>23529</v>
      </c>
      <c r="B269" s="4" t="s">
        <v>491</v>
      </c>
      <c r="C269" s="4" t="s">
        <v>221</v>
      </c>
      <c r="D269" s="4" t="s">
        <v>41</v>
      </c>
      <c r="E269" s="4" t="s">
        <v>1219</v>
      </c>
      <c r="F269" s="4">
        <v>160</v>
      </c>
      <c r="G269" s="7">
        <v>42514</v>
      </c>
      <c r="H269" s="14">
        <f>VLOOKUP(Ventas1[[#This Row],[IdProducto]],Productos1[],3,FALSE)*Ventas1[[#This Row],[UdsVendidas]]</f>
        <v>800</v>
      </c>
      <c r="I269" s="14">
        <f>VLOOKUP(Ventas1[[#This Row],[IdProducto]],Productos1[],4,FALSE)*Ventas1[[#This Row],[UdsVendidas]]</f>
        <v>1598.4</v>
      </c>
      <c r="J269" s="14">
        <f>Ventas1[[#This Row],[Ingresos]]-Ventas1[[#This Row],[Costes]]</f>
        <v>798.40000000000009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2.75" customHeight="1" x14ac:dyDescent="0.2">
      <c r="A270" s="4">
        <v>23530</v>
      </c>
      <c r="B270" s="4" t="s">
        <v>492</v>
      </c>
      <c r="C270" s="4" t="s">
        <v>298</v>
      </c>
      <c r="D270" s="4" t="s">
        <v>22</v>
      </c>
      <c r="E270" s="4" t="s">
        <v>1218</v>
      </c>
      <c r="F270" s="4">
        <v>160</v>
      </c>
      <c r="G270" s="7">
        <v>42520</v>
      </c>
      <c r="H270" s="14">
        <f>VLOOKUP(Ventas1[[#This Row],[IdProducto]],Productos1[],3,FALSE)*Ventas1[[#This Row],[UdsVendidas]]</f>
        <v>560</v>
      </c>
      <c r="I270" s="14">
        <f>VLOOKUP(Ventas1[[#This Row],[IdProducto]],Productos1[],4,FALSE)*Ventas1[[#This Row],[UdsVendidas]]</f>
        <v>1040</v>
      </c>
      <c r="J270" s="14">
        <f>Ventas1[[#This Row],[Ingresos]]-Ventas1[[#This Row],[Costes]]</f>
        <v>480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2.75" customHeight="1" x14ac:dyDescent="0.2">
      <c r="A271" s="4">
        <v>23531</v>
      </c>
      <c r="B271" s="4" t="s">
        <v>493</v>
      </c>
      <c r="C271" s="4" t="s">
        <v>97</v>
      </c>
      <c r="D271" s="4" t="s">
        <v>13</v>
      </c>
      <c r="E271" s="4" t="s">
        <v>1219</v>
      </c>
      <c r="F271" s="4">
        <v>7</v>
      </c>
      <c r="G271" s="7">
        <v>42468</v>
      </c>
      <c r="H271" s="14">
        <f>VLOOKUP(Ventas1[[#This Row],[IdProducto]],Productos1[],3,FALSE)*Ventas1[[#This Row],[UdsVendidas]]</f>
        <v>10.5</v>
      </c>
      <c r="I271" s="14">
        <f>VLOOKUP(Ventas1[[#This Row],[IdProducto]],Productos1[],4,FALSE)*Ventas1[[#This Row],[UdsVendidas]]</f>
        <v>21</v>
      </c>
      <c r="J271" s="14">
        <f>Ventas1[[#This Row],[Ingresos]]-Ventas1[[#This Row],[Costes]]</f>
        <v>10.5</v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2.75" customHeight="1" x14ac:dyDescent="0.2">
      <c r="A272" s="4">
        <v>23532</v>
      </c>
      <c r="B272" s="4" t="s">
        <v>494</v>
      </c>
      <c r="C272" s="4" t="s">
        <v>172</v>
      </c>
      <c r="D272" s="4" t="s">
        <v>43</v>
      </c>
      <c r="E272" s="4" t="s">
        <v>1220</v>
      </c>
      <c r="F272" s="4">
        <v>151</v>
      </c>
      <c r="G272" s="7">
        <v>42474</v>
      </c>
      <c r="H272" s="14">
        <f>VLOOKUP(Ventas1[[#This Row],[IdProducto]],Productos1[],3,FALSE)*Ventas1[[#This Row],[UdsVendidas]]</f>
        <v>1208</v>
      </c>
      <c r="I272" s="14">
        <f>VLOOKUP(Ventas1[[#This Row],[IdProducto]],Productos1[],4,FALSE)*Ventas1[[#This Row],[UdsVendidas]]</f>
        <v>2189.5</v>
      </c>
      <c r="J272" s="14">
        <f>Ventas1[[#This Row],[Ingresos]]-Ventas1[[#This Row],[Costes]]</f>
        <v>981.5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2.75" customHeight="1" x14ac:dyDescent="0.2">
      <c r="A273" s="4">
        <v>23533</v>
      </c>
      <c r="B273" s="4" t="s">
        <v>495</v>
      </c>
      <c r="C273" s="4" t="s">
        <v>65</v>
      </c>
      <c r="D273" s="4" t="s">
        <v>37</v>
      </c>
      <c r="E273" s="4" t="s">
        <v>1219</v>
      </c>
      <c r="F273" s="4">
        <v>155</v>
      </c>
      <c r="G273" s="7">
        <v>42480</v>
      </c>
      <c r="H273" s="14">
        <f>VLOOKUP(Ventas1[[#This Row],[IdProducto]],Productos1[],3,FALSE)*Ventas1[[#This Row],[UdsVendidas]]</f>
        <v>542.5</v>
      </c>
      <c r="I273" s="14">
        <f>VLOOKUP(Ventas1[[#This Row],[IdProducto]],Productos1[],4,FALSE)*Ventas1[[#This Row],[UdsVendidas]]</f>
        <v>1083.45</v>
      </c>
      <c r="J273" s="14">
        <f>Ventas1[[#This Row],[Ingresos]]-Ventas1[[#This Row],[Costes]]</f>
        <v>540.95000000000005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2.75" customHeight="1" x14ac:dyDescent="0.2">
      <c r="A274" s="4">
        <v>23534</v>
      </c>
      <c r="B274" s="4" t="s">
        <v>496</v>
      </c>
      <c r="C274" s="4" t="s">
        <v>99</v>
      </c>
      <c r="D274" s="4" t="s">
        <v>24</v>
      </c>
      <c r="E274" s="4" t="s">
        <v>1219</v>
      </c>
      <c r="F274" s="4">
        <v>4</v>
      </c>
      <c r="G274" s="7">
        <v>42484</v>
      </c>
      <c r="H274" s="14">
        <f>VLOOKUP(Ventas1[[#This Row],[IdProducto]],Productos1[],3,FALSE)*Ventas1[[#This Row],[UdsVendidas]]</f>
        <v>12</v>
      </c>
      <c r="I274" s="14">
        <f>VLOOKUP(Ventas1[[#This Row],[IdProducto]],Productos1[],4,FALSE)*Ventas1[[#This Row],[UdsVendidas]]</f>
        <v>24</v>
      </c>
      <c r="J274" s="14">
        <f>Ventas1[[#This Row],[Ingresos]]-Ventas1[[#This Row],[Costes]]</f>
        <v>12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2.75" customHeight="1" x14ac:dyDescent="0.2">
      <c r="A275" s="4">
        <v>23535</v>
      </c>
      <c r="B275" s="4" t="s">
        <v>497</v>
      </c>
      <c r="C275" s="4" t="s">
        <v>245</v>
      </c>
      <c r="D275" s="4" t="s">
        <v>41</v>
      </c>
      <c r="E275" s="4" t="s">
        <v>1219</v>
      </c>
      <c r="F275" s="4">
        <v>159</v>
      </c>
      <c r="G275" s="7">
        <v>42510</v>
      </c>
      <c r="H275" s="14">
        <f>VLOOKUP(Ventas1[[#This Row],[IdProducto]],Productos1[],3,FALSE)*Ventas1[[#This Row],[UdsVendidas]]</f>
        <v>795</v>
      </c>
      <c r="I275" s="14">
        <f>VLOOKUP(Ventas1[[#This Row],[IdProducto]],Productos1[],4,FALSE)*Ventas1[[#This Row],[UdsVendidas]]</f>
        <v>1588.41</v>
      </c>
      <c r="J275" s="14">
        <f>Ventas1[[#This Row],[Ingresos]]-Ventas1[[#This Row],[Costes]]</f>
        <v>793.41000000000008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2.75" customHeight="1" x14ac:dyDescent="0.2">
      <c r="A276" s="4">
        <v>23536</v>
      </c>
      <c r="B276" s="4" t="s">
        <v>498</v>
      </c>
      <c r="C276" s="4" t="s">
        <v>62</v>
      </c>
      <c r="D276" s="4" t="s">
        <v>35</v>
      </c>
      <c r="E276" s="4" t="s">
        <v>1219</v>
      </c>
      <c r="F276" s="4">
        <v>86</v>
      </c>
      <c r="G276" s="7">
        <v>42481</v>
      </c>
      <c r="H276" s="14">
        <f>VLOOKUP(Ventas1[[#This Row],[IdProducto]],Productos1[],3,FALSE)*Ventas1[[#This Row],[UdsVendidas]]</f>
        <v>215</v>
      </c>
      <c r="I276" s="14">
        <f>VLOOKUP(Ventas1[[#This Row],[IdProducto]],Productos1[],4,FALSE)*Ventas1[[#This Row],[UdsVendidas]]</f>
        <v>387</v>
      </c>
      <c r="J276" s="14">
        <f>Ventas1[[#This Row],[Ingresos]]-Ventas1[[#This Row],[Costes]]</f>
        <v>172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2.75" customHeight="1" x14ac:dyDescent="0.2">
      <c r="A277" s="4">
        <v>23537</v>
      </c>
      <c r="B277" s="4" t="s">
        <v>499</v>
      </c>
      <c r="C277" s="4" t="s">
        <v>51</v>
      </c>
      <c r="D277" s="4" t="s">
        <v>31</v>
      </c>
      <c r="E277" s="4" t="s">
        <v>1218</v>
      </c>
      <c r="F277" s="4">
        <v>73</v>
      </c>
      <c r="G277" s="7">
        <v>42470</v>
      </c>
      <c r="H277" s="14">
        <f>VLOOKUP(Ventas1[[#This Row],[IdProducto]],Productos1[],3,FALSE)*Ventas1[[#This Row],[UdsVendidas]]</f>
        <v>438</v>
      </c>
      <c r="I277" s="14">
        <f>VLOOKUP(Ventas1[[#This Row],[IdProducto]],Productos1[],4,FALSE)*Ventas1[[#This Row],[UdsVendidas]]</f>
        <v>657</v>
      </c>
      <c r="J277" s="14">
        <f>Ventas1[[#This Row],[Ingresos]]-Ventas1[[#This Row],[Costes]]</f>
        <v>219</v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2.75" customHeight="1" x14ac:dyDescent="0.2">
      <c r="A278" s="4">
        <v>23538</v>
      </c>
      <c r="B278" s="4" t="s">
        <v>500</v>
      </c>
      <c r="C278" s="4" t="s">
        <v>178</v>
      </c>
      <c r="D278" s="4" t="s">
        <v>24</v>
      </c>
      <c r="E278" s="4" t="s">
        <v>1220</v>
      </c>
      <c r="F278" s="4">
        <v>13</v>
      </c>
      <c r="G278" s="7">
        <v>42491</v>
      </c>
      <c r="H278" s="14">
        <f>VLOOKUP(Ventas1[[#This Row],[IdProducto]],Productos1[],3,FALSE)*Ventas1[[#This Row],[UdsVendidas]]</f>
        <v>39</v>
      </c>
      <c r="I278" s="14">
        <f>VLOOKUP(Ventas1[[#This Row],[IdProducto]],Productos1[],4,FALSE)*Ventas1[[#This Row],[UdsVendidas]]</f>
        <v>78</v>
      </c>
      <c r="J278" s="14">
        <f>Ventas1[[#This Row],[Ingresos]]-Ventas1[[#This Row],[Costes]]</f>
        <v>39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2.75" customHeight="1" x14ac:dyDescent="0.2">
      <c r="A279" s="4">
        <v>23539</v>
      </c>
      <c r="B279" s="4" t="s">
        <v>501</v>
      </c>
      <c r="C279" s="4" t="s">
        <v>39</v>
      </c>
      <c r="D279" s="4" t="s">
        <v>19</v>
      </c>
      <c r="E279" s="4" t="s">
        <v>1219</v>
      </c>
      <c r="F279" s="4">
        <v>172</v>
      </c>
      <c r="G279" s="7">
        <v>42489</v>
      </c>
      <c r="H279" s="14">
        <f>VLOOKUP(Ventas1[[#This Row],[IdProducto]],Productos1[],3,FALSE)*Ventas1[[#This Row],[UdsVendidas]]</f>
        <v>344</v>
      </c>
      <c r="I279" s="14">
        <f>VLOOKUP(Ventas1[[#This Row],[IdProducto]],Productos1[],4,FALSE)*Ventas1[[#This Row],[UdsVendidas]]</f>
        <v>686.28000000000009</v>
      </c>
      <c r="J279" s="14">
        <f>Ventas1[[#This Row],[Ingresos]]-Ventas1[[#This Row],[Costes]]</f>
        <v>342.28000000000009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2.75" customHeight="1" x14ac:dyDescent="0.2">
      <c r="A280" s="4">
        <v>23540</v>
      </c>
      <c r="B280" s="4" t="s">
        <v>502</v>
      </c>
      <c r="C280" s="4" t="s">
        <v>278</v>
      </c>
      <c r="D280" s="4" t="s">
        <v>31</v>
      </c>
      <c r="E280" s="4" t="s">
        <v>1219</v>
      </c>
      <c r="F280" s="4">
        <v>7</v>
      </c>
      <c r="G280" s="7">
        <v>42506</v>
      </c>
      <c r="H280" s="14">
        <f>VLOOKUP(Ventas1[[#This Row],[IdProducto]],Productos1[],3,FALSE)*Ventas1[[#This Row],[UdsVendidas]]</f>
        <v>42</v>
      </c>
      <c r="I280" s="14">
        <f>VLOOKUP(Ventas1[[#This Row],[IdProducto]],Productos1[],4,FALSE)*Ventas1[[#This Row],[UdsVendidas]]</f>
        <v>63</v>
      </c>
      <c r="J280" s="14">
        <f>Ventas1[[#This Row],[Ingresos]]-Ventas1[[#This Row],[Costes]]</f>
        <v>21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2.75" customHeight="1" x14ac:dyDescent="0.2">
      <c r="A281" s="4">
        <v>23541</v>
      </c>
      <c r="B281" s="4" t="s">
        <v>503</v>
      </c>
      <c r="C281" s="4" t="s">
        <v>285</v>
      </c>
      <c r="D281" s="4" t="s">
        <v>19</v>
      </c>
      <c r="E281" s="4" t="s">
        <v>1218</v>
      </c>
      <c r="F281" s="4">
        <v>127</v>
      </c>
      <c r="G281" s="7">
        <v>42500</v>
      </c>
      <c r="H281" s="14">
        <f>VLOOKUP(Ventas1[[#This Row],[IdProducto]],Productos1[],3,FALSE)*Ventas1[[#This Row],[UdsVendidas]]</f>
        <v>254</v>
      </c>
      <c r="I281" s="14">
        <f>VLOOKUP(Ventas1[[#This Row],[IdProducto]],Productos1[],4,FALSE)*Ventas1[[#This Row],[UdsVendidas]]</f>
        <v>506.73</v>
      </c>
      <c r="J281" s="14">
        <f>Ventas1[[#This Row],[Ingresos]]-Ventas1[[#This Row],[Costes]]</f>
        <v>252.73000000000002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2.75" customHeight="1" x14ac:dyDescent="0.2">
      <c r="A282" s="4">
        <v>23542</v>
      </c>
      <c r="B282" s="4" t="s">
        <v>504</v>
      </c>
      <c r="C282" s="4" t="s">
        <v>61</v>
      </c>
      <c r="D282" s="4" t="s">
        <v>35</v>
      </c>
      <c r="E282" s="4" t="s">
        <v>1219</v>
      </c>
      <c r="F282" s="4">
        <v>123</v>
      </c>
      <c r="G282" s="7">
        <v>42484</v>
      </c>
      <c r="H282" s="14">
        <f>VLOOKUP(Ventas1[[#This Row],[IdProducto]],Productos1[],3,FALSE)*Ventas1[[#This Row],[UdsVendidas]]</f>
        <v>307.5</v>
      </c>
      <c r="I282" s="14">
        <f>VLOOKUP(Ventas1[[#This Row],[IdProducto]],Productos1[],4,FALSE)*Ventas1[[#This Row],[UdsVendidas]]</f>
        <v>553.5</v>
      </c>
      <c r="J282" s="14">
        <f>Ventas1[[#This Row],[Ingresos]]-Ventas1[[#This Row],[Costes]]</f>
        <v>246</v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2.75" customHeight="1" x14ac:dyDescent="0.2">
      <c r="A283" s="4">
        <v>23543</v>
      </c>
      <c r="B283" s="4" t="s">
        <v>505</v>
      </c>
      <c r="C283" s="4" t="s">
        <v>152</v>
      </c>
      <c r="D283" s="4" t="s">
        <v>16</v>
      </c>
      <c r="E283" s="4" t="s">
        <v>1219</v>
      </c>
      <c r="F283" s="4">
        <v>137</v>
      </c>
      <c r="G283" s="7">
        <v>42496</v>
      </c>
      <c r="H283" s="14">
        <f>VLOOKUP(Ventas1[[#This Row],[IdProducto]],Productos1[],3,FALSE)*Ventas1[[#This Row],[UdsVendidas]]</f>
        <v>137</v>
      </c>
      <c r="I283" s="14">
        <f>VLOOKUP(Ventas1[[#This Row],[IdProducto]],Productos1[],4,FALSE)*Ventas1[[#This Row],[UdsVendidas]]</f>
        <v>274</v>
      </c>
      <c r="J283" s="14">
        <f>Ventas1[[#This Row],[Ingresos]]-Ventas1[[#This Row],[Costes]]</f>
        <v>137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2.75" customHeight="1" x14ac:dyDescent="0.2">
      <c r="A284" s="4">
        <v>23544</v>
      </c>
      <c r="B284" s="4" t="s">
        <v>506</v>
      </c>
      <c r="C284" s="4" t="s">
        <v>39</v>
      </c>
      <c r="D284" s="4" t="s">
        <v>31</v>
      </c>
      <c r="E284" s="4" t="s">
        <v>1219</v>
      </c>
      <c r="F284" s="4">
        <v>58</v>
      </c>
      <c r="G284" s="7">
        <v>42507</v>
      </c>
      <c r="H284" s="14">
        <f>VLOOKUP(Ventas1[[#This Row],[IdProducto]],Productos1[],3,FALSE)*Ventas1[[#This Row],[UdsVendidas]]</f>
        <v>348</v>
      </c>
      <c r="I284" s="14">
        <f>VLOOKUP(Ventas1[[#This Row],[IdProducto]],Productos1[],4,FALSE)*Ventas1[[#This Row],[UdsVendidas]]</f>
        <v>522</v>
      </c>
      <c r="J284" s="14">
        <f>Ventas1[[#This Row],[Ingresos]]-Ventas1[[#This Row],[Costes]]</f>
        <v>174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2.75" customHeight="1" x14ac:dyDescent="0.2">
      <c r="A285" s="4">
        <v>23545</v>
      </c>
      <c r="B285" s="4" t="s">
        <v>507</v>
      </c>
      <c r="C285" s="4" t="s">
        <v>250</v>
      </c>
      <c r="D285" s="4" t="s">
        <v>31</v>
      </c>
      <c r="E285" s="4" t="s">
        <v>1219</v>
      </c>
      <c r="F285" s="4">
        <v>134</v>
      </c>
      <c r="G285" s="7">
        <v>42520</v>
      </c>
      <c r="H285" s="14">
        <f>VLOOKUP(Ventas1[[#This Row],[IdProducto]],Productos1[],3,FALSE)*Ventas1[[#This Row],[UdsVendidas]]</f>
        <v>804</v>
      </c>
      <c r="I285" s="14">
        <f>VLOOKUP(Ventas1[[#This Row],[IdProducto]],Productos1[],4,FALSE)*Ventas1[[#This Row],[UdsVendidas]]</f>
        <v>1206</v>
      </c>
      <c r="J285" s="14">
        <f>Ventas1[[#This Row],[Ingresos]]-Ventas1[[#This Row],[Costes]]</f>
        <v>402</v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2.75" customHeight="1" x14ac:dyDescent="0.2">
      <c r="A286" s="4">
        <v>23546</v>
      </c>
      <c r="B286" s="4" t="s">
        <v>508</v>
      </c>
      <c r="C286" s="4" t="s">
        <v>137</v>
      </c>
      <c r="D286" s="4" t="s">
        <v>22</v>
      </c>
      <c r="E286" s="4" t="s">
        <v>1219</v>
      </c>
      <c r="F286" s="4">
        <v>109</v>
      </c>
      <c r="G286" s="7">
        <v>42492</v>
      </c>
      <c r="H286" s="14">
        <f>VLOOKUP(Ventas1[[#This Row],[IdProducto]],Productos1[],3,FALSE)*Ventas1[[#This Row],[UdsVendidas]]</f>
        <v>381.5</v>
      </c>
      <c r="I286" s="14">
        <f>VLOOKUP(Ventas1[[#This Row],[IdProducto]],Productos1[],4,FALSE)*Ventas1[[#This Row],[UdsVendidas]]</f>
        <v>708.5</v>
      </c>
      <c r="J286" s="14">
        <f>Ventas1[[#This Row],[Ingresos]]-Ventas1[[#This Row],[Costes]]</f>
        <v>327</v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2.75" customHeight="1" x14ac:dyDescent="0.2">
      <c r="A287" s="4">
        <v>23547</v>
      </c>
      <c r="B287" s="4" t="s">
        <v>509</v>
      </c>
      <c r="C287" s="4" t="s">
        <v>235</v>
      </c>
      <c r="D287" s="4" t="s">
        <v>13</v>
      </c>
      <c r="E287" s="4" t="s">
        <v>1219</v>
      </c>
      <c r="F287" s="4">
        <v>28</v>
      </c>
      <c r="G287" s="7">
        <v>42519</v>
      </c>
      <c r="H287" s="14">
        <f>VLOOKUP(Ventas1[[#This Row],[IdProducto]],Productos1[],3,FALSE)*Ventas1[[#This Row],[UdsVendidas]]</f>
        <v>42</v>
      </c>
      <c r="I287" s="14">
        <f>VLOOKUP(Ventas1[[#This Row],[IdProducto]],Productos1[],4,FALSE)*Ventas1[[#This Row],[UdsVendidas]]</f>
        <v>84</v>
      </c>
      <c r="J287" s="14">
        <f>Ventas1[[#This Row],[Ingresos]]-Ventas1[[#This Row],[Costes]]</f>
        <v>42</v>
      </c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2.75" customHeight="1" x14ac:dyDescent="0.2">
      <c r="A288" s="4">
        <v>23548</v>
      </c>
      <c r="B288" s="4" t="s">
        <v>510</v>
      </c>
      <c r="C288" s="4" t="s">
        <v>295</v>
      </c>
      <c r="D288" s="4" t="s">
        <v>22</v>
      </c>
      <c r="E288" s="4" t="s">
        <v>1219</v>
      </c>
      <c r="F288" s="4">
        <v>6</v>
      </c>
      <c r="G288" s="7">
        <v>42461</v>
      </c>
      <c r="H288" s="14">
        <f>VLOOKUP(Ventas1[[#This Row],[IdProducto]],Productos1[],3,FALSE)*Ventas1[[#This Row],[UdsVendidas]]</f>
        <v>21</v>
      </c>
      <c r="I288" s="14">
        <f>VLOOKUP(Ventas1[[#This Row],[IdProducto]],Productos1[],4,FALSE)*Ventas1[[#This Row],[UdsVendidas]]</f>
        <v>39</v>
      </c>
      <c r="J288" s="14">
        <f>Ventas1[[#This Row],[Ingresos]]-Ventas1[[#This Row],[Costes]]</f>
        <v>18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2.75" customHeight="1" x14ac:dyDescent="0.2">
      <c r="A289" s="4">
        <v>23549</v>
      </c>
      <c r="B289" s="4" t="s">
        <v>511</v>
      </c>
      <c r="C289" s="4" t="s">
        <v>191</v>
      </c>
      <c r="D289" s="4" t="s">
        <v>31</v>
      </c>
      <c r="E289" s="4" t="s">
        <v>1219</v>
      </c>
      <c r="F289" s="4">
        <v>184</v>
      </c>
      <c r="G289" s="7">
        <v>42516</v>
      </c>
      <c r="H289" s="14">
        <f>VLOOKUP(Ventas1[[#This Row],[IdProducto]],Productos1[],3,FALSE)*Ventas1[[#This Row],[UdsVendidas]]</f>
        <v>1104</v>
      </c>
      <c r="I289" s="14">
        <f>VLOOKUP(Ventas1[[#This Row],[IdProducto]],Productos1[],4,FALSE)*Ventas1[[#This Row],[UdsVendidas]]</f>
        <v>1656</v>
      </c>
      <c r="J289" s="14">
        <f>Ventas1[[#This Row],[Ingresos]]-Ventas1[[#This Row],[Costes]]</f>
        <v>552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2.75" customHeight="1" x14ac:dyDescent="0.2">
      <c r="A290" s="4">
        <v>23550</v>
      </c>
      <c r="B290" s="4" t="s">
        <v>512</v>
      </c>
      <c r="C290" s="4" t="s">
        <v>207</v>
      </c>
      <c r="D290" s="4" t="s">
        <v>37</v>
      </c>
      <c r="E290" s="4" t="s">
        <v>1218</v>
      </c>
      <c r="F290" s="4">
        <v>128</v>
      </c>
      <c r="G290" s="7">
        <v>42480</v>
      </c>
      <c r="H290" s="14">
        <f>VLOOKUP(Ventas1[[#This Row],[IdProducto]],Productos1[],3,FALSE)*Ventas1[[#This Row],[UdsVendidas]]</f>
        <v>448</v>
      </c>
      <c r="I290" s="14">
        <f>VLOOKUP(Ventas1[[#This Row],[IdProducto]],Productos1[],4,FALSE)*Ventas1[[#This Row],[UdsVendidas]]</f>
        <v>894.72</v>
      </c>
      <c r="J290" s="14">
        <f>Ventas1[[#This Row],[Ingresos]]-Ventas1[[#This Row],[Costes]]</f>
        <v>446.72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2.75" customHeight="1" x14ac:dyDescent="0.2">
      <c r="A291" s="4">
        <v>23551</v>
      </c>
      <c r="B291" s="4" t="s">
        <v>513</v>
      </c>
      <c r="C291" s="4" t="s">
        <v>122</v>
      </c>
      <c r="D291" s="4" t="s">
        <v>35</v>
      </c>
      <c r="E291" s="4" t="s">
        <v>1219</v>
      </c>
      <c r="F291" s="4">
        <v>17</v>
      </c>
      <c r="G291" s="7">
        <v>42472</v>
      </c>
      <c r="H291" s="14">
        <f>VLOOKUP(Ventas1[[#This Row],[IdProducto]],Productos1[],3,FALSE)*Ventas1[[#This Row],[UdsVendidas]]</f>
        <v>42.5</v>
      </c>
      <c r="I291" s="14">
        <f>VLOOKUP(Ventas1[[#This Row],[IdProducto]],Productos1[],4,FALSE)*Ventas1[[#This Row],[UdsVendidas]]</f>
        <v>76.5</v>
      </c>
      <c r="J291" s="14">
        <f>Ventas1[[#This Row],[Ingresos]]-Ventas1[[#This Row],[Costes]]</f>
        <v>34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2.75" customHeight="1" x14ac:dyDescent="0.2">
      <c r="A292" s="4">
        <v>23552</v>
      </c>
      <c r="B292" s="4" t="s">
        <v>514</v>
      </c>
      <c r="C292" s="4" t="s">
        <v>310</v>
      </c>
      <c r="D292" s="4" t="s">
        <v>19</v>
      </c>
      <c r="E292" s="4" t="s">
        <v>1219</v>
      </c>
      <c r="F292" s="4">
        <v>162</v>
      </c>
      <c r="G292" s="7">
        <v>42479</v>
      </c>
      <c r="H292" s="14">
        <f>VLOOKUP(Ventas1[[#This Row],[IdProducto]],Productos1[],3,FALSE)*Ventas1[[#This Row],[UdsVendidas]]</f>
        <v>324</v>
      </c>
      <c r="I292" s="14">
        <f>VLOOKUP(Ventas1[[#This Row],[IdProducto]],Productos1[],4,FALSE)*Ventas1[[#This Row],[UdsVendidas]]</f>
        <v>646.38</v>
      </c>
      <c r="J292" s="14">
        <f>Ventas1[[#This Row],[Ingresos]]-Ventas1[[#This Row],[Costes]]</f>
        <v>322.38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2.75" customHeight="1" x14ac:dyDescent="0.2">
      <c r="A293" s="4">
        <v>23553</v>
      </c>
      <c r="B293" s="4" t="s">
        <v>515</v>
      </c>
      <c r="C293" s="4" t="s">
        <v>278</v>
      </c>
      <c r="D293" s="4" t="s">
        <v>19</v>
      </c>
      <c r="E293" s="4" t="s">
        <v>1218</v>
      </c>
      <c r="F293" s="4">
        <v>90</v>
      </c>
      <c r="G293" s="7">
        <v>42476</v>
      </c>
      <c r="H293" s="14">
        <f>VLOOKUP(Ventas1[[#This Row],[IdProducto]],Productos1[],3,FALSE)*Ventas1[[#This Row],[UdsVendidas]]</f>
        <v>180</v>
      </c>
      <c r="I293" s="14">
        <f>VLOOKUP(Ventas1[[#This Row],[IdProducto]],Productos1[],4,FALSE)*Ventas1[[#This Row],[UdsVendidas]]</f>
        <v>359.1</v>
      </c>
      <c r="J293" s="14">
        <f>Ventas1[[#This Row],[Ingresos]]-Ventas1[[#This Row],[Costes]]</f>
        <v>179.10000000000002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2.75" customHeight="1" x14ac:dyDescent="0.2">
      <c r="A294" s="4">
        <v>23554</v>
      </c>
      <c r="B294" s="4" t="s">
        <v>516</v>
      </c>
      <c r="C294" s="4" t="s">
        <v>47</v>
      </c>
      <c r="D294" s="4" t="s">
        <v>24</v>
      </c>
      <c r="E294" s="4" t="s">
        <v>1219</v>
      </c>
      <c r="F294" s="4">
        <v>204</v>
      </c>
      <c r="G294" s="7">
        <v>42512</v>
      </c>
      <c r="H294" s="14">
        <f>VLOOKUP(Ventas1[[#This Row],[IdProducto]],Productos1[],3,FALSE)*Ventas1[[#This Row],[UdsVendidas]]</f>
        <v>612</v>
      </c>
      <c r="I294" s="14">
        <f>VLOOKUP(Ventas1[[#This Row],[IdProducto]],Productos1[],4,FALSE)*Ventas1[[#This Row],[UdsVendidas]]</f>
        <v>1224</v>
      </c>
      <c r="J294" s="14">
        <f>Ventas1[[#This Row],[Ingresos]]-Ventas1[[#This Row],[Costes]]</f>
        <v>612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2.75" customHeight="1" x14ac:dyDescent="0.2">
      <c r="A295" s="4">
        <v>23555</v>
      </c>
      <c r="B295" s="4" t="s">
        <v>517</v>
      </c>
      <c r="C295" s="4" t="s">
        <v>160</v>
      </c>
      <c r="D295" s="4" t="s">
        <v>28</v>
      </c>
      <c r="E295" s="4" t="s">
        <v>1218</v>
      </c>
      <c r="F295" s="4">
        <v>117</v>
      </c>
      <c r="G295" s="7">
        <v>42517</v>
      </c>
      <c r="H295" s="14">
        <f>VLOOKUP(Ventas1[[#This Row],[IdProducto]],Productos1[],3,FALSE)*Ventas1[[#This Row],[UdsVendidas]]</f>
        <v>409.5</v>
      </c>
      <c r="I295" s="14">
        <f>VLOOKUP(Ventas1[[#This Row],[IdProducto]],Productos1[],4,FALSE)*Ventas1[[#This Row],[UdsVendidas]]</f>
        <v>760.5</v>
      </c>
      <c r="J295" s="14">
        <f>Ventas1[[#This Row],[Ingresos]]-Ventas1[[#This Row],[Costes]]</f>
        <v>351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2.75" customHeight="1" x14ac:dyDescent="0.2">
      <c r="A296" s="4">
        <v>23556</v>
      </c>
      <c r="B296" s="4" t="s">
        <v>518</v>
      </c>
      <c r="C296" s="4" t="s">
        <v>282</v>
      </c>
      <c r="D296" s="4" t="s">
        <v>19</v>
      </c>
      <c r="E296" s="4" t="s">
        <v>1218</v>
      </c>
      <c r="F296" s="4">
        <v>121</v>
      </c>
      <c r="G296" s="7">
        <v>42518</v>
      </c>
      <c r="H296" s="14">
        <f>VLOOKUP(Ventas1[[#This Row],[IdProducto]],Productos1[],3,FALSE)*Ventas1[[#This Row],[UdsVendidas]]</f>
        <v>242</v>
      </c>
      <c r="I296" s="14">
        <f>VLOOKUP(Ventas1[[#This Row],[IdProducto]],Productos1[],4,FALSE)*Ventas1[[#This Row],[UdsVendidas]]</f>
        <v>482.79</v>
      </c>
      <c r="J296" s="14">
        <f>Ventas1[[#This Row],[Ingresos]]-Ventas1[[#This Row],[Costes]]</f>
        <v>240.79000000000002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2.75" customHeight="1" x14ac:dyDescent="0.2">
      <c r="A297" s="4">
        <v>23557</v>
      </c>
      <c r="B297" s="4" t="s">
        <v>519</v>
      </c>
      <c r="C297" s="4" t="s">
        <v>167</v>
      </c>
      <c r="D297" s="4" t="s">
        <v>41</v>
      </c>
      <c r="E297" s="4" t="s">
        <v>1218</v>
      </c>
      <c r="F297" s="4">
        <v>45</v>
      </c>
      <c r="G297" s="7">
        <v>42518</v>
      </c>
      <c r="H297" s="14">
        <f>VLOOKUP(Ventas1[[#This Row],[IdProducto]],Productos1[],3,FALSE)*Ventas1[[#This Row],[UdsVendidas]]</f>
        <v>225</v>
      </c>
      <c r="I297" s="14">
        <f>VLOOKUP(Ventas1[[#This Row],[IdProducto]],Productos1[],4,FALSE)*Ventas1[[#This Row],[UdsVendidas]]</f>
        <v>449.55</v>
      </c>
      <c r="J297" s="14">
        <f>Ventas1[[#This Row],[Ingresos]]-Ventas1[[#This Row],[Costes]]</f>
        <v>224.55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2.75" customHeight="1" x14ac:dyDescent="0.2">
      <c r="A298" s="4">
        <v>23558</v>
      </c>
      <c r="B298" s="4" t="s">
        <v>520</v>
      </c>
      <c r="C298" s="4" t="s">
        <v>52</v>
      </c>
      <c r="D298" s="4" t="s">
        <v>41</v>
      </c>
      <c r="E298" s="4" t="s">
        <v>1219</v>
      </c>
      <c r="F298" s="4">
        <v>164</v>
      </c>
      <c r="G298" s="7">
        <v>42505</v>
      </c>
      <c r="H298" s="14">
        <f>VLOOKUP(Ventas1[[#This Row],[IdProducto]],Productos1[],3,FALSE)*Ventas1[[#This Row],[UdsVendidas]]</f>
        <v>820</v>
      </c>
      <c r="I298" s="14">
        <f>VLOOKUP(Ventas1[[#This Row],[IdProducto]],Productos1[],4,FALSE)*Ventas1[[#This Row],[UdsVendidas]]</f>
        <v>1638.3600000000001</v>
      </c>
      <c r="J298" s="14">
        <f>Ventas1[[#This Row],[Ingresos]]-Ventas1[[#This Row],[Costes]]</f>
        <v>818.36000000000013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2.75" customHeight="1" x14ac:dyDescent="0.2">
      <c r="A299" s="4">
        <v>23559</v>
      </c>
      <c r="B299" s="4" t="s">
        <v>521</v>
      </c>
      <c r="C299" s="4" t="s">
        <v>90</v>
      </c>
      <c r="D299" s="4" t="s">
        <v>37</v>
      </c>
      <c r="E299" s="4" t="s">
        <v>1219</v>
      </c>
      <c r="F299" s="4">
        <v>76</v>
      </c>
      <c r="G299" s="7">
        <v>42469</v>
      </c>
      <c r="H299" s="14">
        <f>VLOOKUP(Ventas1[[#This Row],[IdProducto]],Productos1[],3,FALSE)*Ventas1[[#This Row],[UdsVendidas]]</f>
        <v>266</v>
      </c>
      <c r="I299" s="14">
        <f>VLOOKUP(Ventas1[[#This Row],[IdProducto]],Productos1[],4,FALSE)*Ventas1[[#This Row],[UdsVendidas]]</f>
        <v>531.24</v>
      </c>
      <c r="J299" s="14">
        <f>Ventas1[[#This Row],[Ingresos]]-Ventas1[[#This Row],[Costes]]</f>
        <v>265.24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2.75" customHeight="1" x14ac:dyDescent="0.2">
      <c r="A300" s="4">
        <v>23560</v>
      </c>
      <c r="B300" s="4" t="s">
        <v>522</v>
      </c>
      <c r="C300" s="4" t="s">
        <v>51</v>
      </c>
      <c r="D300" s="4" t="s">
        <v>16</v>
      </c>
      <c r="E300" s="4" t="s">
        <v>1220</v>
      </c>
      <c r="F300" s="4">
        <v>212</v>
      </c>
      <c r="G300" s="7">
        <v>42492</v>
      </c>
      <c r="H300" s="14">
        <f>VLOOKUP(Ventas1[[#This Row],[IdProducto]],Productos1[],3,FALSE)*Ventas1[[#This Row],[UdsVendidas]]</f>
        <v>212</v>
      </c>
      <c r="I300" s="14">
        <f>VLOOKUP(Ventas1[[#This Row],[IdProducto]],Productos1[],4,FALSE)*Ventas1[[#This Row],[UdsVendidas]]</f>
        <v>424</v>
      </c>
      <c r="J300" s="14">
        <f>Ventas1[[#This Row],[Ingresos]]-Ventas1[[#This Row],[Costes]]</f>
        <v>212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2.75" customHeight="1" x14ac:dyDescent="0.2">
      <c r="A301" s="4">
        <v>23561</v>
      </c>
      <c r="B301" s="4" t="s">
        <v>523</v>
      </c>
      <c r="C301" s="4" t="s">
        <v>39</v>
      </c>
      <c r="D301" s="4" t="s">
        <v>41</v>
      </c>
      <c r="E301" s="4" t="s">
        <v>1218</v>
      </c>
      <c r="F301" s="4">
        <v>91</v>
      </c>
      <c r="G301" s="7">
        <v>42492</v>
      </c>
      <c r="H301" s="14">
        <f>VLOOKUP(Ventas1[[#This Row],[IdProducto]],Productos1[],3,FALSE)*Ventas1[[#This Row],[UdsVendidas]]</f>
        <v>455</v>
      </c>
      <c r="I301" s="14">
        <f>VLOOKUP(Ventas1[[#This Row],[IdProducto]],Productos1[],4,FALSE)*Ventas1[[#This Row],[UdsVendidas]]</f>
        <v>909.09</v>
      </c>
      <c r="J301" s="14">
        <f>Ventas1[[#This Row],[Ingresos]]-Ventas1[[#This Row],[Costes]]</f>
        <v>454.09000000000003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2.75" customHeight="1" x14ac:dyDescent="0.2">
      <c r="A302" s="4">
        <v>23562</v>
      </c>
      <c r="B302" s="4" t="s">
        <v>524</v>
      </c>
      <c r="C302" s="4" t="s">
        <v>30</v>
      </c>
      <c r="D302" s="4" t="s">
        <v>13</v>
      </c>
      <c r="E302" s="4" t="s">
        <v>1219</v>
      </c>
      <c r="F302" s="4">
        <v>198</v>
      </c>
      <c r="G302" s="7">
        <v>42486</v>
      </c>
      <c r="H302" s="14">
        <f>VLOOKUP(Ventas1[[#This Row],[IdProducto]],Productos1[],3,FALSE)*Ventas1[[#This Row],[UdsVendidas]]</f>
        <v>297</v>
      </c>
      <c r="I302" s="14">
        <f>VLOOKUP(Ventas1[[#This Row],[IdProducto]],Productos1[],4,FALSE)*Ventas1[[#This Row],[UdsVendidas]]</f>
        <v>594</v>
      </c>
      <c r="J302" s="14">
        <f>Ventas1[[#This Row],[Ingresos]]-Ventas1[[#This Row],[Costes]]</f>
        <v>297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2.75" customHeight="1" x14ac:dyDescent="0.2">
      <c r="A303" s="4">
        <v>23563</v>
      </c>
      <c r="B303" s="4" t="s">
        <v>525</v>
      </c>
      <c r="C303" s="4" t="s">
        <v>252</v>
      </c>
      <c r="D303" s="4" t="s">
        <v>13</v>
      </c>
      <c r="E303" s="4" t="s">
        <v>1219</v>
      </c>
      <c r="F303" s="4">
        <v>202</v>
      </c>
      <c r="G303" s="7">
        <v>42484</v>
      </c>
      <c r="H303" s="14">
        <f>VLOOKUP(Ventas1[[#This Row],[IdProducto]],Productos1[],3,FALSE)*Ventas1[[#This Row],[UdsVendidas]]</f>
        <v>303</v>
      </c>
      <c r="I303" s="14">
        <f>VLOOKUP(Ventas1[[#This Row],[IdProducto]],Productos1[],4,FALSE)*Ventas1[[#This Row],[UdsVendidas]]</f>
        <v>606</v>
      </c>
      <c r="J303" s="14">
        <f>Ventas1[[#This Row],[Ingresos]]-Ventas1[[#This Row],[Costes]]</f>
        <v>303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2.75" customHeight="1" x14ac:dyDescent="0.2">
      <c r="A304" s="4">
        <v>23564</v>
      </c>
      <c r="B304" s="4" t="s">
        <v>526</v>
      </c>
      <c r="C304" s="4" t="s">
        <v>122</v>
      </c>
      <c r="D304" s="4" t="s">
        <v>13</v>
      </c>
      <c r="E304" s="4" t="s">
        <v>1219</v>
      </c>
      <c r="F304" s="4">
        <v>136</v>
      </c>
      <c r="G304" s="7">
        <v>42481</v>
      </c>
      <c r="H304" s="14">
        <f>VLOOKUP(Ventas1[[#This Row],[IdProducto]],Productos1[],3,FALSE)*Ventas1[[#This Row],[UdsVendidas]]</f>
        <v>204</v>
      </c>
      <c r="I304" s="14">
        <f>VLOOKUP(Ventas1[[#This Row],[IdProducto]],Productos1[],4,FALSE)*Ventas1[[#This Row],[UdsVendidas]]</f>
        <v>408</v>
      </c>
      <c r="J304" s="14">
        <f>Ventas1[[#This Row],[Ingresos]]-Ventas1[[#This Row],[Costes]]</f>
        <v>204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.75" customHeight="1" x14ac:dyDescent="0.2">
      <c r="A305" s="4">
        <v>23565</v>
      </c>
      <c r="B305" s="4" t="s">
        <v>527</v>
      </c>
      <c r="C305" s="4" t="s">
        <v>215</v>
      </c>
      <c r="D305" s="4" t="s">
        <v>31</v>
      </c>
      <c r="E305" s="4" t="s">
        <v>1219</v>
      </c>
      <c r="F305" s="4">
        <v>70</v>
      </c>
      <c r="G305" s="7">
        <v>42498</v>
      </c>
      <c r="H305" s="14">
        <f>VLOOKUP(Ventas1[[#This Row],[IdProducto]],Productos1[],3,FALSE)*Ventas1[[#This Row],[UdsVendidas]]</f>
        <v>420</v>
      </c>
      <c r="I305" s="14">
        <f>VLOOKUP(Ventas1[[#This Row],[IdProducto]],Productos1[],4,FALSE)*Ventas1[[#This Row],[UdsVendidas]]</f>
        <v>630</v>
      </c>
      <c r="J305" s="14">
        <f>Ventas1[[#This Row],[Ingresos]]-Ventas1[[#This Row],[Costes]]</f>
        <v>210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2.75" customHeight="1" x14ac:dyDescent="0.2">
      <c r="A306" s="4">
        <v>23566</v>
      </c>
      <c r="B306" s="4" t="s">
        <v>528</v>
      </c>
      <c r="C306" s="4" t="s">
        <v>157</v>
      </c>
      <c r="D306" s="4" t="s">
        <v>22</v>
      </c>
      <c r="E306" s="4" t="s">
        <v>1218</v>
      </c>
      <c r="F306" s="4">
        <v>95</v>
      </c>
      <c r="G306" s="7">
        <v>42511</v>
      </c>
      <c r="H306" s="14">
        <f>VLOOKUP(Ventas1[[#This Row],[IdProducto]],Productos1[],3,FALSE)*Ventas1[[#This Row],[UdsVendidas]]</f>
        <v>332.5</v>
      </c>
      <c r="I306" s="14">
        <f>VLOOKUP(Ventas1[[#This Row],[IdProducto]],Productos1[],4,FALSE)*Ventas1[[#This Row],[UdsVendidas]]</f>
        <v>617.5</v>
      </c>
      <c r="J306" s="14">
        <f>Ventas1[[#This Row],[Ingresos]]-Ventas1[[#This Row],[Costes]]</f>
        <v>285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2.75" customHeight="1" x14ac:dyDescent="0.2">
      <c r="A307" s="4">
        <v>23567</v>
      </c>
      <c r="B307" s="4" t="s">
        <v>529</v>
      </c>
      <c r="C307" s="4" t="s">
        <v>70</v>
      </c>
      <c r="D307" s="4" t="s">
        <v>37</v>
      </c>
      <c r="E307" s="4" t="s">
        <v>1218</v>
      </c>
      <c r="F307" s="4">
        <v>150</v>
      </c>
      <c r="G307" s="7">
        <v>42471</v>
      </c>
      <c r="H307" s="14">
        <f>VLOOKUP(Ventas1[[#This Row],[IdProducto]],Productos1[],3,FALSE)*Ventas1[[#This Row],[UdsVendidas]]</f>
        <v>525</v>
      </c>
      <c r="I307" s="14">
        <f>VLOOKUP(Ventas1[[#This Row],[IdProducto]],Productos1[],4,FALSE)*Ventas1[[#This Row],[UdsVendidas]]</f>
        <v>1048.5</v>
      </c>
      <c r="J307" s="14">
        <f>Ventas1[[#This Row],[Ingresos]]-Ventas1[[#This Row],[Costes]]</f>
        <v>523.5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2.75" customHeight="1" x14ac:dyDescent="0.2">
      <c r="A308" s="4">
        <v>23568</v>
      </c>
      <c r="B308" s="4" t="s">
        <v>530</v>
      </c>
      <c r="C308" s="4" t="s">
        <v>308</v>
      </c>
      <c r="D308" s="4" t="s">
        <v>41</v>
      </c>
      <c r="E308" s="4" t="s">
        <v>1219</v>
      </c>
      <c r="F308" s="4">
        <v>146</v>
      </c>
      <c r="G308" s="7">
        <v>42481</v>
      </c>
      <c r="H308" s="14">
        <f>VLOOKUP(Ventas1[[#This Row],[IdProducto]],Productos1[],3,FALSE)*Ventas1[[#This Row],[UdsVendidas]]</f>
        <v>730</v>
      </c>
      <c r="I308" s="14">
        <f>VLOOKUP(Ventas1[[#This Row],[IdProducto]],Productos1[],4,FALSE)*Ventas1[[#This Row],[UdsVendidas]]</f>
        <v>1458.54</v>
      </c>
      <c r="J308" s="14">
        <f>Ventas1[[#This Row],[Ingresos]]-Ventas1[[#This Row],[Costes]]</f>
        <v>728.54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2.75" customHeight="1" x14ac:dyDescent="0.2">
      <c r="A309" s="4">
        <v>23569</v>
      </c>
      <c r="B309" s="4" t="s">
        <v>531</v>
      </c>
      <c r="C309" s="4" t="s">
        <v>281</v>
      </c>
      <c r="D309" s="4" t="s">
        <v>19</v>
      </c>
      <c r="E309" s="4" t="s">
        <v>1220</v>
      </c>
      <c r="F309" s="4">
        <v>9</v>
      </c>
      <c r="G309" s="7">
        <v>42474</v>
      </c>
      <c r="H309" s="14">
        <f>VLOOKUP(Ventas1[[#This Row],[IdProducto]],Productos1[],3,FALSE)*Ventas1[[#This Row],[UdsVendidas]]</f>
        <v>18</v>
      </c>
      <c r="I309" s="14">
        <f>VLOOKUP(Ventas1[[#This Row],[IdProducto]],Productos1[],4,FALSE)*Ventas1[[#This Row],[UdsVendidas]]</f>
        <v>35.910000000000004</v>
      </c>
      <c r="J309" s="14">
        <f>Ventas1[[#This Row],[Ingresos]]-Ventas1[[#This Row],[Costes]]</f>
        <v>17.910000000000004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2.75" customHeight="1" x14ac:dyDescent="0.2">
      <c r="A310" s="4">
        <v>23570</v>
      </c>
      <c r="B310" s="4" t="s">
        <v>532</v>
      </c>
      <c r="C310" s="4" t="s">
        <v>207</v>
      </c>
      <c r="D310" s="4" t="s">
        <v>13</v>
      </c>
      <c r="E310" s="4" t="s">
        <v>1219</v>
      </c>
      <c r="F310" s="4">
        <v>68</v>
      </c>
      <c r="G310" s="7">
        <v>42465</v>
      </c>
      <c r="H310" s="14">
        <f>VLOOKUP(Ventas1[[#This Row],[IdProducto]],Productos1[],3,FALSE)*Ventas1[[#This Row],[UdsVendidas]]</f>
        <v>102</v>
      </c>
      <c r="I310" s="14">
        <f>VLOOKUP(Ventas1[[#This Row],[IdProducto]],Productos1[],4,FALSE)*Ventas1[[#This Row],[UdsVendidas]]</f>
        <v>204</v>
      </c>
      <c r="J310" s="14">
        <f>Ventas1[[#This Row],[Ingresos]]-Ventas1[[#This Row],[Costes]]</f>
        <v>102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2.75" customHeight="1" x14ac:dyDescent="0.2">
      <c r="A311" s="4">
        <v>23571</v>
      </c>
      <c r="B311" s="4" t="s">
        <v>533</v>
      </c>
      <c r="C311" s="4" t="s">
        <v>278</v>
      </c>
      <c r="D311" s="4" t="s">
        <v>41</v>
      </c>
      <c r="E311" s="4" t="s">
        <v>1219</v>
      </c>
      <c r="F311" s="4">
        <v>71</v>
      </c>
      <c r="G311" s="7">
        <v>42504</v>
      </c>
      <c r="H311" s="14">
        <f>VLOOKUP(Ventas1[[#This Row],[IdProducto]],Productos1[],3,FALSE)*Ventas1[[#This Row],[UdsVendidas]]</f>
        <v>355</v>
      </c>
      <c r="I311" s="14">
        <f>VLOOKUP(Ventas1[[#This Row],[IdProducto]],Productos1[],4,FALSE)*Ventas1[[#This Row],[UdsVendidas]]</f>
        <v>709.29</v>
      </c>
      <c r="J311" s="14">
        <f>Ventas1[[#This Row],[Ingresos]]-Ventas1[[#This Row],[Costes]]</f>
        <v>354.28999999999996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2.75" customHeight="1" x14ac:dyDescent="0.2">
      <c r="A312" s="4">
        <v>23572</v>
      </c>
      <c r="B312" s="4" t="s">
        <v>534</v>
      </c>
      <c r="C312" s="4" t="s">
        <v>305</v>
      </c>
      <c r="D312" s="4" t="s">
        <v>28</v>
      </c>
      <c r="E312" s="4" t="s">
        <v>1218</v>
      </c>
      <c r="F312" s="4">
        <v>72</v>
      </c>
      <c r="G312" s="7">
        <v>42494</v>
      </c>
      <c r="H312" s="14">
        <f>VLOOKUP(Ventas1[[#This Row],[IdProducto]],Productos1[],3,FALSE)*Ventas1[[#This Row],[UdsVendidas]]</f>
        <v>252</v>
      </c>
      <c r="I312" s="14">
        <f>VLOOKUP(Ventas1[[#This Row],[IdProducto]],Productos1[],4,FALSE)*Ventas1[[#This Row],[UdsVendidas]]</f>
        <v>468</v>
      </c>
      <c r="J312" s="14">
        <f>Ventas1[[#This Row],[Ingresos]]-Ventas1[[#This Row],[Costes]]</f>
        <v>216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2.75" customHeight="1" x14ac:dyDescent="0.2">
      <c r="A313" s="4">
        <v>23573</v>
      </c>
      <c r="B313" s="4" t="s">
        <v>535</v>
      </c>
      <c r="C313" s="4" t="s">
        <v>150</v>
      </c>
      <c r="D313" s="4" t="s">
        <v>35</v>
      </c>
      <c r="E313" s="4" t="s">
        <v>1219</v>
      </c>
      <c r="F313" s="4">
        <v>67</v>
      </c>
      <c r="G313" s="7">
        <v>42499</v>
      </c>
      <c r="H313" s="14">
        <f>VLOOKUP(Ventas1[[#This Row],[IdProducto]],Productos1[],3,FALSE)*Ventas1[[#This Row],[UdsVendidas]]</f>
        <v>167.5</v>
      </c>
      <c r="I313" s="14">
        <f>VLOOKUP(Ventas1[[#This Row],[IdProducto]],Productos1[],4,FALSE)*Ventas1[[#This Row],[UdsVendidas]]</f>
        <v>301.5</v>
      </c>
      <c r="J313" s="14">
        <f>Ventas1[[#This Row],[Ingresos]]-Ventas1[[#This Row],[Costes]]</f>
        <v>134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2.75" customHeight="1" x14ac:dyDescent="0.2">
      <c r="A314" s="4">
        <v>23574</v>
      </c>
      <c r="B314" s="4" t="s">
        <v>536</v>
      </c>
      <c r="C314" s="4" t="s">
        <v>318</v>
      </c>
      <c r="D314" s="4" t="s">
        <v>19</v>
      </c>
      <c r="E314" s="4" t="s">
        <v>1218</v>
      </c>
      <c r="F314" s="4">
        <v>33</v>
      </c>
      <c r="G314" s="7">
        <v>42504</v>
      </c>
      <c r="H314" s="14">
        <f>VLOOKUP(Ventas1[[#This Row],[IdProducto]],Productos1[],3,FALSE)*Ventas1[[#This Row],[UdsVendidas]]</f>
        <v>66</v>
      </c>
      <c r="I314" s="14">
        <f>VLOOKUP(Ventas1[[#This Row],[IdProducto]],Productos1[],4,FALSE)*Ventas1[[#This Row],[UdsVendidas]]</f>
        <v>131.67000000000002</v>
      </c>
      <c r="J314" s="14">
        <f>Ventas1[[#This Row],[Ingresos]]-Ventas1[[#This Row],[Costes]]</f>
        <v>65.670000000000016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2.75" customHeight="1" x14ac:dyDescent="0.2">
      <c r="A315" s="4">
        <v>23575</v>
      </c>
      <c r="B315" s="4" t="s">
        <v>537</v>
      </c>
      <c r="C315" s="4" t="s">
        <v>143</v>
      </c>
      <c r="D315" s="4" t="s">
        <v>31</v>
      </c>
      <c r="E315" s="4" t="s">
        <v>1218</v>
      </c>
      <c r="F315" s="4">
        <v>29</v>
      </c>
      <c r="G315" s="7">
        <v>42497</v>
      </c>
      <c r="H315" s="14">
        <f>VLOOKUP(Ventas1[[#This Row],[IdProducto]],Productos1[],3,FALSE)*Ventas1[[#This Row],[UdsVendidas]]</f>
        <v>174</v>
      </c>
      <c r="I315" s="14">
        <f>VLOOKUP(Ventas1[[#This Row],[IdProducto]],Productos1[],4,FALSE)*Ventas1[[#This Row],[UdsVendidas]]</f>
        <v>261</v>
      </c>
      <c r="J315" s="14">
        <f>Ventas1[[#This Row],[Ingresos]]-Ventas1[[#This Row],[Costes]]</f>
        <v>87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2.75" customHeight="1" x14ac:dyDescent="0.2">
      <c r="A316" s="4">
        <v>23576</v>
      </c>
      <c r="B316" s="4" t="s">
        <v>538</v>
      </c>
      <c r="C316" s="4" t="s">
        <v>122</v>
      </c>
      <c r="D316" s="4" t="s">
        <v>19</v>
      </c>
      <c r="E316" s="4" t="s">
        <v>1218</v>
      </c>
      <c r="F316" s="4">
        <v>199</v>
      </c>
      <c r="G316" s="7">
        <v>42511</v>
      </c>
      <c r="H316" s="14">
        <f>VLOOKUP(Ventas1[[#This Row],[IdProducto]],Productos1[],3,FALSE)*Ventas1[[#This Row],[UdsVendidas]]</f>
        <v>398</v>
      </c>
      <c r="I316" s="14">
        <f>VLOOKUP(Ventas1[[#This Row],[IdProducto]],Productos1[],4,FALSE)*Ventas1[[#This Row],[UdsVendidas]]</f>
        <v>794.01</v>
      </c>
      <c r="J316" s="14">
        <f>Ventas1[[#This Row],[Ingresos]]-Ventas1[[#This Row],[Costes]]</f>
        <v>396.01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2.75" customHeight="1" x14ac:dyDescent="0.2">
      <c r="A317" s="4">
        <v>23577</v>
      </c>
      <c r="B317" s="4" t="s">
        <v>539</v>
      </c>
      <c r="C317" s="4" t="s">
        <v>271</v>
      </c>
      <c r="D317" s="4" t="s">
        <v>16</v>
      </c>
      <c r="E317" s="4" t="s">
        <v>1219</v>
      </c>
      <c r="F317" s="4">
        <v>62</v>
      </c>
      <c r="G317" s="7">
        <v>42466</v>
      </c>
      <c r="H317" s="14">
        <f>VLOOKUP(Ventas1[[#This Row],[IdProducto]],Productos1[],3,FALSE)*Ventas1[[#This Row],[UdsVendidas]]</f>
        <v>62</v>
      </c>
      <c r="I317" s="14">
        <f>VLOOKUP(Ventas1[[#This Row],[IdProducto]],Productos1[],4,FALSE)*Ventas1[[#This Row],[UdsVendidas]]</f>
        <v>124</v>
      </c>
      <c r="J317" s="14">
        <f>Ventas1[[#This Row],[Ingresos]]-Ventas1[[#This Row],[Costes]]</f>
        <v>62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2.75" customHeight="1" x14ac:dyDescent="0.2">
      <c r="A318" s="4">
        <v>23578</v>
      </c>
      <c r="B318" s="4" t="s">
        <v>540</v>
      </c>
      <c r="C318" s="4" t="s">
        <v>254</v>
      </c>
      <c r="D318" s="4" t="s">
        <v>16</v>
      </c>
      <c r="E318" s="4" t="s">
        <v>1219</v>
      </c>
      <c r="F318" s="4">
        <v>119</v>
      </c>
      <c r="G318" s="7">
        <v>42500</v>
      </c>
      <c r="H318" s="14">
        <f>VLOOKUP(Ventas1[[#This Row],[IdProducto]],Productos1[],3,FALSE)*Ventas1[[#This Row],[UdsVendidas]]</f>
        <v>119</v>
      </c>
      <c r="I318" s="14">
        <f>VLOOKUP(Ventas1[[#This Row],[IdProducto]],Productos1[],4,FALSE)*Ventas1[[#This Row],[UdsVendidas]]</f>
        <v>238</v>
      </c>
      <c r="J318" s="14">
        <f>Ventas1[[#This Row],[Ingresos]]-Ventas1[[#This Row],[Costes]]</f>
        <v>119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2.75" customHeight="1" x14ac:dyDescent="0.2">
      <c r="A319" s="4">
        <v>23579</v>
      </c>
      <c r="B319" s="4" t="s">
        <v>541</v>
      </c>
      <c r="C319" s="4" t="s">
        <v>224</v>
      </c>
      <c r="D319" s="4" t="s">
        <v>19</v>
      </c>
      <c r="E319" s="4" t="s">
        <v>1219</v>
      </c>
      <c r="F319" s="4">
        <v>50</v>
      </c>
      <c r="G319" s="7">
        <v>42464</v>
      </c>
      <c r="H319" s="14">
        <f>VLOOKUP(Ventas1[[#This Row],[IdProducto]],Productos1[],3,FALSE)*Ventas1[[#This Row],[UdsVendidas]]</f>
        <v>100</v>
      </c>
      <c r="I319" s="14">
        <f>VLOOKUP(Ventas1[[#This Row],[IdProducto]],Productos1[],4,FALSE)*Ventas1[[#This Row],[UdsVendidas]]</f>
        <v>199.5</v>
      </c>
      <c r="J319" s="14">
        <f>Ventas1[[#This Row],[Ingresos]]-Ventas1[[#This Row],[Costes]]</f>
        <v>99.5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2.75" customHeight="1" x14ac:dyDescent="0.2">
      <c r="A320" s="4">
        <v>23580</v>
      </c>
      <c r="B320" s="4" t="s">
        <v>542</v>
      </c>
      <c r="C320" s="4" t="s">
        <v>17</v>
      </c>
      <c r="D320" s="4" t="s">
        <v>31</v>
      </c>
      <c r="E320" s="4" t="s">
        <v>1219</v>
      </c>
      <c r="F320" s="4">
        <v>1</v>
      </c>
      <c r="G320" s="7">
        <v>42506</v>
      </c>
      <c r="H320" s="14">
        <f>VLOOKUP(Ventas1[[#This Row],[IdProducto]],Productos1[],3,FALSE)*Ventas1[[#This Row],[UdsVendidas]]</f>
        <v>6</v>
      </c>
      <c r="I320" s="14">
        <f>VLOOKUP(Ventas1[[#This Row],[IdProducto]],Productos1[],4,FALSE)*Ventas1[[#This Row],[UdsVendidas]]</f>
        <v>9</v>
      </c>
      <c r="J320" s="14">
        <f>Ventas1[[#This Row],[Ingresos]]-Ventas1[[#This Row],[Costes]]</f>
        <v>3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2.75" customHeight="1" x14ac:dyDescent="0.2">
      <c r="A321" s="4">
        <v>23581</v>
      </c>
      <c r="B321" s="4" t="s">
        <v>543</v>
      </c>
      <c r="C321" s="4" t="s">
        <v>137</v>
      </c>
      <c r="D321" s="4" t="s">
        <v>19</v>
      </c>
      <c r="E321" s="4" t="s">
        <v>1219</v>
      </c>
      <c r="F321" s="4">
        <v>75</v>
      </c>
      <c r="G321" s="7">
        <v>42502</v>
      </c>
      <c r="H321" s="14">
        <f>VLOOKUP(Ventas1[[#This Row],[IdProducto]],Productos1[],3,FALSE)*Ventas1[[#This Row],[UdsVendidas]]</f>
        <v>150</v>
      </c>
      <c r="I321" s="14">
        <f>VLOOKUP(Ventas1[[#This Row],[IdProducto]],Productos1[],4,FALSE)*Ventas1[[#This Row],[UdsVendidas]]</f>
        <v>299.25</v>
      </c>
      <c r="J321" s="14">
        <f>Ventas1[[#This Row],[Ingresos]]-Ventas1[[#This Row],[Costes]]</f>
        <v>149.25</v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2.75" customHeight="1" x14ac:dyDescent="0.2">
      <c r="A322" s="4">
        <v>23582</v>
      </c>
      <c r="B322" s="4" t="s">
        <v>544</v>
      </c>
      <c r="C322" s="4" t="s">
        <v>161</v>
      </c>
      <c r="D322" s="4" t="s">
        <v>13</v>
      </c>
      <c r="E322" s="4" t="s">
        <v>1220</v>
      </c>
      <c r="F322" s="4">
        <v>146</v>
      </c>
      <c r="G322" s="7">
        <v>42502</v>
      </c>
      <c r="H322" s="14">
        <f>VLOOKUP(Ventas1[[#This Row],[IdProducto]],Productos1[],3,FALSE)*Ventas1[[#This Row],[UdsVendidas]]</f>
        <v>219</v>
      </c>
      <c r="I322" s="14">
        <f>VLOOKUP(Ventas1[[#This Row],[IdProducto]],Productos1[],4,FALSE)*Ventas1[[#This Row],[UdsVendidas]]</f>
        <v>438</v>
      </c>
      <c r="J322" s="14">
        <f>Ventas1[[#This Row],[Ingresos]]-Ventas1[[#This Row],[Costes]]</f>
        <v>219</v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2.75" customHeight="1" x14ac:dyDescent="0.2">
      <c r="A323" s="4">
        <v>23583</v>
      </c>
      <c r="B323" s="4" t="s">
        <v>545</v>
      </c>
      <c r="C323" s="4" t="s">
        <v>53</v>
      </c>
      <c r="D323" s="4" t="s">
        <v>24</v>
      </c>
      <c r="E323" s="4" t="s">
        <v>1218</v>
      </c>
      <c r="F323" s="4">
        <v>55</v>
      </c>
      <c r="G323" s="7">
        <v>42495</v>
      </c>
      <c r="H323" s="14">
        <f>VLOOKUP(Ventas1[[#This Row],[IdProducto]],Productos1[],3,FALSE)*Ventas1[[#This Row],[UdsVendidas]]</f>
        <v>165</v>
      </c>
      <c r="I323" s="14">
        <f>VLOOKUP(Ventas1[[#This Row],[IdProducto]],Productos1[],4,FALSE)*Ventas1[[#This Row],[UdsVendidas]]</f>
        <v>330</v>
      </c>
      <c r="J323" s="14">
        <f>Ventas1[[#This Row],[Ingresos]]-Ventas1[[#This Row],[Costes]]</f>
        <v>165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2.75" customHeight="1" x14ac:dyDescent="0.2">
      <c r="A324" s="4">
        <v>23584</v>
      </c>
      <c r="B324" s="4" t="s">
        <v>546</v>
      </c>
      <c r="C324" s="4" t="s">
        <v>90</v>
      </c>
      <c r="D324" s="4" t="s">
        <v>35</v>
      </c>
      <c r="E324" s="4" t="s">
        <v>1218</v>
      </c>
      <c r="F324" s="4">
        <v>11</v>
      </c>
      <c r="G324" s="7">
        <v>42484</v>
      </c>
      <c r="H324" s="14">
        <f>VLOOKUP(Ventas1[[#This Row],[IdProducto]],Productos1[],3,FALSE)*Ventas1[[#This Row],[UdsVendidas]]</f>
        <v>27.5</v>
      </c>
      <c r="I324" s="14">
        <f>VLOOKUP(Ventas1[[#This Row],[IdProducto]],Productos1[],4,FALSE)*Ventas1[[#This Row],[UdsVendidas]]</f>
        <v>49.5</v>
      </c>
      <c r="J324" s="14">
        <f>Ventas1[[#This Row],[Ingresos]]-Ventas1[[#This Row],[Costes]]</f>
        <v>22</v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2.75" customHeight="1" x14ac:dyDescent="0.2">
      <c r="A325" s="4">
        <v>23585</v>
      </c>
      <c r="B325" s="4" t="s">
        <v>547</v>
      </c>
      <c r="C325" s="4" t="s">
        <v>305</v>
      </c>
      <c r="D325" s="4" t="s">
        <v>24</v>
      </c>
      <c r="E325" s="4" t="s">
        <v>1219</v>
      </c>
      <c r="F325" s="4">
        <v>164</v>
      </c>
      <c r="G325" s="7">
        <v>42505</v>
      </c>
      <c r="H325" s="14">
        <f>VLOOKUP(Ventas1[[#This Row],[IdProducto]],Productos1[],3,FALSE)*Ventas1[[#This Row],[UdsVendidas]]</f>
        <v>492</v>
      </c>
      <c r="I325" s="14">
        <f>VLOOKUP(Ventas1[[#This Row],[IdProducto]],Productos1[],4,FALSE)*Ventas1[[#This Row],[UdsVendidas]]</f>
        <v>984</v>
      </c>
      <c r="J325" s="14">
        <f>Ventas1[[#This Row],[Ingresos]]-Ventas1[[#This Row],[Costes]]</f>
        <v>492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2.75" customHeight="1" x14ac:dyDescent="0.2">
      <c r="A326" s="4">
        <v>23586</v>
      </c>
      <c r="B326" s="4" t="s">
        <v>548</v>
      </c>
      <c r="C326" s="4" t="s">
        <v>53</v>
      </c>
      <c r="D326" s="4" t="s">
        <v>24</v>
      </c>
      <c r="E326" s="4" t="s">
        <v>1219</v>
      </c>
      <c r="F326" s="4">
        <v>175</v>
      </c>
      <c r="G326" s="7">
        <v>42498</v>
      </c>
      <c r="H326" s="14">
        <f>VLOOKUP(Ventas1[[#This Row],[IdProducto]],Productos1[],3,FALSE)*Ventas1[[#This Row],[UdsVendidas]]</f>
        <v>525</v>
      </c>
      <c r="I326" s="14">
        <f>VLOOKUP(Ventas1[[#This Row],[IdProducto]],Productos1[],4,FALSE)*Ventas1[[#This Row],[UdsVendidas]]</f>
        <v>1050</v>
      </c>
      <c r="J326" s="14">
        <f>Ventas1[[#This Row],[Ingresos]]-Ventas1[[#This Row],[Costes]]</f>
        <v>525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2.75" customHeight="1" x14ac:dyDescent="0.2">
      <c r="A327" s="4">
        <v>23587</v>
      </c>
      <c r="B327" s="4" t="s">
        <v>549</v>
      </c>
      <c r="C327" s="4" t="s">
        <v>94</v>
      </c>
      <c r="D327" s="4" t="s">
        <v>41</v>
      </c>
      <c r="E327" s="4" t="s">
        <v>1218</v>
      </c>
      <c r="F327" s="4">
        <v>102</v>
      </c>
      <c r="G327" s="7">
        <v>42466</v>
      </c>
      <c r="H327" s="14">
        <f>VLOOKUP(Ventas1[[#This Row],[IdProducto]],Productos1[],3,FALSE)*Ventas1[[#This Row],[UdsVendidas]]</f>
        <v>510</v>
      </c>
      <c r="I327" s="14">
        <f>VLOOKUP(Ventas1[[#This Row],[IdProducto]],Productos1[],4,FALSE)*Ventas1[[#This Row],[UdsVendidas]]</f>
        <v>1018.98</v>
      </c>
      <c r="J327" s="14">
        <f>Ventas1[[#This Row],[Ingresos]]-Ventas1[[#This Row],[Costes]]</f>
        <v>508.98</v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2.75" customHeight="1" x14ac:dyDescent="0.2">
      <c r="A328" s="4">
        <v>23588</v>
      </c>
      <c r="B328" s="4" t="s">
        <v>550</v>
      </c>
      <c r="C328" s="4" t="s">
        <v>276</v>
      </c>
      <c r="D328" s="4" t="s">
        <v>19</v>
      </c>
      <c r="E328" s="4" t="s">
        <v>1218</v>
      </c>
      <c r="F328" s="4">
        <v>59</v>
      </c>
      <c r="G328" s="7">
        <v>42505</v>
      </c>
      <c r="H328" s="14">
        <f>VLOOKUP(Ventas1[[#This Row],[IdProducto]],Productos1[],3,FALSE)*Ventas1[[#This Row],[UdsVendidas]]</f>
        <v>118</v>
      </c>
      <c r="I328" s="14">
        <f>VLOOKUP(Ventas1[[#This Row],[IdProducto]],Productos1[],4,FALSE)*Ventas1[[#This Row],[UdsVendidas]]</f>
        <v>235.41000000000003</v>
      </c>
      <c r="J328" s="14">
        <f>Ventas1[[#This Row],[Ingresos]]-Ventas1[[#This Row],[Costes]]</f>
        <v>117.41000000000003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2.75" customHeight="1" x14ac:dyDescent="0.2">
      <c r="A329" s="4">
        <v>23589</v>
      </c>
      <c r="B329" s="4" t="s">
        <v>551</v>
      </c>
      <c r="C329" s="4" t="s">
        <v>192</v>
      </c>
      <c r="D329" s="4" t="s">
        <v>31</v>
      </c>
      <c r="E329" s="4" t="s">
        <v>1218</v>
      </c>
      <c r="F329" s="4">
        <v>111</v>
      </c>
      <c r="G329" s="7">
        <v>42477</v>
      </c>
      <c r="H329" s="14">
        <f>VLOOKUP(Ventas1[[#This Row],[IdProducto]],Productos1[],3,FALSE)*Ventas1[[#This Row],[UdsVendidas]]</f>
        <v>666</v>
      </c>
      <c r="I329" s="14">
        <f>VLOOKUP(Ventas1[[#This Row],[IdProducto]],Productos1[],4,FALSE)*Ventas1[[#This Row],[UdsVendidas]]</f>
        <v>999</v>
      </c>
      <c r="J329" s="14">
        <f>Ventas1[[#This Row],[Ingresos]]-Ventas1[[#This Row],[Costes]]</f>
        <v>333</v>
      </c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2.75" customHeight="1" x14ac:dyDescent="0.2">
      <c r="A330" s="4">
        <v>23590</v>
      </c>
      <c r="B330" s="4" t="s">
        <v>552</v>
      </c>
      <c r="C330" s="4" t="s">
        <v>198</v>
      </c>
      <c r="D330" s="4" t="s">
        <v>41</v>
      </c>
      <c r="E330" s="4" t="s">
        <v>1218</v>
      </c>
      <c r="F330" s="4">
        <v>148</v>
      </c>
      <c r="G330" s="7">
        <v>42502</v>
      </c>
      <c r="H330" s="14">
        <f>VLOOKUP(Ventas1[[#This Row],[IdProducto]],Productos1[],3,FALSE)*Ventas1[[#This Row],[UdsVendidas]]</f>
        <v>740</v>
      </c>
      <c r="I330" s="14">
        <f>VLOOKUP(Ventas1[[#This Row],[IdProducto]],Productos1[],4,FALSE)*Ventas1[[#This Row],[UdsVendidas]]</f>
        <v>1478.52</v>
      </c>
      <c r="J330" s="14">
        <f>Ventas1[[#This Row],[Ingresos]]-Ventas1[[#This Row],[Costes]]</f>
        <v>738.52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2.75" customHeight="1" x14ac:dyDescent="0.2">
      <c r="A331" s="4">
        <v>23591</v>
      </c>
      <c r="B331" s="4" t="s">
        <v>553</v>
      </c>
      <c r="C331" s="4" t="s">
        <v>191</v>
      </c>
      <c r="D331" s="4" t="s">
        <v>28</v>
      </c>
      <c r="E331" s="4" t="s">
        <v>1218</v>
      </c>
      <c r="F331" s="4">
        <v>44</v>
      </c>
      <c r="G331" s="7">
        <v>42477</v>
      </c>
      <c r="H331" s="14">
        <f>VLOOKUP(Ventas1[[#This Row],[IdProducto]],Productos1[],3,FALSE)*Ventas1[[#This Row],[UdsVendidas]]</f>
        <v>154</v>
      </c>
      <c r="I331" s="14">
        <f>VLOOKUP(Ventas1[[#This Row],[IdProducto]],Productos1[],4,FALSE)*Ventas1[[#This Row],[UdsVendidas]]</f>
        <v>286</v>
      </c>
      <c r="J331" s="14">
        <f>Ventas1[[#This Row],[Ingresos]]-Ventas1[[#This Row],[Costes]]</f>
        <v>132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2.75" customHeight="1" x14ac:dyDescent="0.2">
      <c r="A332" s="4">
        <v>23592</v>
      </c>
      <c r="B332" s="4" t="s">
        <v>554</v>
      </c>
      <c r="C332" s="4" t="s">
        <v>142</v>
      </c>
      <c r="D332" s="4" t="s">
        <v>19</v>
      </c>
      <c r="E332" s="4" t="s">
        <v>1218</v>
      </c>
      <c r="F332" s="4">
        <v>4</v>
      </c>
      <c r="G332" s="7">
        <v>42471</v>
      </c>
      <c r="H332" s="14">
        <f>VLOOKUP(Ventas1[[#This Row],[IdProducto]],Productos1[],3,FALSE)*Ventas1[[#This Row],[UdsVendidas]]</f>
        <v>8</v>
      </c>
      <c r="I332" s="14">
        <f>VLOOKUP(Ventas1[[#This Row],[IdProducto]],Productos1[],4,FALSE)*Ventas1[[#This Row],[UdsVendidas]]</f>
        <v>15.96</v>
      </c>
      <c r="J332" s="14">
        <f>Ventas1[[#This Row],[Ingresos]]-Ventas1[[#This Row],[Costes]]</f>
        <v>7.9600000000000009</v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2.75" customHeight="1" x14ac:dyDescent="0.2">
      <c r="A333" s="4">
        <v>23593</v>
      </c>
      <c r="B333" s="4" t="s">
        <v>555</v>
      </c>
      <c r="C333" s="4" t="s">
        <v>68</v>
      </c>
      <c r="D333" s="4" t="s">
        <v>22</v>
      </c>
      <c r="E333" s="4" t="s">
        <v>1219</v>
      </c>
      <c r="F333" s="4">
        <v>202</v>
      </c>
      <c r="G333" s="7">
        <v>42463</v>
      </c>
      <c r="H333" s="14">
        <f>VLOOKUP(Ventas1[[#This Row],[IdProducto]],Productos1[],3,FALSE)*Ventas1[[#This Row],[UdsVendidas]]</f>
        <v>707</v>
      </c>
      <c r="I333" s="14">
        <f>VLOOKUP(Ventas1[[#This Row],[IdProducto]],Productos1[],4,FALSE)*Ventas1[[#This Row],[UdsVendidas]]</f>
        <v>1313</v>
      </c>
      <c r="J333" s="14">
        <f>Ventas1[[#This Row],[Ingresos]]-Ventas1[[#This Row],[Costes]]</f>
        <v>606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2.75" customHeight="1" x14ac:dyDescent="0.2">
      <c r="A334" s="4">
        <v>23594</v>
      </c>
      <c r="B334" s="4" t="s">
        <v>556</v>
      </c>
      <c r="C334" s="4" t="s">
        <v>165</v>
      </c>
      <c r="D334" s="4" t="s">
        <v>41</v>
      </c>
      <c r="E334" s="4" t="s">
        <v>1218</v>
      </c>
      <c r="F334" s="4">
        <v>60</v>
      </c>
      <c r="G334" s="7">
        <v>42470</v>
      </c>
      <c r="H334" s="14">
        <f>VLOOKUP(Ventas1[[#This Row],[IdProducto]],Productos1[],3,FALSE)*Ventas1[[#This Row],[UdsVendidas]]</f>
        <v>300</v>
      </c>
      <c r="I334" s="14">
        <f>VLOOKUP(Ventas1[[#This Row],[IdProducto]],Productos1[],4,FALSE)*Ventas1[[#This Row],[UdsVendidas]]</f>
        <v>599.4</v>
      </c>
      <c r="J334" s="14">
        <f>Ventas1[[#This Row],[Ingresos]]-Ventas1[[#This Row],[Costes]]</f>
        <v>299.39999999999998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2.75" customHeight="1" x14ac:dyDescent="0.2">
      <c r="A335" s="4">
        <v>23595</v>
      </c>
      <c r="B335" s="4" t="s">
        <v>557</v>
      </c>
      <c r="C335" s="4" t="s">
        <v>328</v>
      </c>
      <c r="D335" s="4" t="s">
        <v>24</v>
      </c>
      <c r="E335" s="4" t="s">
        <v>1219</v>
      </c>
      <c r="F335" s="4">
        <v>211</v>
      </c>
      <c r="G335" s="7">
        <v>42473</v>
      </c>
      <c r="H335" s="14">
        <f>VLOOKUP(Ventas1[[#This Row],[IdProducto]],Productos1[],3,FALSE)*Ventas1[[#This Row],[UdsVendidas]]</f>
        <v>633</v>
      </c>
      <c r="I335" s="14">
        <f>VLOOKUP(Ventas1[[#This Row],[IdProducto]],Productos1[],4,FALSE)*Ventas1[[#This Row],[UdsVendidas]]</f>
        <v>1266</v>
      </c>
      <c r="J335" s="14">
        <f>Ventas1[[#This Row],[Ingresos]]-Ventas1[[#This Row],[Costes]]</f>
        <v>633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2.75" customHeight="1" x14ac:dyDescent="0.2">
      <c r="A336" s="4">
        <v>23596</v>
      </c>
      <c r="B336" s="4" t="s">
        <v>558</v>
      </c>
      <c r="C336" s="4" t="s">
        <v>323</v>
      </c>
      <c r="D336" s="4" t="s">
        <v>19</v>
      </c>
      <c r="E336" s="4" t="s">
        <v>1218</v>
      </c>
      <c r="F336" s="4">
        <v>111</v>
      </c>
      <c r="G336" s="7">
        <v>42488</v>
      </c>
      <c r="H336" s="14">
        <f>VLOOKUP(Ventas1[[#This Row],[IdProducto]],Productos1[],3,FALSE)*Ventas1[[#This Row],[UdsVendidas]]</f>
        <v>222</v>
      </c>
      <c r="I336" s="14">
        <f>VLOOKUP(Ventas1[[#This Row],[IdProducto]],Productos1[],4,FALSE)*Ventas1[[#This Row],[UdsVendidas]]</f>
        <v>442.89000000000004</v>
      </c>
      <c r="J336" s="14">
        <f>Ventas1[[#This Row],[Ingresos]]-Ventas1[[#This Row],[Costes]]</f>
        <v>220.89000000000004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2.75" customHeight="1" x14ac:dyDescent="0.2">
      <c r="A337" s="4">
        <v>23597</v>
      </c>
      <c r="B337" s="4" t="s">
        <v>559</v>
      </c>
      <c r="C337" s="4" t="s">
        <v>75</v>
      </c>
      <c r="D337" s="4" t="s">
        <v>19</v>
      </c>
      <c r="E337" s="4" t="s">
        <v>1219</v>
      </c>
      <c r="F337" s="4">
        <v>175</v>
      </c>
      <c r="G337" s="7">
        <v>42473</v>
      </c>
      <c r="H337" s="14">
        <f>VLOOKUP(Ventas1[[#This Row],[IdProducto]],Productos1[],3,FALSE)*Ventas1[[#This Row],[UdsVendidas]]</f>
        <v>350</v>
      </c>
      <c r="I337" s="14">
        <f>VLOOKUP(Ventas1[[#This Row],[IdProducto]],Productos1[],4,FALSE)*Ventas1[[#This Row],[UdsVendidas]]</f>
        <v>698.25</v>
      </c>
      <c r="J337" s="14">
        <f>Ventas1[[#This Row],[Ingresos]]-Ventas1[[#This Row],[Costes]]</f>
        <v>348.25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2.75" customHeight="1" x14ac:dyDescent="0.2">
      <c r="A338" s="4">
        <v>23598</v>
      </c>
      <c r="B338" s="4" t="s">
        <v>560</v>
      </c>
      <c r="C338" s="4" t="s">
        <v>78</v>
      </c>
      <c r="D338" s="4" t="s">
        <v>37</v>
      </c>
      <c r="E338" s="4" t="s">
        <v>1219</v>
      </c>
      <c r="F338" s="4">
        <v>190</v>
      </c>
      <c r="G338" s="7">
        <v>42472</v>
      </c>
      <c r="H338" s="14">
        <f>VLOOKUP(Ventas1[[#This Row],[IdProducto]],Productos1[],3,FALSE)*Ventas1[[#This Row],[UdsVendidas]]</f>
        <v>665</v>
      </c>
      <c r="I338" s="14">
        <f>VLOOKUP(Ventas1[[#This Row],[IdProducto]],Productos1[],4,FALSE)*Ventas1[[#This Row],[UdsVendidas]]</f>
        <v>1328.1000000000001</v>
      </c>
      <c r="J338" s="14">
        <f>Ventas1[[#This Row],[Ingresos]]-Ventas1[[#This Row],[Costes]]</f>
        <v>663.10000000000014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2.75" customHeight="1" x14ac:dyDescent="0.2">
      <c r="A339" s="4">
        <v>23599</v>
      </c>
      <c r="B339" s="4" t="s">
        <v>561</v>
      </c>
      <c r="C339" s="4" t="s">
        <v>91</v>
      </c>
      <c r="D339" s="4" t="s">
        <v>22</v>
      </c>
      <c r="E339" s="4" t="s">
        <v>1218</v>
      </c>
      <c r="F339" s="4">
        <v>41</v>
      </c>
      <c r="G339" s="7">
        <v>42491</v>
      </c>
      <c r="H339" s="14">
        <f>VLOOKUP(Ventas1[[#This Row],[IdProducto]],Productos1[],3,FALSE)*Ventas1[[#This Row],[UdsVendidas]]</f>
        <v>143.5</v>
      </c>
      <c r="I339" s="14">
        <f>VLOOKUP(Ventas1[[#This Row],[IdProducto]],Productos1[],4,FALSE)*Ventas1[[#This Row],[UdsVendidas]]</f>
        <v>266.5</v>
      </c>
      <c r="J339" s="14">
        <f>Ventas1[[#This Row],[Ingresos]]-Ventas1[[#This Row],[Costes]]</f>
        <v>123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2.75" customHeight="1" x14ac:dyDescent="0.2">
      <c r="A340" s="4">
        <v>23600</v>
      </c>
      <c r="B340" s="4" t="s">
        <v>562</v>
      </c>
      <c r="C340" s="4" t="s">
        <v>175</v>
      </c>
      <c r="D340" s="4" t="s">
        <v>43</v>
      </c>
      <c r="E340" s="4" t="s">
        <v>1218</v>
      </c>
      <c r="F340" s="4">
        <v>28</v>
      </c>
      <c r="G340" s="7">
        <v>42475</v>
      </c>
      <c r="H340" s="14">
        <f>VLOOKUP(Ventas1[[#This Row],[IdProducto]],Productos1[],3,FALSE)*Ventas1[[#This Row],[UdsVendidas]]</f>
        <v>224</v>
      </c>
      <c r="I340" s="14">
        <f>VLOOKUP(Ventas1[[#This Row],[IdProducto]],Productos1[],4,FALSE)*Ventas1[[#This Row],[UdsVendidas]]</f>
        <v>406</v>
      </c>
      <c r="J340" s="14">
        <f>Ventas1[[#This Row],[Ingresos]]-Ventas1[[#This Row],[Costes]]</f>
        <v>182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2.75" customHeight="1" x14ac:dyDescent="0.2">
      <c r="A341" s="4">
        <v>23601</v>
      </c>
      <c r="B341" s="4" t="s">
        <v>563</v>
      </c>
      <c r="C341" s="4" t="s">
        <v>238</v>
      </c>
      <c r="D341" s="4" t="s">
        <v>43</v>
      </c>
      <c r="E341" s="4" t="s">
        <v>1218</v>
      </c>
      <c r="F341" s="4">
        <v>44</v>
      </c>
      <c r="G341" s="7">
        <v>42509</v>
      </c>
      <c r="H341" s="14">
        <f>VLOOKUP(Ventas1[[#This Row],[IdProducto]],Productos1[],3,FALSE)*Ventas1[[#This Row],[UdsVendidas]]</f>
        <v>352</v>
      </c>
      <c r="I341" s="14">
        <f>VLOOKUP(Ventas1[[#This Row],[IdProducto]],Productos1[],4,FALSE)*Ventas1[[#This Row],[UdsVendidas]]</f>
        <v>638</v>
      </c>
      <c r="J341" s="14">
        <f>Ventas1[[#This Row],[Ingresos]]-Ventas1[[#This Row],[Costes]]</f>
        <v>286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2.75" customHeight="1" x14ac:dyDescent="0.2">
      <c r="A342" s="4">
        <v>23602</v>
      </c>
      <c r="B342" s="4" t="s">
        <v>564</v>
      </c>
      <c r="C342" s="4" t="s">
        <v>285</v>
      </c>
      <c r="D342" s="4" t="s">
        <v>22</v>
      </c>
      <c r="E342" s="4" t="s">
        <v>1219</v>
      </c>
      <c r="F342" s="4">
        <v>107</v>
      </c>
      <c r="G342" s="7">
        <v>42513</v>
      </c>
      <c r="H342" s="14">
        <f>VLOOKUP(Ventas1[[#This Row],[IdProducto]],Productos1[],3,FALSE)*Ventas1[[#This Row],[UdsVendidas]]</f>
        <v>374.5</v>
      </c>
      <c r="I342" s="14">
        <f>VLOOKUP(Ventas1[[#This Row],[IdProducto]],Productos1[],4,FALSE)*Ventas1[[#This Row],[UdsVendidas]]</f>
        <v>695.5</v>
      </c>
      <c r="J342" s="14">
        <f>Ventas1[[#This Row],[Ingresos]]-Ventas1[[#This Row],[Costes]]</f>
        <v>321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2.75" customHeight="1" x14ac:dyDescent="0.2">
      <c r="A343" s="4">
        <v>23603</v>
      </c>
      <c r="B343" s="4" t="s">
        <v>565</v>
      </c>
      <c r="C343" s="4" t="s">
        <v>182</v>
      </c>
      <c r="D343" s="4" t="s">
        <v>28</v>
      </c>
      <c r="E343" s="4" t="s">
        <v>1218</v>
      </c>
      <c r="F343" s="4">
        <v>9</v>
      </c>
      <c r="G343" s="7">
        <v>42478</v>
      </c>
      <c r="H343" s="14">
        <f>VLOOKUP(Ventas1[[#This Row],[IdProducto]],Productos1[],3,FALSE)*Ventas1[[#This Row],[UdsVendidas]]</f>
        <v>31.5</v>
      </c>
      <c r="I343" s="14">
        <f>VLOOKUP(Ventas1[[#This Row],[IdProducto]],Productos1[],4,FALSE)*Ventas1[[#This Row],[UdsVendidas]]</f>
        <v>58.5</v>
      </c>
      <c r="J343" s="14">
        <f>Ventas1[[#This Row],[Ingresos]]-Ventas1[[#This Row],[Costes]]</f>
        <v>27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2.75" customHeight="1" x14ac:dyDescent="0.2">
      <c r="A344" s="4">
        <v>23604</v>
      </c>
      <c r="B344" s="4" t="s">
        <v>566</v>
      </c>
      <c r="C344" s="4" t="s">
        <v>208</v>
      </c>
      <c r="D344" s="4" t="s">
        <v>31</v>
      </c>
      <c r="E344" s="4" t="s">
        <v>1218</v>
      </c>
      <c r="F344" s="4">
        <v>26</v>
      </c>
      <c r="G344" s="7">
        <v>42516</v>
      </c>
      <c r="H344" s="14">
        <f>VLOOKUP(Ventas1[[#This Row],[IdProducto]],Productos1[],3,FALSE)*Ventas1[[#This Row],[UdsVendidas]]</f>
        <v>156</v>
      </c>
      <c r="I344" s="14">
        <f>VLOOKUP(Ventas1[[#This Row],[IdProducto]],Productos1[],4,FALSE)*Ventas1[[#This Row],[UdsVendidas]]</f>
        <v>234</v>
      </c>
      <c r="J344" s="14">
        <f>Ventas1[[#This Row],[Ingresos]]-Ventas1[[#This Row],[Costes]]</f>
        <v>78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2.75" customHeight="1" x14ac:dyDescent="0.2">
      <c r="A345" s="4">
        <v>23605</v>
      </c>
      <c r="B345" s="4" t="s">
        <v>567</v>
      </c>
      <c r="C345" s="4" t="s">
        <v>137</v>
      </c>
      <c r="D345" s="4" t="s">
        <v>16</v>
      </c>
      <c r="E345" s="4" t="s">
        <v>1218</v>
      </c>
      <c r="F345" s="4">
        <v>79</v>
      </c>
      <c r="G345" s="7">
        <v>42497</v>
      </c>
      <c r="H345" s="14">
        <f>VLOOKUP(Ventas1[[#This Row],[IdProducto]],Productos1[],3,FALSE)*Ventas1[[#This Row],[UdsVendidas]]</f>
        <v>79</v>
      </c>
      <c r="I345" s="14">
        <f>VLOOKUP(Ventas1[[#This Row],[IdProducto]],Productos1[],4,FALSE)*Ventas1[[#This Row],[UdsVendidas]]</f>
        <v>158</v>
      </c>
      <c r="J345" s="14">
        <f>Ventas1[[#This Row],[Ingresos]]-Ventas1[[#This Row],[Costes]]</f>
        <v>79</v>
      </c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2.75" customHeight="1" x14ac:dyDescent="0.2">
      <c r="A346" s="4">
        <v>23606</v>
      </c>
      <c r="B346" s="4" t="s">
        <v>568</v>
      </c>
      <c r="C346" s="4" t="s">
        <v>137</v>
      </c>
      <c r="D346" s="4" t="s">
        <v>43</v>
      </c>
      <c r="E346" s="4" t="s">
        <v>1219</v>
      </c>
      <c r="F346" s="4">
        <v>17</v>
      </c>
      <c r="G346" s="7">
        <v>42479</v>
      </c>
      <c r="H346" s="14">
        <f>VLOOKUP(Ventas1[[#This Row],[IdProducto]],Productos1[],3,FALSE)*Ventas1[[#This Row],[UdsVendidas]]</f>
        <v>136</v>
      </c>
      <c r="I346" s="14">
        <f>VLOOKUP(Ventas1[[#This Row],[IdProducto]],Productos1[],4,FALSE)*Ventas1[[#This Row],[UdsVendidas]]</f>
        <v>246.5</v>
      </c>
      <c r="J346" s="14">
        <f>Ventas1[[#This Row],[Ingresos]]-Ventas1[[#This Row],[Costes]]</f>
        <v>110.5</v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2.75" customHeight="1" x14ac:dyDescent="0.2">
      <c r="A347" s="4">
        <v>23607</v>
      </c>
      <c r="B347" s="4" t="s">
        <v>569</v>
      </c>
      <c r="C347" s="4" t="s">
        <v>68</v>
      </c>
      <c r="D347" s="4" t="s">
        <v>31</v>
      </c>
      <c r="E347" s="4" t="s">
        <v>1218</v>
      </c>
      <c r="F347" s="4">
        <v>121</v>
      </c>
      <c r="G347" s="7">
        <v>42511</v>
      </c>
      <c r="H347" s="14">
        <f>VLOOKUP(Ventas1[[#This Row],[IdProducto]],Productos1[],3,FALSE)*Ventas1[[#This Row],[UdsVendidas]]</f>
        <v>726</v>
      </c>
      <c r="I347" s="14">
        <f>VLOOKUP(Ventas1[[#This Row],[IdProducto]],Productos1[],4,FALSE)*Ventas1[[#This Row],[UdsVendidas]]</f>
        <v>1089</v>
      </c>
      <c r="J347" s="14">
        <f>Ventas1[[#This Row],[Ingresos]]-Ventas1[[#This Row],[Costes]]</f>
        <v>363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2.75" customHeight="1" x14ac:dyDescent="0.2">
      <c r="A348" s="4">
        <v>23608</v>
      </c>
      <c r="B348" s="4" t="s">
        <v>570</v>
      </c>
      <c r="C348" s="4" t="s">
        <v>328</v>
      </c>
      <c r="D348" s="4" t="s">
        <v>16</v>
      </c>
      <c r="E348" s="4" t="s">
        <v>1219</v>
      </c>
      <c r="F348" s="4">
        <v>116</v>
      </c>
      <c r="G348" s="7">
        <v>42473</v>
      </c>
      <c r="H348" s="14">
        <f>VLOOKUP(Ventas1[[#This Row],[IdProducto]],Productos1[],3,FALSE)*Ventas1[[#This Row],[UdsVendidas]]</f>
        <v>116</v>
      </c>
      <c r="I348" s="14">
        <f>VLOOKUP(Ventas1[[#This Row],[IdProducto]],Productos1[],4,FALSE)*Ventas1[[#This Row],[UdsVendidas]]</f>
        <v>232</v>
      </c>
      <c r="J348" s="14">
        <f>Ventas1[[#This Row],[Ingresos]]-Ventas1[[#This Row],[Costes]]</f>
        <v>116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2.75" customHeight="1" x14ac:dyDescent="0.2">
      <c r="A349" s="4">
        <v>23609</v>
      </c>
      <c r="B349" s="4" t="s">
        <v>571</v>
      </c>
      <c r="C349" s="4" t="s">
        <v>99</v>
      </c>
      <c r="D349" s="4" t="s">
        <v>19</v>
      </c>
      <c r="E349" s="4" t="s">
        <v>1218</v>
      </c>
      <c r="F349" s="4">
        <v>131</v>
      </c>
      <c r="G349" s="7">
        <v>42491</v>
      </c>
      <c r="H349" s="14">
        <f>VLOOKUP(Ventas1[[#This Row],[IdProducto]],Productos1[],3,FALSE)*Ventas1[[#This Row],[UdsVendidas]]</f>
        <v>262</v>
      </c>
      <c r="I349" s="14">
        <f>VLOOKUP(Ventas1[[#This Row],[IdProducto]],Productos1[],4,FALSE)*Ventas1[[#This Row],[UdsVendidas]]</f>
        <v>522.69000000000005</v>
      </c>
      <c r="J349" s="14">
        <f>Ventas1[[#This Row],[Ingresos]]-Ventas1[[#This Row],[Costes]]</f>
        <v>260.69000000000005</v>
      </c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2.75" customHeight="1" x14ac:dyDescent="0.2">
      <c r="A350" s="4">
        <v>23610</v>
      </c>
      <c r="B350" s="4" t="s">
        <v>572</v>
      </c>
      <c r="C350" s="4" t="s">
        <v>274</v>
      </c>
      <c r="D350" s="4" t="s">
        <v>37</v>
      </c>
      <c r="E350" s="4" t="s">
        <v>1218</v>
      </c>
      <c r="F350" s="4">
        <v>144</v>
      </c>
      <c r="G350" s="7">
        <v>42485</v>
      </c>
      <c r="H350" s="14">
        <f>VLOOKUP(Ventas1[[#This Row],[IdProducto]],Productos1[],3,FALSE)*Ventas1[[#This Row],[UdsVendidas]]</f>
        <v>504</v>
      </c>
      <c r="I350" s="14">
        <f>VLOOKUP(Ventas1[[#This Row],[IdProducto]],Productos1[],4,FALSE)*Ventas1[[#This Row],[UdsVendidas]]</f>
        <v>1006.5600000000001</v>
      </c>
      <c r="J350" s="14">
        <f>Ventas1[[#This Row],[Ingresos]]-Ventas1[[#This Row],[Costes]]</f>
        <v>502.56000000000006</v>
      </c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2.75" customHeight="1" x14ac:dyDescent="0.2">
      <c r="A351" s="4">
        <v>23611</v>
      </c>
      <c r="B351" s="4" t="s">
        <v>573</v>
      </c>
      <c r="C351" s="4" t="s">
        <v>131</v>
      </c>
      <c r="D351" s="4" t="s">
        <v>19</v>
      </c>
      <c r="E351" s="4" t="s">
        <v>1219</v>
      </c>
      <c r="F351" s="4">
        <v>102</v>
      </c>
      <c r="G351" s="7">
        <v>42518</v>
      </c>
      <c r="H351" s="14">
        <f>VLOOKUP(Ventas1[[#This Row],[IdProducto]],Productos1[],3,FALSE)*Ventas1[[#This Row],[UdsVendidas]]</f>
        <v>204</v>
      </c>
      <c r="I351" s="14">
        <f>VLOOKUP(Ventas1[[#This Row],[IdProducto]],Productos1[],4,FALSE)*Ventas1[[#This Row],[UdsVendidas]]</f>
        <v>406.98</v>
      </c>
      <c r="J351" s="14">
        <f>Ventas1[[#This Row],[Ingresos]]-Ventas1[[#This Row],[Costes]]</f>
        <v>202.98000000000002</v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2.75" customHeight="1" x14ac:dyDescent="0.2">
      <c r="A352" s="4">
        <v>23612</v>
      </c>
      <c r="B352" s="4" t="s">
        <v>574</v>
      </c>
      <c r="C352" s="4" t="s">
        <v>87</v>
      </c>
      <c r="D352" s="4" t="s">
        <v>28</v>
      </c>
      <c r="E352" s="4" t="s">
        <v>1220</v>
      </c>
      <c r="F352" s="4">
        <v>212</v>
      </c>
      <c r="G352" s="7">
        <v>42492</v>
      </c>
      <c r="H352" s="14">
        <f>VLOOKUP(Ventas1[[#This Row],[IdProducto]],Productos1[],3,FALSE)*Ventas1[[#This Row],[UdsVendidas]]</f>
        <v>742</v>
      </c>
      <c r="I352" s="14">
        <f>VLOOKUP(Ventas1[[#This Row],[IdProducto]],Productos1[],4,FALSE)*Ventas1[[#This Row],[UdsVendidas]]</f>
        <v>1378</v>
      </c>
      <c r="J352" s="14">
        <f>Ventas1[[#This Row],[Ingresos]]-Ventas1[[#This Row],[Costes]]</f>
        <v>636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2.75" customHeight="1" x14ac:dyDescent="0.2">
      <c r="A353" s="4">
        <v>23613</v>
      </c>
      <c r="B353" s="4" t="s">
        <v>575</v>
      </c>
      <c r="C353" s="4" t="s">
        <v>204</v>
      </c>
      <c r="D353" s="4" t="s">
        <v>16</v>
      </c>
      <c r="E353" s="4" t="s">
        <v>1218</v>
      </c>
      <c r="F353" s="4">
        <v>191</v>
      </c>
      <c r="G353" s="7">
        <v>42513</v>
      </c>
      <c r="H353" s="14">
        <f>VLOOKUP(Ventas1[[#This Row],[IdProducto]],Productos1[],3,FALSE)*Ventas1[[#This Row],[UdsVendidas]]</f>
        <v>191</v>
      </c>
      <c r="I353" s="14">
        <f>VLOOKUP(Ventas1[[#This Row],[IdProducto]],Productos1[],4,FALSE)*Ventas1[[#This Row],[UdsVendidas]]</f>
        <v>382</v>
      </c>
      <c r="J353" s="14">
        <f>Ventas1[[#This Row],[Ingresos]]-Ventas1[[#This Row],[Costes]]</f>
        <v>191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2.75" customHeight="1" x14ac:dyDescent="0.2">
      <c r="A354" s="4">
        <v>23614</v>
      </c>
      <c r="B354" s="4" t="s">
        <v>576</v>
      </c>
      <c r="C354" s="4" t="s">
        <v>307</v>
      </c>
      <c r="D354" s="4" t="s">
        <v>13</v>
      </c>
      <c r="E354" s="4" t="s">
        <v>1218</v>
      </c>
      <c r="F354" s="4">
        <v>172</v>
      </c>
      <c r="G354" s="7">
        <v>42462</v>
      </c>
      <c r="H354" s="14">
        <f>VLOOKUP(Ventas1[[#This Row],[IdProducto]],Productos1[],3,FALSE)*Ventas1[[#This Row],[UdsVendidas]]</f>
        <v>258</v>
      </c>
      <c r="I354" s="14">
        <f>VLOOKUP(Ventas1[[#This Row],[IdProducto]],Productos1[],4,FALSE)*Ventas1[[#This Row],[UdsVendidas]]</f>
        <v>516</v>
      </c>
      <c r="J354" s="14">
        <f>Ventas1[[#This Row],[Ingresos]]-Ventas1[[#This Row],[Costes]]</f>
        <v>258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2.75" customHeight="1" x14ac:dyDescent="0.2">
      <c r="A355" s="4">
        <v>23615</v>
      </c>
      <c r="B355" s="4" t="s">
        <v>577</v>
      </c>
      <c r="C355" s="4" t="s">
        <v>293</v>
      </c>
      <c r="D355" s="4" t="s">
        <v>19</v>
      </c>
      <c r="E355" s="4" t="s">
        <v>1218</v>
      </c>
      <c r="F355" s="4">
        <v>27</v>
      </c>
      <c r="G355" s="7">
        <v>42495</v>
      </c>
      <c r="H355" s="14">
        <f>VLOOKUP(Ventas1[[#This Row],[IdProducto]],Productos1[],3,FALSE)*Ventas1[[#This Row],[UdsVendidas]]</f>
        <v>54</v>
      </c>
      <c r="I355" s="14">
        <f>VLOOKUP(Ventas1[[#This Row],[IdProducto]],Productos1[],4,FALSE)*Ventas1[[#This Row],[UdsVendidas]]</f>
        <v>107.73</v>
      </c>
      <c r="J355" s="14">
        <f>Ventas1[[#This Row],[Ingresos]]-Ventas1[[#This Row],[Costes]]</f>
        <v>53.730000000000004</v>
      </c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2.75" customHeight="1" x14ac:dyDescent="0.2">
      <c r="A356" s="4">
        <v>23616</v>
      </c>
      <c r="B356" s="4" t="s">
        <v>578</v>
      </c>
      <c r="C356" s="4" t="s">
        <v>245</v>
      </c>
      <c r="D356" s="4" t="s">
        <v>41</v>
      </c>
      <c r="E356" s="4" t="s">
        <v>1219</v>
      </c>
      <c r="F356" s="4">
        <v>36</v>
      </c>
      <c r="G356" s="7">
        <v>42490</v>
      </c>
      <c r="H356" s="14">
        <f>VLOOKUP(Ventas1[[#This Row],[IdProducto]],Productos1[],3,FALSE)*Ventas1[[#This Row],[UdsVendidas]]</f>
        <v>180</v>
      </c>
      <c r="I356" s="14">
        <f>VLOOKUP(Ventas1[[#This Row],[IdProducto]],Productos1[],4,FALSE)*Ventas1[[#This Row],[UdsVendidas]]</f>
        <v>359.64</v>
      </c>
      <c r="J356" s="14">
        <f>Ventas1[[#This Row],[Ingresos]]-Ventas1[[#This Row],[Costes]]</f>
        <v>179.64</v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2.75" customHeight="1" x14ac:dyDescent="0.2">
      <c r="A357" s="4">
        <v>23617</v>
      </c>
      <c r="B357" s="4" t="s">
        <v>579</v>
      </c>
      <c r="C357" s="4" t="s">
        <v>254</v>
      </c>
      <c r="D357" s="4" t="s">
        <v>41</v>
      </c>
      <c r="E357" s="4" t="s">
        <v>1218</v>
      </c>
      <c r="F357" s="4">
        <v>191</v>
      </c>
      <c r="G357" s="7">
        <v>42465</v>
      </c>
      <c r="H357" s="14">
        <f>VLOOKUP(Ventas1[[#This Row],[IdProducto]],Productos1[],3,FALSE)*Ventas1[[#This Row],[UdsVendidas]]</f>
        <v>955</v>
      </c>
      <c r="I357" s="14">
        <f>VLOOKUP(Ventas1[[#This Row],[IdProducto]],Productos1[],4,FALSE)*Ventas1[[#This Row],[UdsVendidas]]</f>
        <v>1908.0900000000001</v>
      </c>
      <c r="J357" s="14">
        <f>Ventas1[[#This Row],[Ingresos]]-Ventas1[[#This Row],[Costes]]</f>
        <v>953.09000000000015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2.75" customHeight="1" x14ac:dyDescent="0.2">
      <c r="A358" s="4">
        <v>23618</v>
      </c>
      <c r="B358" s="4" t="s">
        <v>580</v>
      </c>
      <c r="C358" s="4" t="s">
        <v>117</v>
      </c>
      <c r="D358" s="4" t="s">
        <v>28</v>
      </c>
      <c r="E358" s="4" t="s">
        <v>1219</v>
      </c>
      <c r="F358" s="4">
        <v>103</v>
      </c>
      <c r="G358" s="7">
        <v>42482</v>
      </c>
      <c r="H358" s="14">
        <f>VLOOKUP(Ventas1[[#This Row],[IdProducto]],Productos1[],3,FALSE)*Ventas1[[#This Row],[UdsVendidas]]</f>
        <v>360.5</v>
      </c>
      <c r="I358" s="14">
        <f>VLOOKUP(Ventas1[[#This Row],[IdProducto]],Productos1[],4,FALSE)*Ventas1[[#This Row],[UdsVendidas]]</f>
        <v>669.5</v>
      </c>
      <c r="J358" s="14">
        <f>Ventas1[[#This Row],[Ingresos]]-Ventas1[[#This Row],[Costes]]</f>
        <v>309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2.75" customHeight="1" x14ac:dyDescent="0.2">
      <c r="A359" s="4">
        <v>23619</v>
      </c>
      <c r="B359" s="4" t="s">
        <v>581</v>
      </c>
      <c r="C359" s="4" t="s">
        <v>116</v>
      </c>
      <c r="D359" s="4" t="s">
        <v>41</v>
      </c>
      <c r="E359" s="4" t="s">
        <v>1218</v>
      </c>
      <c r="F359" s="4">
        <v>61</v>
      </c>
      <c r="G359" s="7">
        <v>42461</v>
      </c>
      <c r="H359" s="14">
        <f>VLOOKUP(Ventas1[[#This Row],[IdProducto]],Productos1[],3,FALSE)*Ventas1[[#This Row],[UdsVendidas]]</f>
        <v>305</v>
      </c>
      <c r="I359" s="14">
        <f>VLOOKUP(Ventas1[[#This Row],[IdProducto]],Productos1[],4,FALSE)*Ventas1[[#This Row],[UdsVendidas]]</f>
        <v>609.39</v>
      </c>
      <c r="J359" s="14">
        <f>Ventas1[[#This Row],[Ingresos]]-Ventas1[[#This Row],[Costes]]</f>
        <v>304.39</v>
      </c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2.75" customHeight="1" x14ac:dyDescent="0.2">
      <c r="A360" s="4">
        <v>23620</v>
      </c>
      <c r="B360" s="4" t="s">
        <v>582</v>
      </c>
      <c r="C360" s="4" t="s">
        <v>116</v>
      </c>
      <c r="D360" s="4" t="s">
        <v>19</v>
      </c>
      <c r="E360" s="4" t="s">
        <v>1218</v>
      </c>
      <c r="F360" s="4">
        <v>197</v>
      </c>
      <c r="G360" s="7">
        <v>42479</v>
      </c>
      <c r="H360" s="14">
        <f>VLOOKUP(Ventas1[[#This Row],[IdProducto]],Productos1[],3,FALSE)*Ventas1[[#This Row],[UdsVendidas]]</f>
        <v>394</v>
      </c>
      <c r="I360" s="14">
        <f>VLOOKUP(Ventas1[[#This Row],[IdProducto]],Productos1[],4,FALSE)*Ventas1[[#This Row],[UdsVendidas]]</f>
        <v>786.03000000000009</v>
      </c>
      <c r="J360" s="14">
        <f>Ventas1[[#This Row],[Ingresos]]-Ventas1[[#This Row],[Costes]]</f>
        <v>392.03000000000009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2.75" customHeight="1" x14ac:dyDescent="0.2">
      <c r="A361" s="4">
        <v>23621</v>
      </c>
      <c r="B361" s="4" t="s">
        <v>583</v>
      </c>
      <c r="C361" s="4" t="s">
        <v>256</v>
      </c>
      <c r="D361" s="4" t="s">
        <v>22</v>
      </c>
      <c r="E361" s="4" t="s">
        <v>1218</v>
      </c>
      <c r="F361" s="4">
        <v>34</v>
      </c>
      <c r="G361" s="7">
        <v>42496</v>
      </c>
      <c r="H361" s="14">
        <f>VLOOKUP(Ventas1[[#This Row],[IdProducto]],Productos1[],3,FALSE)*Ventas1[[#This Row],[UdsVendidas]]</f>
        <v>119</v>
      </c>
      <c r="I361" s="14">
        <f>VLOOKUP(Ventas1[[#This Row],[IdProducto]],Productos1[],4,FALSE)*Ventas1[[#This Row],[UdsVendidas]]</f>
        <v>221</v>
      </c>
      <c r="J361" s="14">
        <f>Ventas1[[#This Row],[Ingresos]]-Ventas1[[#This Row],[Costes]]</f>
        <v>102</v>
      </c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2.75" customHeight="1" x14ac:dyDescent="0.2">
      <c r="A362" s="4">
        <v>23622</v>
      </c>
      <c r="B362" s="4" t="s">
        <v>584</v>
      </c>
      <c r="C362" s="4" t="s">
        <v>140</v>
      </c>
      <c r="D362" s="4" t="s">
        <v>35</v>
      </c>
      <c r="E362" s="4" t="s">
        <v>1219</v>
      </c>
      <c r="F362" s="4">
        <v>37</v>
      </c>
      <c r="G362" s="7">
        <v>42496</v>
      </c>
      <c r="H362" s="14">
        <f>VLOOKUP(Ventas1[[#This Row],[IdProducto]],Productos1[],3,FALSE)*Ventas1[[#This Row],[UdsVendidas]]</f>
        <v>92.5</v>
      </c>
      <c r="I362" s="14">
        <f>VLOOKUP(Ventas1[[#This Row],[IdProducto]],Productos1[],4,FALSE)*Ventas1[[#This Row],[UdsVendidas]]</f>
        <v>166.5</v>
      </c>
      <c r="J362" s="14">
        <f>Ventas1[[#This Row],[Ingresos]]-Ventas1[[#This Row],[Costes]]</f>
        <v>74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2.75" customHeight="1" x14ac:dyDescent="0.2">
      <c r="A363" s="4">
        <v>23623</v>
      </c>
      <c r="B363" s="4" t="s">
        <v>585</v>
      </c>
      <c r="C363" s="4" t="s">
        <v>61</v>
      </c>
      <c r="D363" s="4" t="s">
        <v>19</v>
      </c>
      <c r="E363" s="4" t="s">
        <v>1219</v>
      </c>
      <c r="F363" s="4">
        <v>181</v>
      </c>
      <c r="G363" s="7">
        <v>42464</v>
      </c>
      <c r="H363" s="14">
        <f>VLOOKUP(Ventas1[[#This Row],[IdProducto]],Productos1[],3,FALSE)*Ventas1[[#This Row],[UdsVendidas]]</f>
        <v>362</v>
      </c>
      <c r="I363" s="14">
        <f>VLOOKUP(Ventas1[[#This Row],[IdProducto]],Productos1[],4,FALSE)*Ventas1[[#This Row],[UdsVendidas]]</f>
        <v>722.19</v>
      </c>
      <c r="J363" s="14">
        <f>Ventas1[[#This Row],[Ingresos]]-Ventas1[[#This Row],[Costes]]</f>
        <v>360.19000000000005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2.75" customHeight="1" x14ac:dyDescent="0.2">
      <c r="A364" s="4">
        <v>23624</v>
      </c>
      <c r="B364" s="4" t="s">
        <v>586</v>
      </c>
      <c r="C364" s="4" t="s">
        <v>91</v>
      </c>
      <c r="D364" s="4" t="s">
        <v>37</v>
      </c>
      <c r="E364" s="4" t="s">
        <v>1218</v>
      </c>
      <c r="F364" s="4">
        <v>1</v>
      </c>
      <c r="G364" s="7">
        <v>42500</v>
      </c>
      <c r="H364" s="14">
        <f>VLOOKUP(Ventas1[[#This Row],[IdProducto]],Productos1[],3,FALSE)*Ventas1[[#This Row],[UdsVendidas]]</f>
        <v>3.5</v>
      </c>
      <c r="I364" s="14">
        <f>VLOOKUP(Ventas1[[#This Row],[IdProducto]],Productos1[],4,FALSE)*Ventas1[[#This Row],[UdsVendidas]]</f>
        <v>6.99</v>
      </c>
      <c r="J364" s="14">
        <f>Ventas1[[#This Row],[Ingresos]]-Ventas1[[#This Row],[Costes]]</f>
        <v>3.49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2.75" customHeight="1" x14ac:dyDescent="0.2">
      <c r="A365" s="4">
        <v>23625</v>
      </c>
      <c r="B365" s="4" t="s">
        <v>587</v>
      </c>
      <c r="C365" s="4" t="s">
        <v>146</v>
      </c>
      <c r="D365" s="4" t="s">
        <v>24</v>
      </c>
      <c r="E365" s="4" t="s">
        <v>1219</v>
      </c>
      <c r="F365" s="4">
        <v>74</v>
      </c>
      <c r="G365" s="7">
        <v>42481</v>
      </c>
      <c r="H365" s="14">
        <f>VLOOKUP(Ventas1[[#This Row],[IdProducto]],Productos1[],3,FALSE)*Ventas1[[#This Row],[UdsVendidas]]</f>
        <v>222</v>
      </c>
      <c r="I365" s="14">
        <f>VLOOKUP(Ventas1[[#This Row],[IdProducto]],Productos1[],4,FALSE)*Ventas1[[#This Row],[UdsVendidas]]</f>
        <v>444</v>
      </c>
      <c r="J365" s="14">
        <f>Ventas1[[#This Row],[Ingresos]]-Ventas1[[#This Row],[Costes]]</f>
        <v>222</v>
      </c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2.75" customHeight="1" x14ac:dyDescent="0.2">
      <c r="A366" s="4">
        <v>23626</v>
      </c>
      <c r="B366" s="4" t="s">
        <v>588</v>
      </c>
      <c r="C366" s="4" t="s">
        <v>217</v>
      </c>
      <c r="D366" s="4" t="s">
        <v>41</v>
      </c>
      <c r="E366" s="4" t="s">
        <v>1218</v>
      </c>
      <c r="F366" s="4">
        <v>17</v>
      </c>
      <c r="G366" s="7">
        <v>42468</v>
      </c>
      <c r="H366" s="14">
        <f>VLOOKUP(Ventas1[[#This Row],[IdProducto]],Productos1[],3,FALSE)*Ventas1[[#This Row],[UdsVendidas]]</f>
        <v>85</v>
      </c>
      <c r="I366" s="14">
        <f>VLOOKUP(Ventas1[[#This Row],[IdProducto]],Productos1[],4,FALSE)*Ventas1[[#This Row],[UdsVendidas]]</f>
        <v>169.83</v>
      </c>
      <c r="J366" s="14">
        <f>Ventas1[[#This Row],[Ingresos]]-Ventas1[[#This Row],[Costes]]</f>
        <v>84.830000000000013</v>
      </c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2.75" customHeight="1" x14ac:dyDescent="0.2">
      <c r="A367" s="4">
        <v>23627</v>
      </c>
      <c r="B367" s="4" t="s">
        <v>589</v>
      </c>
      <c r="C367" s="4" t="s">
        <v>308</v>
      </c>
      <c r="D367" s="4" t="s">
        <v>13</v>
      </c>
      <c r="E367" s="4" t="s">
        <v>1220</v>
      </c>
      <c r="F367" s="4">
        <v>141</v>
      </c>
      <c r="G367" s="7">
        <v>42466</v>
      </c>
      <c r="H367" s="14">
        <f>VLOOKUP(Ventas1[[#This Row],[IdProducto]],Productos1[],3,FALSE)*Ventas1[[#This Row],[UdsVendidas]]</f>
        <v>211.5</v>
      </c>
      <c r="I367" s="14">
        <f>VLOOKUP(Ventas1[[#This Row],[IdProducto]],Productos1[],4,FALSE)*Ventas1[[#This Row],[UdsVendidas]]</f>
        <v>423</v>
      </c>
      <c r="J367" s="14">
        <f>Ventas1[[#This Row],[Ingresos]]-Ventas1[[#This Row],[Costes]]</f>
        <v>211.5</v>
      </c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2.75" customHeight="1" x14ac:dyDescent="0.2">
      <c r="A368" s="4">
        <v>23628</v>
      </c>
      <c r="B368" s="4" t="s">
        <v>154</v>
      </c>
      <c r="C368" s="4" t="s">
        <v>78</v>
      </c>
      <c r="D368" s="4" t="s">
        <v>22</v>
      </c>
      <c r="E368" s="4" t="s">
        <v>1218</v>
      </c>
      <c r="F368" s="4">
        <v>169</v>
      </c>
      <c r="G368" s="7">
        <v>42497</v>
      </c>
      <c r="H368" s="14">
        <f>VLOOKUP(Ventas1[[#This Row],[IdProducto]],Productos1[],3,FALSE)*Ventas1[[#This Row],[UdsVendidas]]</f>
        <v>591.5</v>
      </c>
      <c r="I368" s="14">
        <f>VLOOKUP(Ventas1[[#This Row],[IdProducto]],Productos1[],4,FALSE)*Ventas1[[#This Row],[UdsVendidas]]</f>
        <v>1098.5</v>
      </c>
      <c r="J368" s="14">
        <f>Ventas1[[#This Row],[Ingresos]]-Ventas1[[#This Row],[Costes]]</f>
        <v>507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2.75" customHeight="1" x14ac:dyDescent="0.2">
      <c r="A369" s="4">
        <v>23629</v>
      </c>
      <c r="B369" s="4" t="s">
        <v>590</v>
      </c>
      <c r="C369" s="4" t="s">
        <v>219</v>
      </c>
      <c r="D369" s="4" t="s">
        <v>41</v>
      </c>
      <c r="E369" s="4" t="s">
        <v>1218</v>
      </c>
      <c r="F369" s="4">
        <v>79</v>
      </c>
      <c r="G369" s="7">
        <v>42505</v>
      </c>
      <c r="H369" s="14">
        <f>VLOOKUP(Ventas1[[#This Row],[IdProducto]],Productos1[],3,FALSE)*Ventas1[[#This Row],[UdsVendidas]]</f>
        <v>395</v>
      </c>
      <c r="I369" s="14">
        <f>VLOOKUP(Ventas1[[#This Row],[IdProducto]],Productos1[],4,FALSE)*Ventas1[[#This Row],[UdsVendidas]]</f>
        <v>789.21</v>
      </c>
      <c r="J369" s="14">
        <f>Ventas1[[#This Row],[Ingresos]]-Ventas1[[#This Row],[Costes]]</f>
        <v>394.21000000000004</v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2.75" customHeight="1" x14ac:dyDescent="0.2">
      <c r="A370" s="4">
        <v>23630</v>
      </c>
      <c r="B370" s="4" t="s">
        <v>591</v>
      </c>
      <c r="C370" s="4" t="s">
        <v>152</v>
      </c>
      <c r="D370" s="4" t="s">
        <v>19</v>
      </c>
      <c r="E370" s="4" t="s">
        <v>1220</v>
      </c>
      <c r="F370" s="4">
        <v>55</v>
      </c>
      <c r="G370" s="7">
        <v>42504</v>
      </c>
      <c r="H370" s="14">
        <f>VLOOKUP(Ventas1[[#This Row],[IdProducto]],Productos1[],3,FALSE)*Ventas1[[#This Row],[UdsVendidas]]</f>
        <v>110</v>
      </c>
      <c r="I370" s="14">
        <f>VLOOKUP(Ventas1[[#This Row],[IdProducto]],Productos1[],4,FALSE)*Ventas1[[#This Row],[UdsVendidas]]</f>
        <v>219.45000000000002</v>
      </c>
      <c r="J370" s="14">
        <f>Ventas1[[#This Row],[Ingresos]]-Ventas1[[#This Row],[Costes]]</f>
        <v>109.45000000000002</v>
      </c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2.75" customHeight="1" x14ac:dyDescent="0.2">
      <c r="A371" s="4">
        <v>23631</v>
      </c>
      <c r="B371" s="4" t="s">
        <v>592</v>
      </c>
      <c r="C371" s="4" t="s">
        <v>240</v>
      </c>
      <c r="D371" s="4" t="s">
        <v>24</v>
      </c>
      <c r="E371" s="4" t="s">
        <v>1219</v>
      </c>
      <c r="F371" s="4">
        <v>65</v>
      </c>
      <c r="G371" s="7">
        <v>42462</v>
      </c>
      <c r="H371" s="14">
        <f>VLOOKUP(Ventas1[[#This Row],[IdProducto]],Productos1[],3,FALSE)*Ventas1[[#This Row],[UdsVendidas]]</f>
        <v>195</v>
      </c>
      <c r="I371" s="14">
        <f>VLOOKUP(Ventas1[[#This Row],[IdProducto]],Productos1[],4,FALSE)*Ventas1[[#This Row],[UdsVendidas]]</f>
        <v>390</v>
      </c>
      <c r="J371" s="14">
        <f>Ventas1[[#This Row],[Ingresos]]-Ventas1[[#This Row],[Costes]]</f>
        <v>195</v>
      </c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2.75" customHeight="1" x14ac:dyDescent="0.2">
      <c r="A372" s="4">
        <v>23632</v>
      </c>
      <c r="B372" s="4" t="s">
        <v>593</v>
      </c>
      <c r="C372" s="4" t="s">
        <v>163</v>
      </c>
      <c r="D372" s="4" t="s">
        <v>13</v>
      </c>
      <c r="E372" s="4" t="s">
        <v>1219</v>
      </c>
      <c r="F372" s="4">
        <v>75</v>
      </c>
      <c r="G372" s="7">
        <v>42480</v>
      </c>
      <c r="H372" s="14">
        <f>VLOOKUP(Ventas1[[#This Row],[IdProducto]],Productos1[],3,FALSE)*Ventas1[[#This Row],[UdsVendidas]]</f>
        <v>112.5</v>
      </c>
      <c r="I372" s="14">
        <f>VLOOKUP(Ventas1[[#This Row],[IdProducto]],Productos1[],4,FALSE)*Ventas1[[#This Row],[UdsVendidas]]</f>
        <v>225</v>
      </c>
      <c r="J372" s="14">
        <f>Ventas1[[#This Row],[Ingresos]]-Ventas1[[#This Row],[Costes]]</f>
        <v>112.5</v>
      </c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2.75" customHeight="1" x14ac:dyDescent="0.2">
      <c r="A373" s="4">
        <v>23633</v>
      </c>
      <c r="B373" s="4" t="s">
        <v>594</v>
      </c>
      <c r="C373" s="4" t="s">
        <v>129</v>
      </c>
      <c r="D373" s="4" t="s">
        <v>37</v>
      </c>
      <c r="E373" s="4" t="s">
        <v>1218</v>
      </c>
      <c r="F373" s="4">
        <v>58</v>
      </c>
      <c r="G373" s="7">
        <v>42501</v>
      </c>
      <c r="H373" s="14">
        <f>VLOOKUP(Ventas1[[#This Row],[IdProducto]],Productos1[],3,FALSE)*Ventas1[[#This Row],[UdsVendidas]]</f>
        <v>203</v>
      </c>
      <c r="I373" s="14">
        <f>VLOOKUP(Ventas1[[#This Row],[IdProducto]],Productos1[],4,FALSE)*Ventas1[[#This Row],[UdsVendidas]]</f>
        <v>405.42</v>
      </c>
      <c r="J373" s="14">
        <f>Ventas1[[#This Row],[Ingresos]]-Ventas1[[#This Row],[Costes]]</f>
        <v>202.42000000000002</v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2.75" customHeight="1" x14ac:dyDescent="0.2">
      <c r="A374" s="4">
        <v>23634</v>
      </c>
      <c r="B374" s="4" t="s">
        <v>595</v>
      </c>
      <c r="C374" s="4" t="s">
        <v>172</v>
      </c>
      <c r="D374" s="4" t="s">
        <v>35</v>
      </c>
      <c r="E374" s="4" t="s">
        <v>1218</v>
      </c>
      <c r="F374" s="4">
        <v>60</v>
      </c>
      <c r="G374" s="7">
        <v>42483</v>
      </c>
      <c r="H374" s="14">
        <f>VLOOKUP(Ventas1[[#This Row],[IdProducto]],Productos1[],3,FALSE)*Ventas1[[#This Row],[UdsVendidas]]</f>
        <v>150</v>
      </c>
      <c r="I374" s="14">
        <f>VLOOKUP(Ventas1[[#This Row],[IdProducto]],Productos1[],4,FALSE)*Ventas1[[#This Row],[UdsVendidas]]</f>
        <v>270</v>
      </c>
      <c r="J374" s="14">
        <f>Ventas1[[#This Row],[Ingresos]]-Ventas1[[#This Row],[Costes]]</f>
        <v>120</v>
      </c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2.75" customHeight="1" x14ac:dyDescent="0.2">
      <c r="A375" s="4">
        <v>23635</v>
      </c>
      <c r="B375" s="4" t="s">
        <v>596</v>
      </c>
      <c r="C375" s="4" t="s">
        <v>39</v>
      </c>
      <c r="D375" s="4" t="s">
        <v>16</v>
      </c>
      <c r="E375" s="4" t="s">
        <v>1220</v>
      </c>
      <c r="F375" s="4">
        <v>115</v>
      </c>
      <c r="G375" s="7">
        <v>42503</v>
      </c>
      <c r="H375" s="14">
        <f>VLOOKUP(Ventas1[[#This Row],[IdProducto]],Productos1[],3,FALSE)*Ventas1[[#This Row],[UdsVendidas]]</f>
        <v>115</v>
      </c>
      <c r="I375" s="14">
        <f>VLOOKUP(Ventas1[[#This Row],[IdProducto]],Productos1[],4,FALSE)*Ventas1[[#This Row],[UdsVendidas]]</f>
        <v>230</v>
      </c>
      <c r="J375" s="14">
        <f>Ventas1[[#This Row],[Ingresos]]-Ventas1[[#This Row],[Costes]]</f>
        <v>115</v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2.75" customHeight="1" x14ac:dyDescent="0.2">
      <c r="A376" s="4">
        <v>23636</v>
      </c>
      <c r="B376" s="4" t="s">
        <v>597</v>
      </c>
      <c r="C376" s="4" t="s">
        <v>62</v>
      </c>
      <c r="D376" s="4" t="s">
        <v>13</v>
      </c>
      <c r="E376" s="4" t="s">
        <v>1218</v>
      </c>
      <c r="F376" s="4">
        <v>108</v>
      </c>
      <c r="G376" s="7">
        <v>42490</v>
      </c>
      <c r="H376" s="14">
        <f>VLOOKUP(Ventas1[[#This Row],[IdProducto]],Productos1[],3,FALSE)*Ventas1[[#This Row],[UdsVendidas]]</f>
        <v>162</v>
      </c>
      <c r="I376" s="14">
        <f>VLOOKUP(Ventas1[[#This Row],[IdProducto]],Productos1[],4,FALSE)*Ventas1[[#This Row],[UdsVendidas]]</f>
        <v>324</v>
      </c>
      <c r="J376" s="14">
        <f>Ventas1[[#This Row],[Ingresos]]-Ventas1[[#This Row],[Costes]]</f>
        <v>162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2.75" customHeight="1" x14ac:dyDescent="0.2">
      <c r="A377" s="4">
        <v>23637</v>
      </c>
      <c r="B377" s="4" t="s">
        <v>598</v>
      </c>
      <c r="C377" s="4" t="s">
        <v>163</v>
      </c>
      <c r="D377" s="4" t="s">
        <v>16</v>
      </c>
      <c r="E377" s="4" t="s">
        <v>1219</v>
      </c>
      <c r="F377" s="4">
        <v>63</v>
      </c>
      <c r="G377" s="7">
        <v>42501</v>
      </c>
      <c r="H377" s="14">
        <f>VLOOKUP(Ventas1[[#This Row],[IdProducto]],Productos1[],3,FALSE)*Ventas1[[#This Row],[UdsVendidas]]</f>
        <v>63</v>
      </c>
      <c r="I377" s="14">
        <f>VLOOKUP(Ventas1[[#This Row],[IdProducto]],Productos1[],4,FALSE)*Ventas1[[#This Row],[UdsVendidas]]</f>
        <v>126</v>
      </c>
      <c r="J377" s="14">
        <f>Ventas1[[#This Row],[Ingresos]]-Ventas1[[#This Row],[Costes]]</f>
        <v>63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2.75" customHeight="1" x14ac:dyDescent="0.2">
      <c r="A378" s="4">
        <v>23638</v>
      </c>
      <c r="B378" s="4" t="s">
        <v>599</v>
      </c>
      <c r="C378" s="4" t="s">
        <v>308</v>
      </c>
      <c r="D378" s="4" t="s">
        <v>28</v>
      </c>
      <c r="E378" s="4" t="s">
        <v>1220</v>
      </c>
      <c r="F378" s="4">
        <v>98</v>
      </c>
      <c r="G378" s="7">
        <v>42488</v>
      </c>
      <c r="H378" s="14">
        <f>VLOOKUP(Ventas1[[#This Row],[IdProducto]],Productos1[],3,FALSE)*Ventas1[[#This Row],[UdsVendidas]]</f>
        <v>343</v>
      </c>
      <c r="I378" s="14">
        <f>VLOOKUP(Ventas1[[#This Row],[IdProducto]],Productos1[],4,FALSE)*Ventas1[[#This Row],[UdsVendidas]]</f>
        <v>637</v>
      </c>
      <c r="J378" s="14">
        <f>Ventas1[[#This Row],[Ingresos]]-Ventas1[[#This Row],[Costes]]</f>
        <v>294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2.75" customHeight="1" x14ac:dyDescent="0.2">
      <c r="A379" s="4">
        <v>23639</v>
      </c>
      <c r="B379" s="4" t="s">
        <v>600</v>
      </c>
      <c r="C379" s="4" t="s">
        <v>205</v>
      </c>
      <c r="D379" s="4" t="s">
        <v>31</v>
      </c>
      <c r="E379" s="4" t="s">
        <v>1218</v>
      </c>
      <c r="F379" s="4">
        <v>119</v>
      </c>
      <c r="G379" s="7">
        <v>42512</v>
      </c>
      <c r="H379" s="14">
        <f>VLOOKUP(Ventas1[[#This Row],[IdProducto]],Productos1[],3,FALSE)*Ventas1[[#This Row],[UdsVendidas]]</f>
        <v>714</v>
      </c>
      <c r="I379" s="14">
        <f>VLOOKUP(Ventas1[[#This Row],[IdProducto]],Productos1[],4,FALSE)*Ventas1[[#This Row],[UdsVendidas]]</f>
        <v>1071</v>
      </c>
      <c r="J379" s="14">
        <f>Ventas1[[#This Row],[Ingresos]]-Ventas1[[#This Row],[Costes]]</f>
        <v>357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2.75" customHeight="1" x14ac:dyDescent="0.2">
      <c r="A380" s="4">
        <v>23640</v>
      </c>
      <c r="B380" s="4" t="s">
        <v>601</v>
      </c>
      <c r="C380" s="4" t="s">
        <v>83</v>
      </c>
      <c r="D380" s="4" t="s">
        <v>24</v>
      </c>
      <c r="E380" s="4" t="s">
        <v>1218</v>
      </c>
      <c r="F380" s="4">
        <v>90</v>
      </c>
      <c r="G380" s="7">
        <v>42501</v>
      </c>
      <c r="H380" s="14">
        <f>VLOOKUP(Ventas1[[#This Row],[IdProducto]],Productos1[],3,FALSE)*Ventas1[[#This Row],[UdsVendidas]]</f>
        <v>270</v>
      </c>
      <c r="I380" s="14">
        <f>VLOOKUP(Ventas1[[#This Row],[IdProducto]],Productos1[],4,FALSE)*Ventas1[[#This Row],[UdsVendidas]]</f>
        <v>540</v>
      </c>
      <c r="J380" s="14">
        <f>Ventas1[[#This Row],[Ingresos]]-Ventas1[[#This Row],[Costes]]</f>
        <v>270</v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2.75" customHeight="1" x14ac:dyDescent="0.2">
      <c r="A381" s="4">
        <v>23641</v>
      </c>
      <c r="B381" s="4" t="s">
        <v>602</v>
      </c>
      <c r="C381" s="4" t="s">
        <v>226</v>
      </c>
      <c r="D381" s="4" t="s">
        <v>31</v>
      </c>
      <c r="E381" s="4" t="s">
        <v>1219</v>
      </c>
      <c r="F381" s="4">
        <v>11</v>
      </c>
      <c r="G381" s="7">
        <v>42508</v>
      </c>
      <c r="H381" s="14">
        <f>VLOOKUP(Ventas1[[#This Row],[IdProducto]],Productos1[],3,FALSE)*Ventas1[[#This Row],[UdsVendidas]]</f>
        <v>66</v>
      </c>
      <c r="I381" s="14">
        <f>VLOOKUP(Ventas1[[#This Row],[IdProducto]],Productos1[],4,FALSE)*Ventas1[[#This Row],[UdsVendidas]]</f>
        <v>99</v>
      </c>
      <c r="J381" s="14">
        <f>Ventas1[[#This Row],[Ingresos]]-Ventas1[[#This Row],[Costes]]</f>
        <v>33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2.75" customHeight="1" x14ac:dyDescent="0.2">
      <c r="A382" s="4">
        <v>23642</v>
      </c>
      <c r="B382" s="4" t="s">
        <v>603</v>
      </c>
      <c r="C382" s="4" t="s">
        <v>300</v>
      </c>
      <c r="D382" s="4" t="s">
        <v>19</v>
      </c>
      <c r="E382" s="4" t="s">
        <v>1218</v>
      </c>
      <c r="F382" s="4">
        <v>152</v>
      </c>
      <c r="G382" s="7">
        <v>42492</v>
      </c>
      <c r="H382" s="14">
        <f>VLOOKUP(Ventas1[[#This Row],[IdProducto]],Productos1[],3,FALSE)*Ventas1[[#This Row],[UdsVendidas]]</f>
        <v>304</v>
      </c>
      <c r="I382" s="14">
        <f>VLOOKUP(Ventas1[[#This Row],[IdProducto]],Productos1[],4,FALSE)*Ventas1[[#This Row],[UdsVendidas]]</f>
        <v>606.48</v>
      </c>
      <c r="J382" s="14">
        <f>Ventas1[[#This Row],[Ingresos]]-Ventas1[[#This Row],[Costes]]</f>
        <v>302.48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2.75" customHeight="1" x14ac:dyDescent="0.2">
      <c r="A383" s="4">
        <v>23643</v>
      </c>
      <c r="B383" s="4" t="s">
        <v>604</v>
      </c>
      <c r="C383" s="4" t="s">
        <v>78</v>
      </c>
      <c r="D383" s="4" t="s">
        <v>13</v>
      </c>
      <c r="E383" s="4" t="s">
        <v>1220</v>
      </c>
      <c r="F383" s="4">
        <v>11</v>
      </c>
      <c r="G383" s="7">
        <v>42479</v>
      </c>
      <c r="H383" s="14">
        <f>VLOOKUP(Ventas1[[#This Row],[IdProducto]],Productos1[],3,FALSE)*Ventas1[[#This Row],[UdsVendidas]]</f>
        <v>16.5</v>
      </c>
      <c r="I383" s="14">
        <f>VLOOKUP(Ventas1[[#This Row],[IdProducto]],Productos1[],4,FALSE)*Ventas1[[#This Row],[UdsVendidas]]</f>
        <v>33</v>
      </c>
      <c r="J383" s="14">
        <f>Ventas1[[#This Row],[Ingresos]]-Ventas1[[#This Row],[Costes]]</f>
        <v>16.5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2.75" customHeight="1" x14ac:dyDescent="0.2">
      <c r="A384" s="4">
        <v>23644</v>
      </c>
      <c r="B384" s="4" t="s">
        <v>605</v>
      </c>
      <c r="C384" s="4" t="s">
        <v>257</v>
      </c>
      <c r="D384" s="4" t="s">
        <v>13</v>
      </c>
      <c r="E384" s="4" t="s">
        <v>1220</v>
      </c>
      <c r="F384" s="4">
        <v>158</v>
      </c>
      <c r="G384" s="7">
        <v>42474</v>
      </c>
      <c r="H384" s="14">
        <f>VLOOKUP(Ventas1[[#This Row],[IdProducto]],Productos1[],3,FALSE)*Ventas1[[#This Row],[UdsVendidas]]</f>
        <v>237</v>
      </c>
      <c r="I384" s="14">
        <f>VLOOKUP(Ventas1[[#This Row],[IdProducto]],Productos1[],4,FALSE)*Ventas1[[#This Row],[UdsVendidas]]</f>
        <v>474</v>
      </c>
      <c r="J384" s="14">
        <f>Ventas1[[#This Row],[Ingresos]]-Ventas1[[#This Row],[Costes]]</f>
        <v>237</v>
      </c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2.75" customHeight="1" x14ac:dyDescent="0.2">
      <c r="A385" s="4">
        <v>23645</v>
      </c>
      <c r="B385" s="4" t="s">
        <v>606</v>
      </c>
      <c r="C385" s="4" t="s">
        <v>257</v>
      </c>
      <c r="D385" s="4" t="s">
        <v>41</v>
      </c>
      <c r="E385" s="4" t="s">
        <v>1218</v>
      </c>
      <c r="F385" s="4">
        <v>1</v>
      </c>
      <c r="G385" s="7">
        <v>42514</v>
      </c>
      <c r="H385" s="14">
        <f>VLOOKUP(Ventas1[[#This Row],[IdProducto]],Productos1[],3,FALSE)*Ventas1[[#This Row],[UdsVendidas]]</f>
        <v>5</v>
      </c>
      <c r="I385" s="14">
        <f>VLOOKUP(Ventas1[[#This Row],[IdProducto]],Productos1[],4,FALSE)*Ventas1[[#This Row],[UdsVendidas]]</f>
        <v>9.99</v>
      </c>
      <c r="J385" s="14">
        <f>Ventas1[[#This Row],[Ingresos]]-Ventas1[[#This Row],[Costes]]</f>
        <v>4.99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2.75" customHeight="1" x14ac:dyDescent="0.2">
      <c r="A386" s="4">
        <v>23646</v>
      </c>
      <c r="B386" s="4" t="s">
        <v>607</v>
      </c>
      <c r="C386" s="4" t="s">
        <v>323</v>
      </c>
      <c r="D386" s="4" t="s">
        <v>24</v>
      </c>
      <c r="E386" s="4" t="s">
        <v>1219</v>
      </c>
      <c r="F386" s="4">
        <v>131</v>
      </c>
      <c r="G386" s="7">
        <v>42499</v>
      </c>
      <c r="H386" s="14">
        <f>VLOOKUP(Ventas1[[#This Row],[IdProducto]],Productos1[],3,FALSE)*Ventas1[[#This Row],[UdsVendidas]]</f>
        <v>393</v>
      </c>
      <c r="I386" s="14">
        <f>VLOOKUP(Ventas1[[#This Row],[IdProducto]],Productos1[],4,FALSE)*Ventas1[[#This Row],[UdsVendidas]]</f>
        <v>786</v>
      </c>
      <c r="J386" s="14">
        <f>Ventas1[[#This Row],[Ingresos]]-Ventas1[[#This Row],[Costes]]</f>
        <v>393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2.75" customHeight="1" x14ac:dyDescent="0.2">
      <c r="A387" s="4">
        <v>23647</v>
      </c>
      <c r="B387" s="4" t="s">
        <v>608</v>
      </c>
      <c r="C387" s="4" t="s">
        <v>63</v>
      </c>
      <c r="D387" s="4" t="s">
        <v>19</v>
      </c>
      <c r="E387" s="4" t="s">
        <v>1218</v>
      </c>
      <c r="F387" s="4">
        <v>148</v>
      </c>
      <c r="G387" s="7">
        <v>42490</v>
      </c>
      <c r="H387" s="14">
        <f>VLOOKUP(Ventas1[[#This Row],[IdProducto]],Productos1[],3,FALSE)*Ventas1[[#This Row],[UdsVendidas]]</f>
        <v>296</v>
      </c>
      <c r="I387" s="14">
        <f>VLOOKUP(Ventas1[[#This Row],[IdProducto]],Productos1[],4,FALSE)*Ventas1[[#This Row],[UdsVendidas]]</f>
        <v>590.52</v>
      </c>
      <c r="J387" s="14">
        <f>Ventas1[[#This Row],[Ingresos]]-Ventas1[[#This Row],[Costes]]</f>
        <v>294.52</v>
      </c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2.75" customHeight="1" x14ac:dyDescent="0.2">
      <c r="A388" s="4">
        <v>23648</v>
      </c>
      <c r="B388" s="4" t="s">
        <v>609</v>
      </c>
      <c r="C388" s="4" t="s">
        <v>69</v>
      </c>
      <c r="D388" s="4" t="s">
        <v>41</v>
      </c>
      <c r="E388" s="4" t="s">
        <v>1218</v>
      </c>
      <c r="F388" s="4">
        <v>153</v>
      </c>
      <c r="G388" s="7">
        <v>42501</v>
      </c>
      <c r="H388" s="14">
        <f>VLOOKUP(Ventas1[[#This Row],[IdProducto]],Productos1[],3,FALSE)*Ventas1[[#This Row],[UdsVendidas]]</f>
        <v>765</v>
      </c>
      <c r="I388" s="14">
        <f>VLOOKUP(Ventas1[[#This Row],[IdProducto]],Productos1[],4,FALSE)*Ventas1[[#This Row],[UdsVendidas]]</f>
        <v>1528.47</v>
      </c>
      <c r="J388" s="14">
        <f>Ventas1[[#This Row],[Ingresos]]-Ventas1[[#This Row],[Costes]]</f>
        <v>763.47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2.75" customHeight="1" x14ac:dyDescent="0.2">
      <c r="A389" s="4">
        <v>23649</v>
      </c>
      <c r="B389" s="4" t="s">
        <v>610</v>
      </c>
      <c r="C389" s="4" t="s">
        <v>237</v>
      </c>
      <c r="D389" s="4" t="s">
        <v>37</v>
      </c>
      <c r="E389" s="4" t="s">
        <v>1218</v>
      </c>
      <c r="F389" s="4">
        <v>125</v>
      </c>
      <c r="G389" s="7">
        <v>42483</v>
      </c>
      <c r="H389" s="14">
        <f>VLOOKUP(Ventas1[[#This Row],[IdProducto]],Productos1[],3,FALSE)*Ventas1[[#This Row],[UdsVendidas]]</f>
        <v>437.5</v>
      </c>
      <c r="I389" s="14">
        <f>VLOOKUP(Ventas1[[#This Row],[IdProducto]],Productos1[],4,FALSE)*Ventas1[[#This Row],[UdsVendidas]]</f>
        <v>873.75</v>
      </c>
      <c r="J389" s="14">
        <f>Ventas1[[#This Row],[Ingresos]]-Ventas1[[#This Row],[Costes]]</f>
        <v>436.25</v>
      </c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2.75" customHeight="1" x14ac:dyDescent="0.2">
      <c r="A390" s="4">
        <v>23650</v>
      </c>
      <c r="B390" s="4" t="s">
        <v>611</v>
      </c>
      <c r="C390" s="4" t="s">
        <v>323</v>
      </c>
      <c r="D390" s="4" t="s">
        <v>16</v>
      </c>
      <c r="E390" s="4" t="s">
        <v>1218</v>
      </c>
      <c r="F390" s="4">
        <v>162</v>
      </c>
      <c r="G390" s="7">
        <v>42483</v>
      </c>
      <c r="H390" s="14">
        <f>VLOOKUP(Ventas1[[#This Row],[IdProducto]],Productos1[],3,FALSE)*Ventas1[[#This Row],[UdsVendidas]]</f>
        <v>162</v>
      </c>
      <c r="I390" s="14">
        <f>VLOOKUP(Ventas1[[#This Row],[IdProducto]],Productos1[],4,FALSE)*Ventas1[[#This Row],[UdsVendidas]]</f>
        <v>324</v>
      </c>
      <c r="J390" s="14">
        <f>Ventas1[[#This Row],[Ingresos]]-Ventas1[[#This Row],[Costes]]</f>
        <v>162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2.75" customHeight="1" x14ac:dyDescent="0.2">
      <c r="A391" s="4">
        <v>23651</v>
      </c>
      <c r="B391" s="4" t="s">
        <v>612</v>
      </c>
      <c r="C391" s="4" t="s">
        <v>70</v>
      </c>
      <c r="D391" s="4" t="s">
        <v>28</v>
      </c>
      <c r="E391" s="4" t="s">
        <v>1218</v>
      </c>
      <c r="F391" s="4">
        <v>108</v>
      </c>
      <c r="G391" s="7">
        <v>42486</v>
      </c>
      <c r="H391" s="14">
        <f>VLOOKUP(Ventas1[[#This Row],[IdProducto]],Productos1[],3,FALSE)*Ventas1[[#This Row],[UdsVendidas]]</f>
        <v>378</v>
      </c>
      <c r="I391" s="14">
        <f>VLOOKUP(Ventas1[[#This Row],[IdProducto]],Productos1[],4,FALSE)*Ventas1[[#This Row],[UdsVendidas]]</f>
        <v>702</v>
      </c>
      <c r="J391" s="14">
        <f>Ventas1[[#This Row],[Ingresos]]-Ventas1[[#This Row],[Costes]]</f>
        <v>324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2.75" customHeight="1" x14ac:dyDescent="0.2">
      <c r="A392" s="4">
        <v>23652</v>
      </c>
      <c r="B392" s="4" t="s">
        <v>613</v>
      </c>
      <c r="C392" s="4" t="s">
        <v>164</v>
      </c>
      <c r="D392" s="4" t="s">
        <v>16</v>
      </c>
      <c r="E392" s="4" t="s">
        <v>1219</v>
      </c>
      <c r="F392" s="4">
        <v>191</v>
      </c>
      <c r="G392" s="7">
        <v>42462</v>
      </c>
      <c r="H392" s="14">
        <f>VLOOKUP(Ventas1[[#This Row],[IdProducto]],Productos1[],3,FALSE)*Ventas1[[#This Row],[UdsVendidas]]</f>
        <v>191</v>
      </c>
      <c r="I392" s="14">
        <f>VLOOKUP(Ventas1[[#This Row],[IdProducto]],Productos1[],4,FALSE)*Ventas1[[#This Row],[UdsVendidas]]</f>
        <v>382</v>
      </c>
      <c r="J392" s="14">
        <f>Ventas1[[#This Row],[Ingresos]]-Ventas1[[#This Row],[Costes]]</f>
        <v>191</v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2.75" customHeight="1" x14ac:dyDescent="0.2">
      <c r="A393" s="4">
        <v>23653</v>
      </c>
      <c r="B393" s="4" t="s">
        <v>614</v>
      </c>
      <c r="C393" s="4" t="s">
        <v>51</v>
      </c>
      <c r="D393" s="4" t="s">
        <v>19</v>
      </c>
      <c r="E393" s="4" t="s">
        <v>1218</v>
      </c>
      <c r="F393" s="4">
        <v>165</v>
      </c>
      <c r="G393" s="7">
        <v>42507</v>
      </c>
      <c r="H393" s="14">
        <f>VLOOKUP(Ventas1[[#This Row],[IdProducto]],Productos1[],3,FALSE)*Ventas1[[#This Row],[UdsVendidas]]</f>
        <v>330</v>
      </c>
      <c r="I393" s="14">
        <f>VLOOKUP(Ventas1[[#This Row],[IdProducto]],Productos1[],4,FALSE)*Ventas1[[#This Row],[UdsVendidas]]</f>
        <v>658.35</v>
      </c>
      <c r="J393" s="14">
        <f>Ventas1[[#This Row],[Ingresos]]-Ventas1[[#This Row],[Costes]]</f>
        <v>328.35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2.75" customHeight="1" x14ac:dyDescent="0.2">
      <c r="A394" s="4">
        <v>23654</v>
      </c>
      <c r="B394" s="4" t="s">
        <v>615</v>
      </c>
      <c r="C394" s="4" t="s">
        <v>246</v>
      </c>
      <c r="D394" s="4" t="s">
        <v>13</v>
      </c>
      <c r="E394" s="4" t="s">
        <v>1218</v>
      </c>
      <c r="F394" s="4">
        <v>128</v>
      </c>
      <c r="G394" s="7">
        <v>42471</v>
      </c>
      <c r="H394" s="14">
        <f>VLOOKUP(Ventas1[[#This Row],[IdProducto]],Productos1[],3,FALSE)*Ventas1[[#This Row],[UdsVendidas]]</f>
        <v>192</v>
      </c>
      <c r="I394" s="14">
        <f>VLOOKUP(Ventas1[[#This Row],[IdProducto]],Productos1[],4,FALSE)*Ventas1[[#This Row],[UdsVendidas]]</f>
        <v>384</v>
      </c>
      <c r="J394" s="14">
        <f>Ventas1[[#This Row],[Ingresos]]-Ventas1[[#This Row],[Costes]]</f>
        <v>192</v>
      </c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2.75" customHeight="1" x14ac:dyDescent="0.2">
      <c r="A395" s="4">
        <v>23655</v>
      </c>
      <c r="B395" s="4" t="s">
        <v>616</v>
      </c>
      <c r="C395" s="4" t="s">
        <v>164</v>
      </c>
      <c r="D395" s="4" t="s">
        <v>19</v>
      </c>
      <c r="E395" s="4" t="s">
        <v>1219</v>
      </c>
      <c r="F395" s="4">
        <v>146</v>
      </c>
      <c r="G395" s="7">
        <v>42513</v>
      </c>
      <c r="H395" s="14">
        <f>VLOOKUP(Ventas1[[#This Row],[IdProducto]],Productos1[],3,FALSE)*Ventas1[[#This Row],[UdsVendidas]]</f>
        <v>292</v>
      </c>
      <c r="I395" s="14">
        <f>VLOOKUP(Ventas1[[#This Row],[IdProducto]],Productos1[],4,FALSE)*Ventas1[[#This Row],[UdsVendidas]]</f>
        <v>582.54000000000008</v>
      </c>
      <c r="J395" s="14">
        <f>Ventas1[[#This Row],[Ingresos]]-Ventas1[[#This Row],[Costes]]</f>
        <v>290.54000000000008</v>
      </c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2.75" customHeight="1" x14ac:dyDescent="0.2">
      <c r="A396" s="4">
        <v>23656</v>
      </c>
      <c r="B396" s="4" t="s">
        <v>617</v>
      </c>
      <c r="C396" s="4" t="s">
        <v>296</v>
      </c>
      <c r="D396" s="4" t="s">
        <v>43</v>
      </c>
      <c r="E396" s="4" t="s">
        <v>1218</v>
      </c>
      <c r="F396" s="4">
        <v>206</v>
      </c>
      <c r="G396" s="7">
        <v>42508</v>
      </c>
      <c r="H396" s="14">
        <f>VLOOKUP(Ventas1[[#This Row],[IdProducto]],Productos1[],3,FALSE)*Ventas1[[#This Row],[UdsVendidas]]</f>
        <v>1648</v>
      </c>
      <c r="I396" s="14">
        <f>VLOOKUP(Ventas1[[#This Row],[IdProducto]],Productos1[],4,FALSE)*Ventas1[[#This Row],[UdsVendidas]]</f>
        <v>2987</v>
      </c>
      <c r="J396" s="14">
        <f>Ventas1[[#This Row],[Ingresos]]-Ventas1[[#This Row],[Costes]]</f>
        <v>1339</v>
      </c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2.75" customHeight="1" x14ac:dyDescent="0.2">
      <c r="A397" s="4">
        <v>23657</v>
      </c>
      <c r="B397" s="4" t="s">
        <v>618</v>
      </c>
      <c r="C397" s="4" t="s">
        <v>69</v>
      </c>
      <c r="D397" s="4" t="s">
        <v>19</v>
      </c>
      <c r="E397" s="4" t="s">
        <v>1220</v>
      </c>
      <c r="F397" s="4">
        <v>196</v>
      </c>
      <c r="G397" s="7">
        <v>42462</v>
      </c>
      <c r="H397" s="14">
        <f>VLOOKUP(Ventas1[[#This Row],[IdProducto]],Productos1[],3,FALSE)*Ventas1[[#This Row],[UdsVendidas]]</f>
        <v>392</v>
      </c>
      <c r="I397" s="14">
        <f>VLOOKUP(Ventas1[[#This Row],[IdProducto]],Productos1[],4,FALSE)*Ventas1[[#This Row],[UdsVendidas]]</f>
        <v>782.04000000000008</v>
      </c>
      <c r="J397" s="14">
        <f>Ventas1[[#This Row],[Ingresos]]-Ventas1[[#This Row],[Costes]]</f>
        <v>390.04000000000008</v>
      </c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2.75" customHeight="1" x14ac:dyDescent="0.2">
      <c r="A398" s="4">
        <v>23658</v>
      </c>
      <c r="B398" s="4" t="s">
        <v>619</v>
      </c>
      <c r="C398" s="4" t="s">
        <v>64</v>
      </c>
      <c r="D398" s="4" t="s">
        <v>35</v>
      </c>
      <c r="E398" s="4" t="s">
        <v>1218</v>
      </c>
      <c r="F398" s="4">
        <v>88</v>
      </c>
      <c r="G398" s="7">
        <v>42505</v>
      </c>
      <c r="H398" s="14">
        <f>VLOOKUP(Ventas1[[#This Row],[IdProducto]],Productos1[],3,FALSE)*Ventas1[[#This Row],[UdsVendidas]]</f>
        <v>220</v>
      </c>
      <c r="I398" s="14">
        <f>VLOOKUP(Ventas1[[#This Row],[IdProducto]],Productos1[],4,FALSE)*Ventas1[[#This Row],[UdsVendidas]]</f>
        <v>396</v>
      </c>
      <c r="J398" s="14">
        <f>Ventas1[[#This Row],[Ingresos]]-Ventas1[[#This Row],[Costes]]</f>
        <v>176</v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2.75" customHeight="1" x14ac:dyDescent="0.2">
      <c r="A399" s="4">
        <v>23659</v>
      </c>
      <c r="B399" s="4" t="s">
        <v>620</v>
      </c>
      <c r="C399" s="4" t="s">
        <v>305</v>
      </c>
      <c r="D399" s="4" t="s">
        <v>22</v>
      </c>
      <c r="E399" s="4" t="s">
        <v>1219</v>
      </c>
      <c r="F399" s="4">
        <v>209</v>
      </c>
      <c r="G399" s="7">
        <v>42466</v>
      </c>
      <c r="H399" s="14">
        <f>VLOOKUP(Ventas1[[#This Row],[IdProducto]],Productos1[],3,FALSE)*Ventas1[[#This Row],[UdsVendidas]]</f>
        <v>731.5</v>
      </c>
      <c r="I399" s="14">
        <f>VLOOKUP(Ventas1[[#This Row],[IdProducto]],Productos1[],4,FALSE)*Ventas1[[#This Row],[UdsVendidas]]</f>
        <v>1358.5</v>
      </c>
      <c r="J399" s="14">
        <f>Ventas1[[#This Row],[Ingresos]]-Ventas1[[#This Row],[Costes]]</f>
        <v>627</v>
      </c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2.75" customHeight="1" x14ac:dyDescent="0.2">
      <c r="A400" s="4">
        <v>23660</v>
      </c>
      <c r="B400" s="4" t="s">
        <v>621</v>
      </c>
      <c r="C400" s="4" t="s">
        <v>246</v>
      </c>
      <c r="D400" s="4" t="s">
        <v>22</v>
      </c>
      <c r="E400" s="4" t="s">
        <v>1218</v>
      </c>
      <c r="F400" s="4">
        <v>189</v>
      </c>
      <c r="G400" s="7">
        <v>42498</v>
      </c>
      <c r="H400" s="14">
        <f>VLOOKUP(Ventas1[[#This Row],[IdProducto]],Productos1[],3,FALSE)*Ventas1[[#This Row],[UdsVendidas]]</f>
        <v>661.5</v>
      </c>
      <c r="I400" s="14">
        <f>VLOOKUP(Ventas1[[#This Row],[IdProducto]],Productos1[],4,FALSE)*Ventas1[[#This Row],[UdsVendidas]]</f>
        <v>1228.5</v>
      </c>
      <c r="J400" s="14">
        <f>Ventas1[[#This Row],[Ingresos]]-Ventas1[[#This Row],[Costes]]</f>
        <v>567</v>
      </c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2.75" customHeight="1" x14ac:dyDescent="0.2">
      <c r="A401" s="4">
        <v>23661</v>
      </c>
      <c r="B401" s="4" t="s">
        <v>622</v>
      </c>
      <c r="C401" s="4" t="s">
        <v>196</v>
      </c>
      <c r="D401" s="4" t="s">
        <v>13</v>
      </c>
      <c r="E401" s="4" t="s">
        <v>1219</v>
      </c>
      <c r="F401" s="4">
        <v>77</v>
      </c>
      <c r="G401" s="7">
        <v>42453</v>
      </c>
      <c r="H401" s="14">
        <f>VLOOKUP(Ventas1[[#This Row],[IdProducto]],Productos1[],3,FALSE)*Ventas1[[#This Row],[UdsVendidas]]</f>
        <v>115.5</v>
      </c>
      <c r="I401" s="14">
        <f>VLOOKUP(Ventas1[[#This Row],[IdProducto]],Productos1[],4,FALSE)*Ventas1[[#This Row],[UdsVendidas]]</f>
        <v>231</v>
      </c>
      <c r="J401" s="14">
        <f>Ventas1[[#This Row],[Ingresos]]-Ventas1[[#This Row],[Costes]]</f>
        <v>115.5</v>
      </c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2.75" customHeight="1" x14ac:dyDescent="0.2">
      <c r="A402" s="4">
        <v>23662</v>
      </c>
      <c r="B402" s="4" t="s">
        <v>623</v>
      </c>
      <c r="C402" s="4" t="s">
        <v>65</v>
      </c>
      <c r="D402" s="4" t="s">
        <v>41</v>
      </c>
      <c r="E402" s="4" t="s">
        <v>1220</v>
      </c>
      <c r="F402" s="4">
        <v>163</v>
      </c>
      <c r="G402" s="7">
        <v>42392</v>
      </c>
      <c r="H402" s="14">
        <f>VLOOKUP(Ventas1[[#This Row],[IdProducto]],Productos1[],3,FALSE)*Ventas1[[#This Row],[UdsVendidas]]</f>
        <v>815</v>
      </c>
      <c r="I402" s="14">
        <f>VLOOKUP(Ventas1[[#This Row],[IdProducto]],Productos1[],4,FALSE)*Ventas1[[#This Row],[UdsVendidas]]</f>
        <v>1628.3700000000001</v>
      </c>
      <c r="J402" s="14">
        <f>Ventas1[[#This Row],[Ingresos]]-Ventas1[[#This Row],[Costes]]</f>
        <v>813.37000000000012</v>
      </c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2.75" customHeight="1" x14ac:dyDescent="0.2">
      <c r="A403" s="4">
        <v>23663</v>
      </c>
      <c r="B403" s="4" t="s">
        <v>624</v>
      </c>
      <c r="C403" s="4" t="s">
        <v>137</v>
      </c>
      <c r="D403" s="4" t="s">
        <v>13</v>
      </c>
      <c r="E403" s="4" t="s">
        <v>1219</v>
      </c>
      <c r="F403" s="4">
        <v>99</v>
      </c>
      <c r="G403" s="7">
        <v>42447</v>
      </c>
      <c r="H403" s="14">
        <f>VLOOKUP(Ventas1[[#This Row],[IdProducto]],Productos1[],3,FALSE)*Ventas1[[#This Row],[UdsVendidas]]</f>
        <v>148.5</v>
      </c>
      <c r="I403" s="14">
        <f>VLOOKUP(Ventas1[[#This Row],[IdProducto]],Productos1[],4,FALSE)*Ventas1[[#This Row],[UdsVendidas]]</f>
        <v>297</v>
      </c>
      <c r="J403" s="14">
        <f>Ventas1[[#This Row],[Ingresos]]-Ventas1[[#This Row],[Costes]]</f>
        <v>148.5</v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2.75" customHeight="1" x14ac:dyDescent="0.2">
      <c r="A404" s="4">
        <v>23664</v>
      </c>
      <c r="B404" s="4" t="s">
        <v>625</v>
      </c>
      <c r="C404" s="4" t="s">
        <v>270</v>
      </c>
      <c r="D404" s="4" t="s">
        <v>16</v>
      </c>
      <c r="E404" s="4" t="s">
        <v>1219</v>
      </c>
      <c r="F404" s="4">
        <v>180</v>
      </c>
      <c r="G404" s="7">
        <v>42385</v>
      </c>
      <c r="H404" s="14">
        <f>VLOOKUP(Ventas1[[#This Row],[IdProducto]],Productos1[],3,FALSE)*Ventas1[[#This Row],[UdsVendidas]]</f>
        <v>180</v>
      </c>
      <c r="I404" s="14">
        <f>VLOOKUP(Ventas1[[#This Row],[IdProducto]],Productos1[],4,FALSE)*Ventas1[[#This Row],[UdsVendidas]]</f>
        <v>360</v>
      </c>
      <c r="J404" s="14">
        <f>Ventas1[[#This Row],[Ingresos]]-Ventas1[[#This Row],[Costes]]</f>
        <v>180</v>
      </c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2.75" customHeight="1" x14ac:dyDescent="0.2">
      <c r="A405" s="4">
        <v>23665</v>
      </c>
      <c r="B405" s="4" t="s">
        <v>626</v>
      </c>
      <c r="C405" s="4" t="s">
        <v>51</v>
      </c>
      <c r="D405" s="4" t="s">
        <v>16</v>
      </c>
      <c r="E405" s="4" t="s">
        <v>1218</v>
      </c>
      <c r="F405" s="4">
        <v>106</v>
      </c>
      <c r="G405" s="7">
        <v>42437</v>
      </c>
      <c r="H405" s="14">
        <f>VLOOKUP(Ventas1[[#This Row],[IdProducto]],Productos1[],3,FALSE)*Ventas1[[#This Row],[UdsVendidas]]</f>
        <v>106</v>
      </c>
      <c r="I405" s="14">
        <f>VLOOKUP(Ventas1[[#This Row],[IdProducto]],Productos1[],4,FALSE)*Ventas1[[#This Row],[UdsVendidas]]</f>
        <v>212</v>
      </c>
      <c r="J405" s="14">
        <f>Ventas1[[#This Row],[Ingresos]]-Ventas1[[#This Row],[Costes]]</f>
        <v>106</v>
      </c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2.75" customHeight="1" x14ac:dyDescent="0.2">
      <c r="A406" s="4">
        <v>23666</v>
      </c>
      <c r="B406" s="4" t="s">
        <v>627</v>
      </c>
      <c r="C406" s="4" t="s">
        <v>218</v>
      </c>
      <c r="D406" s="4" t="s">
        <v>43</v>
      </c>
      <c r="E406" s="4" t="s">
        <v>1219</v>
      </c>
      <c r="F406" s="4">
        <v>165</v>
      </c>
      <c r="G406" s="7">
        <v>42424</v>
      </c>
      <c r="H406" s="14">
        <f>VLOOKUP(Ventas1[[#This Row],[IdProducto]],Productos1[],3,FALSE)*Ventas1[[#This Row],[UdsVendidas]]</f>
        <v>1320</v>
      </c>
      <c r="I406" s="14">
        <f>VLOOKUP(Ventas1[[#This Row],[IdProducto]],Productos1[],4,FALSE)*Ventas1[[#This Row],[UdsVendidas]]</f>
        <v>2392.5</v>
      </c>
      <c r="J406" s="14">
        <f>Ventas1[[#This Row],[Ingresos]]-Ventas1[[#This Row],[Costes]]</f>
        <v>1072.5</v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2.75" customHeight="1" x14ac:dyDescent="0.2">
      <c r="A407" s="4">
        <v>23667</v>
      </c>
      <c r="B407" s="4" t="s">
        <v>628</v>
      </c>
      <c r="C407" s="4" t="s">
        <v>247</v>
      </c>
      <c r="D407" s="4" t="s">
        <v>13</v>
      </c>
      <c r="E407" s="4" t="s">
        <v>1220</v>
      </c>
      <c r="F407" s="4">
        <v>12</v>
      </c>
      <c r="G407" s="7">
        <v>42452</v>
      </c>
      <c r="H407" s="14">
        <f>VLOOKUP(Ventas1[[#This Row],[IdProducto]],Productos1[],3,FALSE)*Ventas1[[#This Row],[UdsVendidas]]</f>
        <v>18</v>
      </c>
      <c r="I407" s="14">
        <f>VLOOKUP(Ventas1[[#This Row],[IdProducto]],Productos1[],4,FALSE)*Ventas1[[#This Row],[UdsVendidas]]</f>
        <v>36</v>
      </c>
      <c r="J407" s="14">
        <f>Ventas1[[#This Row],[Ingresos]]-Ventas1[[#This Row],[Costes]]</f>
        <v>18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2.75" customHeight="1" x14ac:dyDescent="0.2">
      <c r="A408" s="4">
        <v>23668</v>
      </c>
      <c r="B408" s="4" t="s">
        <v>629</v>
      </c>
      <c r="C408" s="4" t="s">
        <v>208</v>
      </c>
      <c r="D408" s="4" t="s">
        <v>19</v>
      </c>
      <c r="E408" s="4" t="s">
        <v>1219</v>
      </c>
      <c r="F408" s="4">
        <v>37</v>
      </c>
      <c r="G408" s="7">
        <v>42371</v>
      </c>
      <c r="H408" s="14">
        <f>VLOOKUP(Ventas1[[#This Row],[IdProducto]],Productos1[],3,FALSE)*Ventas1[[#This Row],[UdsVendidas]]</f>
        <v>74</v>
      </c>
      <c r="I408" s="14">
        <f>VLOOKUP(Ventas1[[#This Row],[IdProducto]],Productos1[],4,FALSE)*Ventas1[[#This Row],[UdsVendidas]]</f>
        <v>147.63</v>
      </c>
      <c r="J408" s="14">
        <f>Ventas1[[#This Row],[Ingresos]]-Ventas1[[#This Row],[Costes]]</f>
        <v>73.63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2.75" customHeight="1" x14ac:dyDescent="0.2">
      <c r="A409" s="4">
        <v>23669</v>
      </c>
      <c r="B409" s="4" t="s">
        <v>630</v>
      </c>
      <c r="C409" s="4" t="s">
        <v>155</v>
      </c>
      <c r="D409" s="4" t="s">
        <v>19</v>
      </c>
      <c r="E409" s="4" t="s">
        <v>1218</v>
      </c>
      <c r="F409" s="4">
        <v>28</v>
      </c>
      <c r="G409" s="7">
        <v>42455</v>
      </c>
      <c r="H409" s="14">
        <f>VLOOKUP(Ventas1[[#This Row],[IdProducto]],Productos1[],3,FALSE)*Ventas1[[#This Row],[UdsVendidas]]</f>
        <v>56</v>
      </c>
      <c r="I409" s="14">
        <f>VLOOKUP(Ventas1[[#This Row],[IdProducto]],Productos1[],4,FALSE)*Ventas1[[#This Row],[UdsVendidas]]</f>
        <v>111.72</v>
      </c>
      <c r="J409" s="14">
        <f>Ventas1[[#This Row],[Ingresos]]-Ventas1[[#This Row],[Costes]]</f>
        <v>55.72</v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2.75" customHeight="1" x14ac:dyDescent="0.2">
      <c r="A410" s="4">
        <v>23670</v>
      </c>
      <c r="B410" s="4" t="s">
        <v>631</v>
      </c>
      <c r="C410" s="4" t="s">
        <v>196</v>
      </c>
      <c r="D410" s="4" t="s">
        <v>22</v>
      </c>
      <c r="E410" s="4" t="s">
        <v>1220</v>
      </c>
      <c r="F410" s="4">
        <v>18</v>
      </c>
      <c r="G410" s="7">
        <v>42418</v>
      </c>
      <c r="H410" s="14">
        <f>VLOOKUP(Ventas1[[#This Row],[IdProducto]],Productos1[],3,FALSE)*Ventas1[[#This Row],[UdsVendidas]]</f>
        <v>63</v>
      </c>
      <c r="I410" s="14">
        <f>VLOOKUP(Ventas1[[#This Row],[IdProducto]],Productos1[],4,FALSE)*Ventas1[[#This Row],[UdsVendidas]]</f>
        <v>117</v>
      </c>
      <c r="J410" s="14">
        <f>Ventas1[[#This Row],[Ingresos]]-Ventas1[[#This Row],[Costes]]</f>
        <v>54</v>
      </c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2.75" customHeight="1" x14ac:dyDescent="0.2">
      <c r="A411" s="4">
        <v>23671</v>
      </c>
      <c r="B411" s="4" t="s">
        <v>632</v>
      </c>
      <c r="C411" s="4" t="s">
        <v>72</v>
      </c>
      <c r="D411" s="4" t="s">
        <v>41</v>
      </c>
      <c r="E411" s="4" t="s">
        <v>1218</v>
      </c>
      <c r="F411" s="4">
        <v>99</v>
      </c>
      <c r="G411" s="7">
        <v>42447</v>
      </c>
      <c r="H411" s="14">
        <f>VLOOKUP(Ventas1[[#This Row],[IdProducto]],Productos1[],3,FALSE)*Ventas1[[#This Row],[UdsVendidas]]</f>
        <v>495</v>
      </c>
      <c r="I411" s="14">
        <f>VLOOKUP(Ventas1[[#This Row],[IdProducto]],Productos1[],4,FALSE)*Ventas1[[#This Row],[UdsVendidas]]</f>
        <v>989.01</v>
      </c>
      <c r="J411" s="14">
        <f>Ventas1[[#This Row],[Ingresos]]-Ventas1[[#This Row],[Costes]]</f>
        <v>494.01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2.75" customHeight="1" x14ac:dyDescent="0.2">
      <c r="A412" s="4">
        <v>23672</v>
      </c>
      <c r="B412" s="4" t="s">
        <v>633</v>
      </c>
      <c r="C412" s="4" t="s">
        <v>125</v>
      </c>
      <c r="D412" s="4" t="s">
        <v>35</v>
      </c>
      <c r="E412" s="4" t="s">
        <v>1218</v>
      </c>
      <c r="F412" s="4">
        <v>132</v>
      </c>
      <c r="G412" s="7">
        <v>42378</v>
      </c>
      <c r="H412" s="14">
        <f>VLOOKUP(Ventas1[[#This Row],[IdProducto]],Productos1[],3,FALSE)*Ventas1[[#This Row],[UdsVendidas]]</f>
        <v>330</v>
      </c>
      <c r="I412" s="14">
        <f>VLOOKUP(Ventas1[[#This Row],[IdProducto]],Productos1[],4,FALSE)*Ventas1[[#This Row],[UdsVendidas]]</f>
        <v>594</v>
      </c>
      <c r="J412" s="14">
        <f>Ventas1[[#This Row],[Ingresos]]-Ventas1[[#This Row],[Costes]]</f>
        <v>264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2.75" customHeight="1" x14ac:dyDescent="0.2">
      <c r="A413" s="4">
        <v>23673</v>
      </c>
      <c r="B413" s="4" t="s">
        <v>634</v>
      </c>
      <c r="C413" s="4" t="s">
        <v>47</v>
      </c>
      <c r="D413" s="4" t="s">
        <v>13</v>
      </c>
      <c r="E413" s="4" t="s">
        <v>1219</v>
      </c>
      <c r="F413" s="4">
        <v>95</v>
      </c>
      <c r="G413" s="7">
        <v>42407</v>
      </c>
      <c r="H413" s="14">
        <f>VLOOKUP(Ventas1[[#This Row],[IdProducto]],Productos1[],3,FALSE)*Ventas1[[#This Row],[UdsVendidas]]</f>
        <v>142.5</v>
      </c>
      <c r="I413" s="14">
        <f>VLOOKUP(Ventas1[[#This Row],[IdProducto]],Productos1[],4,FALSE)*Ventas1[[#This Row],[UdsVendidas]]</f>
        <v>285</v>
      </c>
      <c r="J413" s="14">
        <f>Ventas1[[#This Row],[Ingresos]]-Ventas1[[#This Row],[Costes]]</f>
        <v>142.5</v>
      </c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2.75" customHeight="1" x14ac:dyDescent="0.2">
      <c r="A414" s="4">
        <v>23674</v>
      </c>
      <c r="B414" s="4" t="s">
        <v>635</v>
      </c>
      <c r="C414" s="4" t="s">
        <v>237</v>
      </c>
      <c r="D414" s="4" t="s">
        <v>35</v>
      </c>
      <c r="E414" s="4" t="s">
        <v>1218</v>
      </c>
      <c r="F414" s="4">
        <v>120</v>
      </c>
      <c r="G414" s="7">
        <v>42435</v>
      </c>
      <c r="H414" s="14">
        <f>VLOOKUP(Ventas1[[#This Row],[IdProducto]],Productos1[],3,FALSE)*Ventas1[[#This Row],[UdsVendidas]]</f>
        <v>300</v>
      </c>
      <c r="I414" s="14">
        <f>VLOOKUP(Ventas1[[#This Row],[IdProducto]],Productos1[],4,FALSE)*Ventas1[[#This Row],[UdsVendidas]]</f>
        <v>540</v>
      </c>
      <c r="J414" s="14">
        <f>Ventas1[[#This Row],[Ingresos]]-Ventas1[[#This Row],[Costes]]</f>
        <v>240</v>
      </c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.75" customHeight="1" x14ac:dyDescent="0.2">
      <c r="A415" s="4">
        <v>23675</v>
      </c>
      <c r="B415" s="4" t="s">
        <v>636</v>
      </c>
      <c r="C415" s="4" t="s">
        <v>272</v>
      </c>
      <c r="D415" s="4" t="s">
        <v>43</v>
      </c>
      <c r="E415" s="4" t="s">
        <v>1218</v>
      </c>
      <c r="F415" s="4">
        <v>36</v>
      </c>
      <c r="G415" s="7">
        <v>42419</v>
      </c>
      <c r="H415" s="14">
        <f>VLOOKUP(Ventas1[[#This Row],[IdProducto]],Productos1[],3,FALSE)*Ventas1[[#This Row],[UdsVendidas]]</f>
        <v>288</v>
      </c>
      <c r="I415" s="14">
        <f>VLOOKUP(Ventas1[[#This Row],[IdProducto]],Productos1[],4,FALSE)*Ventas1[[#This Row],[UdsVendidas]]</f>
        <v>522</v>
      </c>
      <c r="J415" s="14">
        <f>Ventas1[[#This Row],[Ingresos]]-Ventas1[[#This Row],[Costes]]</f>
        <v>234</v>
      </c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.75" customHeight="1" x14ac:dyDescent="0.2">
      <c r="A416" s="4">
        <v>23676</v>
      </c>
      <c r="B416" s="4" t="s">
        <v>637</v>
      </c>
      <c r="C416" s="4" t="s">
        <v>137</v>
      </c>
      <c r="D416" s="4" t="s">
        <v>19</v>
      </c>
      <c r="E416" s="4" t="s">
        <v>1219</v>
      </c>
      <c r="F416" s="4">
        <v>86</v>
      </c>
      <c r="G416" s="7">
        <v>42386</v>
      </c>
      <c r="H416" s="14">
        <f>VLOOKUP(Ventas1[[#This Row],[IdProducto]],Productos1[],3,FALSE)*Ventas1[[#This Row],[UdsVendidas]]</f>
        <v>172</v>
      </c>
      <c r="I416" s="14">
        <f>VLOOKUP(Ventas1[[#This Row],[IdProducto]],Productos1[],4,FALSE)*Ventas1[[#This Row],[UdsVendidas]]</f>
        <v>343.14000000000004</v>
      </c>
      <c r="J416" s="14">
        <f>Ventas1[[#This Row],[Ingresos]]-Ventas1[[#This Row],[Costes]]</f>
        <v>171.14000000000004</v>
      </c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2.75" customHeight="1" x14ac:dyDescent="0.2">
      <c r="A417" s="4">
        <v>23677</v>
      </c>
      <c r="B417" s="4" t="s">
        <v>638</v>
      </c>
      <c r="C417" s="4" t="s">
        <v>326</v>
      </c>
      <c r="D417" s="4" t="s">
        <v>19</v>
      </c>
      <c r="E417" s="4" t="s">
        <v>1219</v>
      </c>
      <c r="F417" s="4">
        <v>149</v>
      </c>
      <c r="G417" s="7">
        <v>42376</v>
      </c>
      <c r="H417" s="14">
        <f>VLOOKUP(Ventas1[[#This Row],[IdProducto]],Productos1[],3,FALSE)*Ventas1[[#This Row],[UdsVendidas]]</f>
        <v>298</v>
      </c>
      <c r="I417" s="14">
        <f>VLOOKUP(Ventas1[[#This Row],[IdProducto]],Productos1[],4,FALSE)*Ventas1[[#This Row],[UdsVendidas]]</f>
        <v>594.51</v>
      </c>
      <c r="J417" s="14">
        <f>Ventas1[[#This Row],[Ingresos]]-Ventas1[[#This Row],[Costes]]</f>
        <v>296.51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2.75" customHeight="1" x14ac:dyDescent="0.2">
      <c r="A418" s="4">
        <v>23678</v>
      </c>
      <c r="B418" s="4" t="s">
        <v>639</v>
      </c>
      <c r="C418" s="4" t="s">
        <v>293</v>
      </c>
      <c r="D418" s="4" t="s">
        <v>19</v>
      </c>
      <c r="E418" s="4" t="s">
        <v>1219</v>
      </c>
      <c r="F418" s="4">
        <v>7</v>
      </c>
      <c r="G418" s="7">
        <v>42382</v>
      </c>
      <c r="H418" s="14">
        <f>VLOOKUP(Ventas1[[#This Row],[IdProducto]],Productos1[],3,FALSE)*Ventas1[[#This Row],[UdsVendidas]]</f>
        <v>14</v>
      </c>
      <c r="I418" s="14">
        <f>VLOOKUP(Ventas1[[#This Row],[IdProducto]],Productos1[],4,FALSE)*Ventas1[[#This Row],[UdsVendidas]]</f>
        <v>27.93</v>
      </c>
      <c r="J418" s="14">
        <f>Ventas1[[#This Row],[Ingresos]]-Ventas1[[#This Row],[Costes]]</f>
        <v>13.93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2.75" customHeight="1" x14ac:dyDescent="0.2">
      <c r="A419" s="4">
        <v>23679</v>
      </c>
      <c r="B419" s="4" t="s">
        <v>640</v>
      </c>
      <c r="C419" s="4" t="s">
        <v>68</v>
      </c>
      <c r="D419" s="4" t="s">
        <v>28</v>
      </c>
      <c r="E419" s="4" t="s">
        <v>1218</v>
      </c>
      <c r="F419" s="4">
        <v>9</v>
      </c>
      <c r="G419" s="7">
        <v>42428</v>
      </c>
      <c r="H419" s="14">
        <f>VLOOKUP(Ventas1[[#This Row],[IdProducto]],Productos1[],3,FALSE)*Ventas1[[#This Row],[UdsVendidas]]</f>
        <v>31.5</v>
      </c>
      <c r="I419" s="14">
        <f>VLOOKUP(Ventas1[[#This Row],[IdProducto]],Productos1[],4,FALSE)*Ventas1[[#This Row],[UdsVendidas]]</f>
        <v>58.5</v>
      </c>
      <c r="J419" s="14">
        <f>Ventas1[[#This Row],[Ingresos]]-Ventas1[[#This Row],[Costes]]</f>
        <v>27</v>
      </c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.75" customHeight="1" x14ac:dyDescent="0.2">
      <c r="A420" s="4">
        <v>23680</v>
      </c>
      <c r="B420" s="4" t="s">
        <v>641</v>
      </c>
      <c r="C420" s="4" t="s">
        <v>165</v>
      </c>
      <c r="D420" s="4" t="s">
        <v>24</v>
      </c>
      <c r="E420" s="4" t="s">
        <v>1219</v>
      </c>
      <c r="F420" s="4">
        <v>151</v>
      </c>
      <c r="G420" s="7">
        <v>42447</v>
      </c>
      <c r="H420" s="14">
        <f>VLOOKUP(Ventas1[[#This Row],[IdProducto]],Productos1[],3,FALSE)*Ventas1[[#This Row],[UdsVendidas]]</f>
        <v>453</v>
      </c>
      <c r="I420" s="14">
        <f>VLOOKUP(Ventas1[[#This Row],[IdProducto]],Productos1[],4,FALSE)*Ventas1[[#This Row],[UdsVendidas]]</f>
        <v>906</v>
      </c>
      <c r="J420" s="14">
        <f>Ventas1[[#This Row],[Ingresos]]-Ventas1[[#This Row],[Costes]]</f>
        <v>453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2.75" customHeight="1" x14ac:dyDescent="0.2">
      <c r="A421" s="4">
        <v>23681</v>
      </c>
      <c r="B421" s="4" t="s">
        <v>642</v>
      </c>
      <c r="C421" s="4" t="s">
        <v>141</v>
      </c>
      <c r="D421" s="4" t="s">
        <v>16</v>
      </c>
      <c r="E421" s="4" t="s">
        <v>1219</v>
      </c>
      <c r="F421" s="4">
        <v>24</v>
      </c>
      <c r="G421" s="7">
        <v>42416</v>
      </c>
      <c r="H421" s="14">
        <f>VLOOKUP(Ventas1[[#This Row],[IdProducto]],Productos1[],3,FALSE)*Ventas1[[#This Row],[UdsVendidas]]</f>
        <v>24</v>
      </c>
      <c r="I421" s="14">
        <f>VLOOKUP(Ventas1[[#This Row],[IdProducto]],Productos1[],4,FALSE)*Ventas1[[#This Row],[UdsVendidas]]</f>
        <v>48</v>
      </c>
      <c r="J421" s="14">
        <f>Ventas1[[#This Row],[Ingresos]]-Ventas1[[#This Row],[Costes]]</f>
        <v>24</v>
      </c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2.75" customHeight="1" x14ac:dyDescent="0.2">
      <c r="A422" s="4">
        <v>23682</v>
      </c>
      <c r="B422" s="4" t="s">
        <v>643</v>
      </c>
      <c r="C422" s="4" t="s">
        <v>172</v>
      </c>
      <c r="D422" s="4" t="s">
        <v>13</v>
      </c>
      <c r="E422" s="4" t="s">
        <v>1219</v>
      </c>
      <c r="F422" s="4">
        <v>200</v>
      </c>
      <c r="G422" s="7">
        <v>42384</v>
      </c>
      <c r="H422" s="14">
        <f>VLOOKUP(Ventas1[[#This Row],[IdProducto]],Productos1[],3,FALSE)*Ventas1[[#This Row],[UdsVendidas]]</f>
        <v>300</v>
      </c>
      <c r="I422" s="14">
        <f>VLOOKUP(Ventas1[[#This Row],[IdProducto]],Productos1[],4,FALSE)*Ventas1[[#This Row],[UdsVendidas]]</f>
        <v>600</v>
      </c>
      <c r="J422" s="14">
        <f>Ventas1[[#This Row],[Ingresos]]-Ventas1[[#This Row],[Costes]]</f>
        <v>300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2.75" customHeight="1" x14ac:dyDescent="0.2">
      <c r="A423" s="4">
        <v>23683</v>
      </c>
      <c r="B423" s="4" t="s">
        <v>644</v>
      </c>
      <c r="C423" s="4" t="s">
        <v>15</v>
      </c>
      <c r="D423" s="4" t="s">
        <v>19</v>
      </c>
      <c r="E423" s="4" t="s">
        <v>1219</v>
      </c>
      <c r="F423" s="4">
        <v>160</v>
      </c>
      <c r="G423" s="7">
        <v>42379</v>
      </c>
      <c r="H423" s="14">
        <f>VLOOKUP(Ventas1[[#This Row],[IdProducto]],Productos1[],3,FALSE)*Ventas1[[#This Row],[UdsVendidas]]</f>
        <v>320</v>
      </c>
      <c r="I423" s="14">
        <f>VLOOKUP(Ventas1[[#This Row],[IdProducto]],Productos1[],4,FALSE)*Ventas1[[#This Row],[UdsVendidas]]</f>
        <v>638.40000000000009</v>
      </c>
      <c r="J423" s="14">
        <f>Ventas1[[#This Row],[Ingresos]]-Ventas1[[#This Row],[Costes]]</f>
        <v>318.40000000000009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2.75" customHeight="1" x14ac:dyDescent="0.2">
      <c r="A424" s="4">
        <v>23684</v>
      </c>
      <c r="B424" s="4" t="s">
        <v>645</v>
      </c>
      <c r="C424" s="4" t="s">
        <v>213</v>
      </c>
      <c r="D424" s="4" t="s">
        <v>22</v>
      </c>
      <c r="E424" s="4" t="s">
        <v>1220</v>
      </c>
      <c r="F424" s="4">
        <v>103</v>
      </c>
      <c r="G424" s="7">
        <v>42458</v>
      </c>
      <c r="H424" s="14">
        <f>VLOOKUP(Ventas1[[#This Row],[IdProducto]],Productos1[],3,FALSE)*Ventas1[[#This Row],[UdsVendidas]]</f>
        <v>360.5</v>
      </c>
      <c r="I424" s="14">
        <f>VLOOKUP(Ventas1[[#This Row],[IdProducto]],Productos1[],4,FALSE)*Ventas1[[#This Row],[UdsVendidas]]</f>
        <v>669.5</v>
      </c>
      <c r="J424" s="14">
        <f>Ventas1[[#This Row],[Ingresos]]-Ventas1[[#This Row],[Costes]]</f>
        <v>309</v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2.75" customHeight="1" x14ac:dyDescent="0.2">
      <c r="A425" s="4">
        <v>23685</v>
      </c>
      <c r="B425" s="4" t="s">
        <v>646</v>
      </c>
      <c r="C425" s="4" t="s">
        <v>224</v>
      </c>
      <c r="D425" s="4" t="s">
        <v>16</v>
      </c>
      <c r="E425" s="4" t="s">
        <v>1218</v>
      </c>
      <c r="F425" s="4">
        <v>61</v>
      </c>
      <c r="G425" s="7">
        <v>42399</v>
      </c>
      <c r="H425" s="14">
        <f>VLOOKUP(Ventas1[[#This Row],[IdProducto]],Productos1[],3,FALSE)*Ventas1[[#This Row],[UdsVendidas]]</f>
        <v>61</v>
      </c>
      <c r="I425" s="14">
        <f>VLOOKUP(Ventas1[[#This Row],[IdProducto]],Productos1[],4,FALSE)*Ventas1[[#This Row],[UdsVendidas]]</f>
        <v>122</v>
      </c>
      <c r="J425" s="14">
        <f>Ventas1[[#This Row],[Ingresos]]-Ventas1[[#This Row],[Costes]]</f>
        <v>61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2.75" customHeight="1" x14ac:dyDescent="0.2">
      <c r="A426" s="4">
        <v>23686</v>
      </c>
      <c r="B426" s="4" t="s">
        <v>647</v>
      </c>
      <c r="C426" s="4" t="s">
        <v>192</v>
      </c>
      <c r="D426" s="4" t="s">
        <v>28</v>
      </c>
      <c r="E426" s="4" t="s">
        <v>1219</v>
      </c>
      <c r="F426" s="4">
        <v>84</v>
      </c>
      <c r="G426" s="7">
        <v>42459</v>
      </c>
      <c r="H426" s="14">
        <f>VLOOKUP(Ventas1[[#This Row],[IdProducto]],Productos1[],3,FALSE)*Ventas1[[#This Row],[UdsVendidas]]</f>
        <v>294</v>
      </c>
      <c r="I426" s="14">
        <f>VLOOKUP(Ventas1[[#This Row],[IdProducto]],Productos1[],4,FALSE)*Ventas1[[#This Row],[UdsVendidas]]</f>
        <v>546</v>
      </c>
      <c r="J426" s="14">
        <f>Ventas1[[#This Row],[Ingresos]]-Ventas1[[#This Row],[Costes]]</f>
        <v>252</v>
      </c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2.75" customHeight="1" x14ac:dyDescent="0.2">
      <c r="A427" s="4">
        <v>23687</v>
      </c>
      <c r="B427" s="4" t="s">
        <v>648</v>
      </c>
      <c r="C427" s="4" t="s">
        <v>278</v>
      </c>
      <c r="D427" s="4" t="s">
        <v>37</v>
      </c>
      <c r="E427" s="4" t="s">
        <v>1220</v>
      </c>
      <c r="F427" s="4">
        <v>197</v>
      </c>
      <c r="G427" s="7">
        <v>42395</v>
      </c>
      <c r="H427" s="14">
        <f>VLOOKUP(Ventas1[[#This Row],[IdProducto]],Productos1[],3,FALSE)*Ventas1[[#This Row],[UdsVendidas]]</f>
        <v>689.5</v>
      </c>
      <c r="I427" s="14">
        <f>VLOOKUP(Ventas1[[#This Row],[IdProducto]],Productos1[],4,FALSE)*Ventas1[[#This Row],[UdsVendidas]]</f>
        <v>1377.03</v>
      </c>
      <c r="J427" s="14">
        <f>Ventas1[[#This Row],[Ingresos]]-Ventas1[[#This Row],[Costes]]</f>
        <v>687.53</v>
      </c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2.75" customHeight="1" x14ac:dyDescent="0.2">
      <c r="A428" s="4">
        <v>23688</v>
      </c>
      <c r="B428" s="4" t="s">
        <v>649</v>
      </c>
      <c r="C428" s="4" t="s">
        <v>169</v>
      </c>
      <c r="D428" s="4" t="s">
        <v>31</v>
      </c>
      <c r="E428" s="4" t="s">
        <v>1219</v>
      </c>
      <c r="F428" s="4">
        <v>161</v>
      </c>
      <c r="G428" s="7">
        <v>42408</v>
      </c>
      <c r="H428" s="14">
        <f>VLOOKUP(Ventas1[[#This Row],[IdProducto]],Productos1[],3,FALSE)*Ventas1[[#This Row],[UdsVendidas]]</f>
        <v>966</v>
      </c>
      <c r="I428" s="14">
        <f>VLOOKUP(Ventas1[[#This Row],[IdProducto]],Productos1[],4,FALSE)*Ventas1[[#This Row],[UdsVendidas]]</f>
        <v>1449</v>
      </c>
      <c r="J428" s="14">
        <f>Ventas1[[#This Row],[Ingresos]]-Ventas1[[#This Row],[Costes]]</f>
        <v>483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2.75" customHeight="1" x14ac:dyDescent="0.2">
      <c r="A429" s="4">
        <v>23689</v>
      </c>
      <c r="B429" s="4" t="s">
        <v>650</v>
      </c>
      <c r="C429" s="4" t="s">
        <v>105</v>
      </c>
      <c r="D429" s="4" t="s">
        <v>35</v>
      </c>
      <c r="E429" s="4" t="s">
        <v>1219</v>
      </c>
      <c r="F429" s="4">
        <v>181</v>
      </c>
      <c r="G429" s="7">
        <v>42419</v>
      </c>
      <c r="H429" s="14">
        <f>VLOOKUP(Ventas1[[#This Row],[IdProducto]],Productos1[],3,FALSE)*Ventas1[[#This Row],[UdsVendidas]]</f>
        <v>452.5</v>
      </c>
      <c r="I429" s="14">
        <f>VLOOKUP(Ventas1[[#This Row],[IdProducto]],Productos1[],4,FALSE)*Ventas1[[#This Row],[UdsVendidas]]</f>
        <v>814.5</v>
      </c>
      <c r="J429" s="14">
        <f>Ventas1[[#This Row],[Ingresos]]-Ventas1[[#This Row],[Costes]]</f>
        <v>362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2.75" customHeight="1" x14ac:dyDescent="0.2">
      <c r="A430" s="4">
        <v>23690</v>
      </c>
      <c r="B430" s="4" t="s">
        <v>651</v>
      </c>
      <c r="C430" s="4" t="s">
        <v>281</v>
      </c>
      <c r="D430" s="4" t="s">
        <v>43</v>
      </c>
      <c r="E430" s="4" t="s">
        <v>1218</v>
      </c>
      <c r="F430" s="4">
        <v>91</v>
      </c>
      <c r="G430" s="7">
        <v>42394</v>
      </c>
      <c r="H430" s="14">
        <f>VLOOKUP(Ventas1[[#This Row],[IdProducto]],Productos1[],3,FALSE)*Ventas1[[#This Row],[UdsVendidas]]</f>
        <v>728</v>
      </c>
      <c r="I430" s="14">
        <f>VLOOKUP(Ventas1[[#This Row],[IdProducto]],Productos1[],4,FALSE)*Ventas1[[#This Row],[UdsVendidas]]</f>
        <v>1319.5</v>
      </c>
      <c r="J430" s="14">
        <f>Ventas1[[#This Row],[Ingresos]]-Ventas1[[#This Row],[Costes]]</f>
        <v>591.5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2.75" customHeight="1" x14ac:dyDescent="0.2">
      <c r="A431" s="4">
        <v>23691</v>
      </c>
      <c r="B431" s="4" t="s">
        <v>652</v>
      </c>
      <c r="C431" s="4" t="s">
        <v>123</v>
      </c>
      <c r="D431" s="4" t="s">
        <v>24</v>
      </c>
      <c r="E431" s="4" t="s">
        <v>1218</v>
      </c>
      <c r="F431" s="4">
        <v>52</v>
      </c>
      <c r="G431" s="7">
        <v>42436</v>
      </c>
      <c r="H431" s="14">
        <f>VLOOKUP(Ventas1[[#This Row],[IdProducto]],Productos1[],3,FALSE)*Ventas1[[#This Row],[UdsVendidas]]</f>
        <v>156</v>
      </c>
      <c r="I431" s="14">
        <f>VLOOKUP(Ventas1[[#This Row],[IdProducto]],Productos1[],4,FALSE)*Ventas1[[#This Row],[UdsVendidas]]</f>
        <v>312</v>
      </c>
      <c r="J431" s="14">
        <f>Ventas1[[#This Row],[Ingresos]]-Ventas1[[#This Row],[Costes]]</f>
        <v>156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2.75" customHeight="1" x14ac:dyDescent="0.2">
      <c r="A432" s="4">
        <v>23692</v>
      </c>
      <c r="B432" s="4" t="s">
        <v>653</v>
      </c>
      <c r="C432" s="4" t="s">
        <v>110</v>
      </c>
      <c r="D432" s="4" t="s">
        <v>13</v>
      </c>
      <c r="E432" s="4" t="s">
        <v>1219</v>
      </c>
      <c r="F432" s="4">
        <v>207</v>
      </c>
      <c r="G432" s="7">
        <v>42387</v>
      </c>
      <c r="H432" s="14">
        <f>VLOOKUP(Ventas1[[#This Row],[IdProducto]],Productos1[],3,FALSE)*Ventas1[[#This Row],[UdsVendidas]]</f>
        <v>310.5</v>
      </c>
      <c r="I432" s="14">
        <f>VLOOKUP(Ventas1[[#This Row],[IdProducto]],Productos1[],4,FALSE)*Ventas1[[#This Row],[UdsVendidas]]</f>
        <v>621</v>
      </c>
      <c r="J432" s="14">
        <f>Ventas1[[#This Row],[Ingresos]]-Ventas1[[#This Row],[Costes]]</f>
        <v>310.5</v>
      </c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2.75" customHeight="1" x14ac:dyDescent="0.2">
      <c r="A433" s="4">
        <v>23693</v>
      </c>
      <c r="B433" s="4" t="s">
        <v>654</v>
      </c>
      <c r="C433" s="4" t="s">
        <v>310</v>
      </c>
      <c r="D433" s="4" t="s">
        <v>13</v>
      </c>
      <c r="E433" s="4" t="s">
        <v>1218</v>
      </c>
      <c r="F433" s="4">
        <v>132</v>
      </c>
      <c r="G433" s="7">
        <v>42383</v>
      </c>
      <c r="H433" s="14">
        <f>VLOOKUP(Ventas1[[#This Row],[IdProducto]],Productos1[],3,FALSE)*Ventas1[[#This Row],[UdsVendidas]]</f>
        <v>198</v>
      </c>
      <c r="I433" s="14">
        <f>VLOOKUP(Ventas1[[#This Row],[IdProducto]],Productos1[],4,FALSE)*Ventas1[[#This Row],[UdsVendidas]]</f>
        <v>396</v>
      </c>
      <c r="J433" s="14">
        <f>Ventas1[[#This Row],[Ingresos]]-Ventas1[[#This Row],[Costes]]</f>
        <v>198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2.75" customHeight="1" x14ac:dyDescent="0.2">
      <c r="A434" s="4">
        <v>23694</v>
      </c>
      <c r="B434" s="4" t="s">
        <v>655</v>
      </c>
      <c r="C434" s="4" t="s">
        <v>56</v>
      </c>
      <c r="D434" s="4" t="s">
        <v>35</v>
      </c>
      <c r="E434" s="4" t="s">
        <v>1219</v>
      </c>
      <c r="F434" s="4">
        <v>25</v>
      </c>
      <c r="G434" s="7">
        <v>42412</v>
      </c>
      <c r="H434" s="14">
        <f>VLOOKUP(Ventas1[[#This Row],[IdProducto]],Productos1[],3,FALSE)*Ventas1[[#This Row],[UdsVendidas]]</f>
        <v>62.5</v>
      </c>
      <c r="I434" s="14">
        <f>VLOOKUP(Ventas1[[#This Row],[IdProducto]],Productos1[],4,FALSE)*Ventas1[[#This Row],[UdsVendidas]]</f>
        <v>112.5</v>
      </c>
      <c r="J434" s="14">
        <f>Ventas1[[#This Row],[Ingresos]]-Ventas1[[#This Row],[Costes]]</f>
        <v>50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2.75" customHeight="1" x14ac:dyDescent="0.2">
      <c r="A435" s="4">
        <v>23695</v>
      </c>
      <c r="B435" s="4" t="s">
        <v>656</v>
      </c>
      <c r="C435" s="4" t="s">
        <v>321</v>
      </c>
      <c r="D435" s="4" t="s">
        <v>13</v>
      </c>
      <c r="E435" s="4" t="s">
        <v>1219</v>
      </c>
      <c r="F435" s="4">
        <v>152</v>
      </c>
      <c r="G435" s="7">
        <v>42392</v>
      </c>
      <c r="H435" s="14">
        <f>VLOOKUP(Ventas1[[#This Row],[IdProducto]],Productos1[],3,FALSE)*Ventas1[[#This Row],[UdsVendidas]]</f>
        <v>228</v>
      </c>
      <c r="I435" s="14">
        <f>VLOOKUP(Ventas1[[#This Row],[IdProducto]],Productos1[],4,FALSE)*Ventas1[[#This Row],[UdsVendidas]]</f>
        <v>456</v>
      </c>
      <c r="J435" s="14">
        <f>Ventas1[[#This Row],[Ingresos]]-Ventas1[[#This Row],[Costes]]</f>
        <v>228</v>
      </c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2.75" customHeight="1" x14ac:dyDescent="0.2">
      <c r="A436" s="4">
        <v>23696</v>
      </c>
      <c r="B436" s="4" t="s">
        <v>657</v>
      </c>
      <c r="C436" s="4" t="s">
        <v>205</v>
      </c>
      <c r="D436" s="4" t="s">
        <v>24</v>
      </c>
      <c r="E436" s="4" t="s">
        <v>1219</v>
      </c>
      <c r="F436" s="4">
        <v>187</v>
      </c>
      <c r="G436" s="7">
        <v>42384</v>
      </c>
      <c r="H436" s="14">
        <f>VLOOKUP(Ventas1[[#This Row],[IdProducto]],Productos1[],3,FALSE)*Ventas1[[#This Row],[UdsVendidas]]</f>
        <v>561</v>
      </c>
      <c r="I436" s="14">
        <f>VLOOKUP(Ventas1[[#This Row],[IdProducto]],Productos1[],4,FALSE)*Ventas1[[#This Row],[UdsVendidas]]</f>
        <v>1122</v>
      </c>
      <c r="J436" s="14">
        <f>Ventas1[[#This Row],[Ingresos]]-Ventas1[[#This Row],[Costes]]</f>
        <v>561</v>
      </c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2.75" customHeight="1" x14ac:dyDescent="0.2">
      <c r="A437" s="4">
        <v>23697</v>
      </c>
      <c r="B437" s="4" t="s">
        <v>658</v>
      </c>
      <c r="C437" s="4" t="s">
        <v>240</v>
      </c>
      <c r="D437" s="4" t="s">
        <v>19</v>
      </c>
      <c r="E437" s="4" t="s">
        <v>1219</v>
      </c>
      <c r="F437" s="4">
        <v>84</v>
      </c>
      <c r="G437" s="7">
        <v>42387</v>
      </c>
      <c r="H437" s="14">
        <f>VLOOKUP(Ventas1[[#This Row],[IdProducto]],Productos1[],3,FALSE)*Ventas1[[#This Row],[UdsVendidas]]</f>
        <v>168</v>
      </c>
      <c r="I437" s="14">
        <f>VLOOKUP(Ventas1[[#This Row],[IdProducto]],Productos1[],4,FALSE)*Ventas1[[#This Row],[UdsVendidas]]</f>
        <v>335.16</v>
      </c>
      <c r="J437" s="14">
        <f>Ventas1[[#This Row],[Ingresos]]-Ventas1[[#This Row],[Costes]]</f>
        <v>167.16000000000003</v>
      </c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2.75" customHeight="1" x14ac:dyDescent="0.2">
      <c r="A438" s="4">
        <v>23698</v>
      </c>
      <c r="B438" s="4" t="s">
        <v>659</v>
      </c>
      <c r="C438" s="4" t="s">
        <v>126</v>
      </c>
      <c r="D438" s="4" t="s">
        <v>43</v>
      </c>
      <c r="E438" s="4" t="s">
        <v>1218</v>
      </c>
      <c r="F438" s="4">
        <v>86</v>
      </c>
      <c r="G438" s="7">
        <v>42424</v>
      </c>
      <c r="H438" s="14">
        <f>VLOOKUP(Ventas1[[#This Row],[IdProducto]],Productos1[],3,FALSE)*Ventas1[[#This Row],[UdsVendidas]]</f>
        <v>688</v>
      </c>
      <c r="I438" s="14">
        <f>VLOOKUP(Ventas1[[#This Row],[IdProducto]],Productos1[],4,FALSE)*Ventas1[[#This Row],[UdsVendidas]]</f>
        <v>1247</v>
      </c>
      <c r="J438" s="14">
        <f>Ventas1[[#This Row],[Ingresos]]-Ventas1[[#This Row],[Costes]]</f>
        <v>559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2.75" customHeight="1" x14ac:dyDescent="0.2">
      <c r="A439" s="4">
        <v>23699</v>
      </c>
      <c r="B439" s="4" t="s">
        <v>660</v>
      </c>
      <c r="C439" s="4" t="s">
        <v>310</v>
      </c>
      <c r="D439" s="4" t="s">
        <v>35</v>
      </c>
      <c r="E439" s="4" t="s">
        <v>1219</v>
      </c>
      <c r="F439" s="4">
        <v>183</v>
      </c>
      <c r="G439" s="7">
        <v>42379</v>
      </c>
      <c r="H439" s="14">
        <f>VLOOKUP(Ventas1[[#This Row],[IdProducto]],Productos1[],3,FALSE)*Ventas1[[#This Row],[UdsVendidas]]</f>
        <v>457.5</v>
      </c>
      <c r="I439" s="14">
        <f>VLOOKUP(Ventas1[[#This Row],[IdProducto]],Productos1[],4,FALSE)*Ventas1[[#This Row],[UdsVendidas]]</f>
        <v>823.5</v>
      </c>
      <c r="J439" s="14">
        <f>Ventas1[[#This Row],[Ingresos]]-Ventas1[[#This Row],[Costes]]</f>
        <v>366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2.75" customHeight="1" x14ac:dyDescent="0.2">
      <c r="A440" s="4">
        <v>23700</v>
      </c>
      <c r="B440" s="4" t="s">
        <v>661</v>
      </c>
      <c r="C440" s="4" t="s">
        <v>245</v>
      </c>
      <c r="D440" s="4" t="s">
        <v>28</v>
      </c>
      <c r="E440" s="4" t="s">
        <v>1219</v>
      </c>
      <c r="F440" s="4">
        <v>121</v>
      </c>
      <c r="G440" s="7">
        <v>42405</v>
      </c>
      <c r="H440" s="14">
        <f>VLOOKUP(Ventas1[[#This Row],[IdProducto]],Productos1[],3,FALSE)*Ventas1[[#This Row],[UdsVendidas]]</f>
        <v>423.5</v>
      </c>
      <c r="I440" s="14">
        <f>VLOOKUP(Ventas1[[#This Row],[IdProducto]],Productos1[],4,FALSE)*Ventas1[[#This Row],[UdsVendidas]]</f>
        <v>786.5</v>
      </c>
      <c r="J440" s="14">
        <f>Ventas1[[#This Row],[Ingresos]]-Ventas1[[#This Row],[Costes]]</f>
        <v>363</v>
      </c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2.75" customHeight="1" x14ac:dyDescent="0.2">
      <c r="A441" s="4">
        <v>23701</v>
      </c>
      <c r="B441" s="4" t="s">
        <v>662</v>
      </c>
      <c r="C441" s="4" t="s">
        <v>137</v>
      </c>
      <c r="D441" s="4" t="s">
        <v>19</v>
      </c>
      <c r="E441" s="4" t="s">
        <v>1219</v>
      </c>
      <c r="F441" s="4">
        <v>165</v>
      </c>
      <c r="G441" s="7">
        <v>42414</v>
      </c>
      <c r="H441" s="14">
        <f>VLOOKUP(Ventas1[[#This Row],[IdProducto]],Productos1[],3,FALSE)*Ventas1[[#This Row],[UdsVendidas]]</f>
        <v>330</v>
      </c>
      <c r="I441" s="14">
        <f>VLOOKUP(Ventas1[[#This Row],[IdProducto]],Productos1[],4,FALSE)*Ventas1[[#This Row],[UdsVendidas]]</f>
        <v>658.35</v>
      </c>
      <c r="J441" s="14">
        <f>Ventas1[[#This Row],[Ingresos]]-Ventas1[[#This Row],[Costes]]</f>
        <v>328.35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.75" customHeight="1" x14ac:dyDescent="0.2">
      <c r="A442" s="4">
        <v>23702</v>
      </c>
      <c r="B442" s="4" t="s">
        <v>663</v>
      </c>
      <c r="C442" s="4" t="s">
        <v>164</v>
      </c>
      <c r="D442" s="4" t="s">
        <v>19</v>
      </c>
      <c r="E442" s="4" t="s">
        <v>1219</v>
      </c>
      <c r="F442" s="4">
        <v>27</v>
      </c>
      <c r="G442" s="7">
        <v>42405</v>
      </c>
      <c r="H442" s="14">
        <f>VLOOKUP(Ventas1[[#This Row],[IdProducto]],Productos1[],3,FALSE)*Ventas1[[#This Row],[UdsVendidas]]</f>
        <v>54</v>
      </c>
      <c r="I442" s="14">
        <f>VLOOKUP(Ventas1[[#This Row],[IdProducto]],Productos1[],4,FALSE)*Ventas1[[#This Row],[UdsVendidas]]</f>
        <v>107.73</v>
      </c>
      <c r="J442" s="14">
        <f>Ventas1[[#This Row],[Ingresos]]-Ventas1[[#This Row],[Costes]]</f>
        <v>53.730000000000004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.75" customHeight="1" x14ac:dyDescent="0.2">
      <c r="A443" s="4">
        <v>23703</v>
      </c>
      <c r="B443" s="4" t="s">
        <v>664</v>
      </c>
      <c r="C443" s="4" t="s">
        <v>217</v>
      </c>
      <c r="D443" s="4" t="s">
        <v>24</v>
      </c>
      <c r="E443" s="4" t="s">
        <v>1218</v>
      </c>
      <c r="F443" s="4">
        <v>205</v>
      </c>
      <c r="G443" s="7">
        <v>42449</v>
      </c>
      <c r="H443" s="14">
        <f>VLOOKUP(Ventas1[[#This Row],[IdProducto]],Productos1[],3,FALSE)*Ventas1[[#This Row],[UdsVendidas]]</f>
        <v>615</v>
      </c>
      <c r="I443" s="14">
        <f>VLOOKUP(Ventas1[[#This Row],[IdProducto]],Productos1[],4,FALSE)*Ventas1[[#This Row],[UdsVendidas]]</f>
        <v>1230</v>
      </c>
      <c r="J443" s="14">
        <f>Ventas1[[#This Row],[Ingresos]]-Ventas1[[#This Row],[Costes]]</f>
        <v>615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2.75" customHeight="1" x14ac:dyDescent="0.2">
      <c r="A444" s="4">
        <v>23704</v>
      </c>
      <c r="B444" s="4" t="s">
        <v>665</v>
      </c>
      <c r="C444" s="4" t="s">
        <v>207</v>
      </c>
      <c r="D444" s="4" t="s">
        <v>16</v>
      </c>
      <c r="E444" s="4" t="s">
        <v>1219</v>
      </c>
      <c r="F444" s="4">
        <v>22</v>
      </c>
      <c r="G444" s="7">
        <v>42451</v>
      </c>
      <c r="H444" s="14">
        <f>VLOOKUP(Ventas1[[#This Row],[IdProducto]],Productos1[],3,FALSE)*Ventas1[[#This Row],[UdsVendidas]]</f>
        <v>22</v>
      </c>
      <c r="I444" s="14">
        <f>VLOOKUP(Ventas1[[#This Row],[IdProducto]],Productos1[],4,FALSE)*Ventas1[[#This Row],[UdsVendidas]]</f>
        <v>44</v>
      </c>
      <c r="J444" s="14">
        <f>Ventas1[[#This Row],[Ingresos]]-Ventas1[[#This Row],[Costes]]</f>
        <v>22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.75" customHeight="1" x14ac:dyDescent="0.2">
      <c r="A445" s="4">
        <v>23705</v>
      </c>
      <c r="B445" s="4" t="s">
        <v>666</v>
      </c>
      <c r="C445" s="4" t="s">
        <v>252</v>
      </c>
      <c r="D445" s="4" t="s">
        <v>19</v>
      </c>
      <c r="E445" s="4" t="s">
        <v>1219</v>
      </c>
      <c r="F445" s="4">
        <v>155</v>
      </c>
      <c r="G445" s="7">
        <v>42411</v>
      </c>
      <c r="H445" s="14">
        <f>VLOOKUP(Ventas1[[#This Row],[IdProducto]],Productos1[],3,FALSE)*Ventas1[[#This Row],[UdsVendidas]]</f>
        <v>310</v>
      </c>
      <c r="I445" s="14">
        <f>VLOOKUP(Ventas1[[#This Row],[IdProducto]],Productos1[],4,FALSE)*Ventas1[[#This Row],[UdsVendidas]]</f>
        <v>618.45000000000005</v>
      </c>
      <c r="J445" s="14">
        <f>Ventas1[[#This Row],[Ingresos]]-Ventas1[[#This Row],[Costes]]</f>
        <v>308.45000000000005</v>
      </c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.75" customHeight="1" x14ac:dyDescent="0.2">
      <c r="A446" s="4">
        <v>23706</v>
      </c>
      <c r="B446" s="4" t="s">
        <v>667</v>
      </c>
      <c r="C446" s="4" t="s">
        <v>15</v>
      </c>
      <c r="D446" s="4" t="s">
        <v>31</v>
      </c>
      <c r="E446" s="4" t="s">
        <v>1219</v>
      </c>
      <c r="F446" s="4">
        <v>197</v>
      </c>
      <c r="G446" s="7">
        <v>42402</v>
      </c>
      <c r="H446" s="14">
        <f>VLOOKUP(Ventas1[[#This Row],[IdProducto]],Productos1[],3,FALSE)*Ventas1[[#This Row],[UdsVendidas]]</f>
        <v>1182</v>
      </c>
      <c r="I446" s="14">
        <f>VLOOKUP(Ventas1[[#This Row],[IdProducto]],Productos1[],4,FALSE)*Ventas1[[#This Row],[UdsVendidas]]</f>
        <v>1773</v>
      </c>
      <c r="J446" s="14">
        <f>Ventas1[[#This Row],[Ingresos]]-Ventas1[[#This Row],[Costes]]</f>
        <v>591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2.75" customHeight="1" x14ac:dyDescent="0.2">
      <c r="A447" s="4">
        <v>23707</v>
      </c>
      <c r="B447" s="4" t="s">
        <v>668</v>
      </c>
      <c r="C447" s="4" t="s">
        <v>266</v>
      </c>
      <c r="D447" s="4" t="s">
        <v>35</v>
      </c>
      <c r="E447" s="4" t="s">
        <v>1218</v>
      </c>
      <c r="F447" s="4">
        <v>202</v>
      </c>
      <c r="G447" s="7">
        <v>42382</v>
      </c>
      <c r="H447" s="14">
        <f>VLOOKUP(Ventas1[[#This Row],[IdProducto]],Productos1[],3,FALSE)*Ventas1[[#This Row],[UdsVendidas]]</f>
        <v>505</v>
      </c>
      <c r="I447" s="14">
        <f>VLOOKUP(Ventas1[[#This Row],[IdProducto]],Productos1[],4,FALSE)*Ventas1[[#This Row],[UdsVendidas]]</f>
        <v>909</v>
      </c>
      <c r="J447" s="14">
        <f>Ventas1[[#This Row],[Ingresos]]-Ventas1[[#This Row],[Costes]]</f>
        <v>404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.75" customHeight="1" x14ac:dyDescent="0.2">
      <c r="A448" s="4">
        <v>23708</v>
      </c>
      <c r="B448" s="4" t="s">
        <v>669</v>
      </c>
      <c r="C448" s="4" t="s">
        <v>30</v>
      </c>
      <c r="D448" s="4" t="s">
        <v>35</v>
      </c>
      <c r="E448" s="4" t="s">
        <v>1218</v>
      </c>
      <c r="F448" s="4">
        <v>126</v>
      </c>
      <c r="G448" s="7">
        <v>42407</v>
      </c>
      <c r="H448" s="14">
        <f>VLOOKUP(Ventas1[[#This Row],[IdProducto]],Productos1[],3,FALSE)*Ventas1[[#This Row],[UdsVendidas]]</f>
        <v>315</v>
      </c>
      <c r="I448" s="14">
        <f>VLOOKUP(Ventas1[[#This Row],[IdProducto]],Productos1[],4,FALSE)*Ventas1[[#This Row],[UdsVendidas]]</f>
        <v>567</v>
      </c>
      <c r="J448" s="14">
        <f>Ventas1[[#This Row],[Ingresos]]-Ventas1[[#This Row],[Costes]]</f>
        <v>252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2.75" customHeight="1" x14ac:dyDescent="0.2">
      <c r="A449" s="4">
        <v>23709</v>
      </c>
      <c r="B449" s="4" t="s">
        <v>670</v>
      </c>
      <c r="C449" s="4" t="s">
        <v>307</v>
      </c>
      <c r="D449" s="4" t="s">
        <v>43</v>
      </c>
      <c r="E449" s="4" t="s">
        <v>1219</v>
      </c>
      <c r="F449" s="4">
        <v>164</v>
      </c>
      <c r="G449" s="7">
        <v>42435</v>
      </c>
      <c r="H449" s="14">
        <f>VLOOKUP(Ventas1[[#This Row],[IdProducto]],Productos1[],3,FALSE)*Ventas1[[#This Row],[UdsVendidas]]</f>
        <v>1312</v>
      </c>
      <c r="I449" s="14">
        <f>VLOOKUP(Ventas1[[#This Row],[IdProducto]],Productos1[],4,FALSE)*Ventas1[[#This Row],[UdsVendidas]]</f>
        <v>2378</v>
      </c>
      <c r="J449" s="14">
        <f>Ventas1[[#This Row],[Ingresos]]-Ventas1[[#This Row],[Costes]]</f>
        <v>1066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2.75" customHeight="1" x14ac:dyDescent="0.2">
      <c r="A450" s="4">
        <v>23710</v>
      </c>
      <c r="B450" s="4" t="s">
        <v>671</v>
      </c>
      <c r="C450" s="4" t="s">
        <v>26</v>
      </c>
      <c r="D450" s="4" t="s">
        <v>19</v>
      </c>
      <c r="E450" s="4" t="s">
        <v>1219</v>
      </c>
      <c r="F450" s="4">
        <v>9</v>
      </c>
      <c r="G450" s="7">
        <v>42427</v>
      </c>
      <c r="H450" s="14">
        <f>VLOOKUP(Ventas1[[#This Row],[IdProducto]],Productos1[],3,FALSE)*Ventas1[[#This Row],[UdsVendidas]]</f>
        <v>18</v>
      </c>
      <c r="I450" s="14">
        <f>VLOOKUP(Ventas1[[#This Row],[IdProducto]],Productos1[],4,FALSE)*Ventas1[[#This Row],[UdsVendidas]]</f>
        <v>35.910000000000004</v>
      </c>
      <c r="J450" s="14">
        <f>Ventas1[[#This Row],[Ingresos]]-Ventas1[[#This Row],[Costes]]</f>
        <v>17.910000000000004</v>
      </c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2.75" customHeight="1" x14ac:dyDescent="0.2">
      <c r="A451" s="4">
        <v>23711</v>
      </c>
      <c r="B451" s="4" t="s">
        <v>672</v>
      </c>
      <c r="C451" s="4" t="s">
        <v>15</v>
      </c>
      <c r="D451" s="4" t="s">
        <v>16</v>
      </c>
      <c r="E451" s="4" t="s">
        <v>1218</v>
      </c>
      <c r="F451" s="4">
        <v>42</v>
      </c>
      <c r="G451" s="7">
        <v>42381</v>
      </c>
      <c r="H451" s="14">
        <f>VLOOKUP(Ventas1[[#This Row],[IdProducto]],Productos1[],3,FALSE)*Ventas1[[#This Row],[UdsVendidas]]</f>
        <v>42</v>
      </c>
      <c r="I451" s="14">
        <f>VLOOKUP(Ventas1[[#This Row],[IdProducto]],Productos1[],4,FALSE)*Ventas1[[#This Row],[UdsVendidas]]</f>
        <v>84</v>
      </c>
      <c r="J451" s="14">
        <f>Ventas1[[#This Row],[Ingresos]]-Ventas1[[#This Row],[Costes]]</f>
        <v>42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2.75" customHeight="1" x14ac:dyDescent="0.2">
      <c r="A452" s="4">
        <v>23712</v>
      </c>
      <c r="B452" s="4" t="s">
        <v>673</v>
      </c>
      <c r="C452" s="4" t="s">
        <v>146</v>
      </c>
      <c r="D452" s="4" t="s">
        <v>31</v>
      </c>
      <c r="E452" s="4" t="s">
        <v>1218</v>
      </c>
      <c r="F452" s="4">
        <v>9</v>
      </c>
      <c r="G452" s="7">
        <v>42420</v>
      </c>
      <c r="H452" s="14">
        <f>VLOOKUP(Ventas1[[#This Row],[IdProducto]],Productos1[],3,FALSE)*Ventas1[[#This Row],[UdsVendidas]]</f>
        <v>54</v>
      </c>
      <c r="I452" s="14">
        <f>VLOOKUP(Ventas1[[#This Row],[IdProducto]],Productos1[],4,FALSE)*Ventas1[[#This Row],[UdsVendidas]]</f>
        <v>81</v>
      </c>
      <c r="J452" s="14">
        <f>Ventas1[[#This Row],[Ingresos]]-Ventas1[[#This Row],[Costes]]</f>
        <v>27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2.75" customHeight="1" x14ac:dyDescent="0.2">
      <c r="A453" s="4">
        <v>23713</v>
      </c>
      <c r="B453" s="4" t="s">
        <v>674</v>
      </c>
      <c r="C453" s="4" t="s">
        <v>105</v>
      </c>
      <c r="D453" s="4" t="s">
        <v>28</v>
      </c>
      <c r="E453" s="4" t="s">
        <v>1219</v>
      </c>
      <c r="F453" s="4">
        <v>141</v>
      </c>
      <c r="G453" s="7">
        <v>42432</v>
      </c>
      <c r="H453" s="14">
        <f>VLOOKUP(Ventas1[[#This Row],[IdProducto]],Productos1[],3,FALSE)*Ventas1[[#This Row],[UdsVendidas]]</f>
        <v>493.5</v>
      </c>
      <c r="I453" s="14">
        <f>VLOOKUP(Ventas1[[#This Row],[IdProducto]],Productos1[],4,FALSE)*Ventas1[[#This Row],[UdsVendidas]]</f>
        <v>916.5</v>
      </c>
      <c r="J453" s="14">
        <f>Ventas1[[#This Row],[Ingresos]]-Ventas1[[#This Row],[Costes]]</f>
        <v>423</v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2.75" customHeight="1" x14ac:dyDescent="0.2">
      <c r="A454" s="4">
        <v>23714</v>
      </c>
      <c r="B454" s="4" t="s">
        <v>675</v>
      </c>
      <c r="C454" s="4" t="s">
        <v>226</v>
      </c>
      <c r="D454" s="4" t="s">
        <v>41</v>
      </c>
      <c r="E454" s="4" t="s">
        <v>1219</v>
      </c>
      <c r="F454" s="4">
        <v>184</v>
      </c>
      <c r="G454" s="7">
        <v>42424</v>
      </c>
      <c r="H454" s="14">
        <f>VLOOKUP(Ventas1[[#This Row],[IdProducto]],Productos1[],3,FALSE)*Ventas1[[#This Row],[UdsVendidas]]</f>
        <v>920</v>
      </c>
      <c r="I454" s="14">
        <f>VLOOKUP(Ventas1[[#This Row],[IdProducto]],Productos1[],4,FALSE)*Ventas1[[#This Row],[UdsVendidas]]</f>
        <v>1838.16</v>
      </c>
      <c r="J454" s="14">
        <f>Ventas1[[#This Row],[Ingresos]]-Ventas1[[#This Row],[Costes]]</f>
        <v>918.16000000000008</v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2.75" customHeight="1" x14ac:dyDescent="0.2">
      <c r="A455" s="4">
        <v>23715</v>
      </c>
      <c r="B455" s="4" t="s">
        <v>676</v>
      </c>
      <c r="C455" s="4" t="s">
        <v>328</v>
      </c>
      <c r="D455" s="4" t="s">
        <v>35</v>
      </c>
      <c r="E455" s="4" t="s">
        <v>1219</v>
      </c>
      <c r="F455" s="4">
        <v>119</v>
      </c>
      <c r="G455" s="7">
        <v>42434</v>
      </c>
      <c r="H455" s="14">
        <f>VLOOKUP(Ventas1[[#This Row],[IdProducto]],Productos1[],3,FALSE)*Ventas1[[#This Row],[UdsVendidas]]</f>
        <v>297.5</v>
      </c>
      <c r="I455" s="14">
        <f>VLOOKUP(Ventas1[[#This Row],[IdProducto]],Productos1[],4,FALSE)*Ventas1[[#This Row],[UdsVendidas]]</f>
        <v>535.5</v>
      </c>
      <c r="J455" s="14">
        <f>Ventas1[[#This Row],[Ingresos]]-Ventas1[[#This Row],[Costes]]</f>
        <v>238</v>
      </c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2.75" customHeight="1" x14ac:dyDescent="0.2">
      <c r="A456" s="4">
        <v>23716</v>
      </c>
      <c r="B456" s="4" t="s">
        <v>677</v>
      </c>
      <c r="C456" s="4" t="s">
        <v>198</v>
      </c>
      <c r="D456" s="4" t="s">
        <v>35</v>
      </c>
      <c r="E456" s="4" t="s">
        <v>1219</v>
      </c>
      <c r="F456" s="4">
        <v>49</v>
      </c>
      <c r="G456" s="7">
        <v>42419</v>
      </c>
      <c r="H456" s="14">
        <f>VLOOKUP(Ventas1[[#This Row],[IdProducto]],Productos1[],3,FALSE)*Ventas1[[#This Row],[UdsVendidas]]</f>
        <v>122.5</v>
      </c>
      <c r="I456" s="14">
        <f>VLOOKUP(Ventas1[[#This Row],[IdProducto]],Productos1[],4,FALSE)*Ventas1[[#This Row],[UdsVendidas]]</f>
        <v>220.5</v>
      </c>
      <c r="J456" s="14">
        <f>Ventas1[[#This Row],[Ingresos]]-Ventas1[[#This Row],[Costes]]</f>
        <v>98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2.75" customHeight="1" x14ac:dyDescent="0.2">
      <c r="A457" s="4">
        <v>23717</v>
      </c>
      <c r="B457" s="4" t="s">
        <v>678</v>
      </c>
      <c r="C457" s="4" t="s">
        <v>161</v>
      </c>
      <c r="D457" s="4" t="s">
        <v>41</v>
      </c>
      <c r="E457" s="4" t="s">
        <v>1218</v>
      </c>
      <c r="F457" s="4">
        <v>93</v>
      </c>
      <c r="G457" s="7">
        <v>42397</v>
      </c>
      <c r="H457" s="14">
        <f>VLOOKUP(Ventas1[[#This Row],[IdProducto]],Productos1[],3,FALSE)*Ventas1[[#This Row],[UdsVendidas]]</f>
        <v>465</v>
      </c>
      <c r="I457" s="14">
        <f>VLOOKUP(Ventas1[[#This Row],[IdProducto]],Productos1[],4,FALSE)*Ventas1[[#This Row],[UdsVendidas]]</f>
        <v>929.07</v>
      </c>
      <c r="J457" s="14">
        <f>Ventas1[[#This Row],[Ingresos]]-Ventas1[[#This Row],[Costes]]</f>
        <v>464.07000000000005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2.75" customHeight="1" x14ac:dyDescent="0.2">
      <c r="A458" s="4">
        <v>23718</v>
      </c>
      <c r="B458" s="4" t="s">
        <v>679</v>
      </c>
      <c r="C458" s="4" t="s">
        <v>298</v>
      </c>
      <c r="D458" s="4" t="s">
        <v>35</v>
      </c>
      <c r="E458" s="4" t="s">
        <v>1218</v>
      </c>
      <c r="F458" s="4">
        <v>187</v>
      </c>
      <c r="G458" s="7">
        <v>42389</v>
      </c>
      <c r="H458" s="14">
        <f>VLOOKUP(Ventas1[[#This Row],[IdProducto]],Productos1[],3,FALSE)*Ventas1[[#This Row],[UdsVendidas]]</f>
        <v>467.5</v>
      </c>
      <c r="I458" s="14">
        <f>VLOOKUP(Ventas1[[#This Row],[IdProducto]],Productos1[],4,FALSE)*Ventas1[[#This Row],[UdsVendidas]]</f>
        <v>841.5</v>
      </c>
      <c r="J458" s="14">
        <f>Ventas1[[#This Row],[Ingresos]]-Ventas1[[#This Row],[Costes]]</f>
        <v>374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2.75" customHeight="1" x14ac:dyDescent="0.2">
      <c r="A459" s="4">
        <v>23719</v>
      </c>
      <c r="B459" s="4" t="s">
        <v>680</v>
      </c>
      <c r="C459" s="4" t="s">
        <v>99</v>
      </c>
      <c r="D459" s="4" t="s">
        <v>43</v>
      </c>
      <c r="E459" s="4" t="s">
        <v>1220</v>
      </c>
      <c r="F459" s="4">
        <v>183</v>
      </c>
      <c r="G459" s="7">
        <v>42446</v>
      </c>
      <c r="H459" s="14">
        <f>VLOOKUP(Ventas1[[#This Row],[IdProducto]],Productos1[],3,FALSE)*Ventas1[[#This Row],[UdsVendidas]]</f>
        <v>1464</v>
      </c>
      <c r="I459" s="14">
        <f>VLOOKUP(Ventas1[[#This Row],[IdProducto]],Productos1[],4,FALSE)*Ventas1[[#This Row],[UdsVendidas]]</f>
        <v>2653.5</v>
      </c>
      <c r="J459" s="14">
        <f>Ventas1[[#This Row],[Ingresos]]-Ventas1[[#This Row],[Costes]]</f>
        <v>1189.5</v>
      </c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2.75" customHeight="1" x14ac:dyDescent="0.2">
      <c r="A460" s="4">
        <v>23720</v>
      </c>
      <c r="B460" s="4" t="s">
        <v>681</v>
      </c>
      <c r="C460" s="4" t="s">
        <v>90</v>
      </c>
      <c r="D460" s="4" t="s">
        <v>13</v>
      </c>
      <c r="E460" s="4" t="s">
        <v>1218</v>
      </c>
      <c r="F460" s="4">
        <v>58</v>
      </c>
      <c r="G460" s="7">
        <v>42450</v>
      </c>
      <c r="H460" s="14">
        <f>VLOOKUP(Ventas1[[#This Row],[IdProducto]],Productos1[],3,FALSE)*Ventas1[[#This Row],[UdsVendidas]]</f>
        <v>87</v>
      </c>
      <c r="I460" s="14">
        <f>VLOOKUP(Ventas1[[#This Row],[IdProducto]],Productos1[],4,FALSE)*Ventas1[[#This Row],[UdsVendidas]]</f>
        <v>174</v>
      </c>
      <c r="J460" s="14">
        <f>Ventas1[[#This Row],[Ingresos]]-Ventas1[[#This Row],[Costes]]</f>
        <v>87</v>
      </c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2.75" customHeight="1" x14ac:dyDescent="0.2">
      <c r="A461" s="4">
        <v>23721</v>
      </c>
      <c r="B461" s="4" t="s">
        <v>682</v>
      </c>
      <c r="C461" s="4" t="s">
        <v>169</v>
      </c>
      <c r="D461" s="4" t="s">
        <v>19</v>
      </c>
      <c r="E461" s="4" t="s">
        <v>1218</v>
      </c>
      <c r="F461" s="4">
        <v>194</v>
      </c>
      <c r="G461" s="7">
        <v>42420</v>
      </c>
      <c r="H461" s="14">
        <f>VLOOKUP(Ventas1[[#This Row],[IdProducto]],Productos1[],3,FALSE)*Ventas1[[#This Row],[UdsVendidas]]</f>
        <v>388</v>
      </c>
      <c r="I461" s="14">
        <f>VLOOKUP(Ventas1[[#This Row],[IdProducto]],Productos1[],4,FALSE)*Ventas1[[#This Row],[UdsVendidas]]</f>
        <v>774.06000000000006</v>
      </c>
      <c r="J461" s="14">
        <f>Ventas1[[#This Row],[Ingresos]]-Ventas1[[#This Row],[Costes]]</f>
        <v>386.06000000000006</v>
      </c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2.75" customHeight="1" x14ac:dyDescent="0.2">
      <c r="A462" s="4">
        <v>23722</v>
      </c>
      <c r="B462" s="4" t="s">
        <v>683</v>
      </c>
      <c r="C462" s="4" t="s">
        <v>140</v>
      </c>
      <c r="D462" s="4" t="s">
        <v>31</v>
      </c>
      <c r="E462" s="4" t="s">
        <v>1220</v>
      </c>
      <c r="F462" s="4">
        <v>211</v>
      </c>
      <c r="G462" s="7">
        <v>42410</v>
      </c>
      <c r="H462" s="14">
        <f>VLOOKUP(Ventas1[[#This Row],[IdProducto]],Productos1[],3,FALSE)*Ventas1[[#This Row],[UdsVendidas]]</f>
        <v>1266</v>
      </c>
      <c r="I462" s="14">
        <f>VLOOKUP(Ventas1[[#This Row],[IdProducto]],Productos1[],4,FALSE)*Ventas1[[#This Row],[UdsVendidas]]</f>
        <v>1899</v>
      </c>
      <c r="J462" s="14">
        <f>Ventas1[[#This Row],[Ingresos]]-Ventas1[[#This Row],[Costes]]</f>
        <v>633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2.75" customHeight="1" x14ac:dyDescent="0.2">
      <c r="A463" s="4">
        <v>23723</v>
      </c>
      <c r="B463" s="4" t="s">
        <v>684</v>
      </c>
      <c r="C463" s="4" t="s">
        <v>98</v>
      </c>
      <c r="D463" s="4" t="s">
        <v>31</v>
      </c>
      <c r="E463" s="4" t="s">
        <v>1218</v>
      </c>
      <c r="F463" s="4">
        <v>11</v>
      </c>
      <c r="G463" s="7">
        <v>42434</v>
      </c>
      <c r="H463" s="14">
        <f>VLOOKUP(Ventas1[[#This Row],[IdProducto]],Productos1[],3,FALSE)*Ventas1[[#This Row],[UdsVendidas]]</f>
        <v>66</v>
      </c>
      <c r="I463" s="14">
        <f>VLOOKUP(Ventas1[[#This Row],[IdProducto]],Productos1[],4,FALSE)*Ventas1[[#This Row],[UdsVendidas]]</f>
        <v>99</v>
      </c>
      <c r="J463" s="14">
        <f>Ventas1[[#This Row],[Ingresos]]-Ventas1[[#This Row],[Costes]]</f>
        <v>33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2.75" customHeight="1" x14ac:dyDescent="0.2">
      <c r="A464" s="4">
        <v>23724</v>
      </c>
      <c r="B464" s="4" t="s">
        <v>685</v>
      </c>
      <c r="C464" s="4" t="s">
        <v>293</v>
      </c>
      <c r="D464" s="4" t="s">
        <v>22</v>
      </c>
      <c r="E464" s="4" t="s">
        <v>1219</v>
      </c>
      <c r="F464" s="4">
        <v>33</v>
      </c>
      <c r="G464" s="7">
        <v>42424</v>
      </c>
      <c r="H464" s="14">
        <f>VLOOKUP(Ventas1[[#This Row],[IdProducto]],Productos1[],3,FALSE)*Ventas1[[#This Row],[UdsVendidas]]</f>
        <v>115.5</v>
      </c>
      <c r="I464" s="14">
        <f>VLOOKUP(Ventas1[[#This Row],[IdProducto]],Productos1[],4,FALSE)*Ventas1[[#This Row],[UdsVendidas]]</f>
        <v>214.5</v>
      </c>
      <c r="J464" s="14">
        <f>Ventas1[[#This Row],[Ingresos]]-Ventas1[[#This Row],[Costes]]</f>
        <v>99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2.75" customHeight="1" x14ac:dyDescent="0.2">
      <c r="A465" s="4">
        <v>23725</v>
      </c>
      <c r="B465" s="4" t="s">
        <v>686</v>
      </c>
      <c r="C465" s="4" t="s">
        <v>213</v>
      </c>
      <c r="D465" s="4" t="s">
        <v>19</v>
      </c>
      <c r="E465" s="4" t="s">
        <v>1219</v>
      </c>
      <c r="F465" s="4">
        <v>36</v>
      </c>
      <c r="G465" s="7">
        <v>42407</v>
      </c>
      <c r="H465" s="14">
        <f>VLOOKUP(Ventas1[[#This Row],[IdProducto]],Productos1[],3,FALSE)*Ventas1[[#This Row],[UdsVendidas]]</f>
        <v>72</v>
      </c>
      <c r="I465" s="14">
        <f>VLOOKUP(Ventas1[[#This Row],[IdProducto]],Productos1[],4,FALSE)*Ventas1[[#This Row],[UdsVendidas]]</f>
        <v>143.64000000000001</v>
      </c>
      <c r="J465" s="14">
        <f>Ventas1[[#This Row],[Ingresos]]-Ventas1[[#This Row],[Costes]]</f>
        <v>71.640000000000015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2.75" customHeight="1" x14ac:dyDescent="0.2">
      <c r="A466" s="4">
        <v>23726</v>
      </c>
      <c r="B466" s="4" t="s">
        <v>687</v>
      </c>
      <c r="C466" s="4" t="s">
        <v>47</v>
      </c>
      <c r="D466" s="4" t="s">
        <v>19</v>
      </c>
      <c r="E466" s="4" t="s">
        <v>1219</v>
      </c>
      <c r="F466" s="4">
        <v>141</v>
      </c>
      <c r="G466" s="7">
        <v>42422</v>
      </c>
      <c r="H466" s="14">
        <f>VLOOKUP(Ventas1[[#This Row],[IdProducto]],Productos1[],3,FALSE)*Ventas1[[#This Row],[UdsVendidas]]</f>
        <v>282</v>
      </c>
      <c r="I466" s="14">
        <f>VLOOKUP(Ventas1[[#This Row],[IdProducto]],Productos1[],4,FALSE)*Ventas1[[#This Row],[UdsVendidas]]</f>
        <v>562.59</v>
      </c>
      <c r="J466" s="14">
        <f>Ventas1[[#This Row],[Ingresos]]-Ventas1[[#This Row],[Costes]]</f>
        <v>280.59000000000003</v>
      </c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2.75" customHeight="1" x14ac:dyDescent="0.2">
      <c r="A467" s="4">
        <v>23727</v>
      </c>
      <c r="B467" s="4" t="s">
        <v>688</v>
      </c>
      <c r="C467" s="4" t="s">
        <v>215</v>
      </c>
      <c r="D467" s="4" t="s">
        <v>13</v>
      </c>
      <c r="E467" s="4" t="s">
        <v>1218</v>
      </c>
      <c r="F467" s="4">
        <v>111</v>
      </c>
      <c r="G467" s="7">
        <v>42447</v>
      </c>
      <c r="H467" s="14">
        <f>VLOOKUP(Ventas1[[#This Row],[IdProducto]],Productos1[],3,FALSE)*Ventas1[[#This Row],[UdsVendidas]]</f>
        <v>166.5</v>
      </c>
      <c r="I467" s="14">
        <f>VLOOKUP(Ventas1[[#This Row],[IdProducto]],Productos1[],4,FALSE)*Ventas1[[#This Row],[UdsVendidas]]</f>
        <v>333</v>
      </c>
      <c r="J467" s="14">
        <f>Ventas1[[#This Row],[Ingresos]]-Ventas1[[#This Row],[Costes]]</f>
        <v>166.5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2.75" customHeight="1" x14ac:dyDescent="0.2">
      <c r="A468" s="4">
        <v>23728</v>
      </c>
      <c r="B468" s="4" t="s">
        <v>689</v>
      </c>
      <c r="C468" s="4" t="s">
        <v>172</v>
      </c>
      <c r="D468" s="4" t="s">
        <v>13</v>
      </c>
      <c r="E468" s="4" t="s">
        <v>1219</v>
      </c>
      <c r="F468" s="4">
        <v>171</v>
      </c>
      <c r="G468" s="7">
        <v>42425</v>
      </c>
      <c r="H468" s="14">
        <f>VLOOKUP(Ventas1[[#This Row],[IdProducto]],Productos1[],3,FALSE)*Ventas1[[#This Row],[UdsVendidas]]</f>
        <v>256.5</v>
      </c>
      <c r="I468" s="14">
        <f>VLOOKUP(Ventas1[[#This Row],[IdProducto]],Productos1[],4,FALSE)*Ventas1[[#This Row],[UdsVendidas]]</f>
        <v>513</v>
      </c>
      <c r="J468" s="14">
        <f>Ventas1[[#This Row],[Ingresos]]-Ventas1[[#This Row],[Costes]]</f>
        <v>256.5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2.75" customHeight="1" x14ac:dyDescent="0.2">
      <c r="A469" s="4">
        <v>23729</v>
      </c>
      <c r="B469" s="4" t="s">
        <v>690</v>
      </c>
      <c r="C469" s="4" t="s">
        <v>143</v>
      </c>
      <c r="D469" s="4" t="s">
        <v>43</v>
      </c>
      <c r="E469" s="4" t="s">
        <v>1218</v>
      </c>
      <c r="F469" s="4">
        <v>16</v>
      </c>
      <c r="G469" s="7">
        <v>42401</v>
      </c>
      <c r="H469" s="14">
        <f>VLOOKUP(Ventas1[[#This Row],[IdProducto]],Productos1[],3,FALSE)*Ventas1[[#This Row],[UdsVendidas]]</f>
        <v>128</v>
      </c>
      <c r="I469" s="14">
        <f>VLOOKUP(Ventas1[[#This Row],[IdProducto]],Productos1[],4,FALSE)*Ventas1[[#This Row],[UdsVendidas]]</f>
        <v>232</v>
      </c>
      <c r="J469" s="14">
        <f>Ventas1[[#This Row],[Ingresos]]-Ventas1[[#This Row],[Costes]]</f>
        <v>104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2.75" customHeight="1" x14ac:dyDescent="0.2">
      <c r="A470" s="4">
        <v>23730</v>
      </c>
      <c r="B470" s="4" t="s">
        <v>691</v>
      </c>
      <c r="C470" s="4" t="s">
        <v>65</v>
      </c>
      <c r="D470" s="4" t="s">
        <v>19</v>
      </c>
      <c r="E470" s="4" t="s">
        <v>1218</v>
      </c>
      <c r="F470" s="4">
        <v>144</v>
      </c>
      <c r="G470" s="7">
        <v>42390</v>
      </c>
      <c r="H470" s="14">
        <f>VLOOKUP(Ventas1[[#This Row],[IdProducto]],Productos1[],3,FALSE)*Ventas1[[#This Row],[UdsVendidas]]</f>
        <v>288</v>
      </c>
      <c r="I470" s="14">
        <f>VLOOKUP(Ventas1[[#This Row],[IdProducto]],Productos1[],4,FALSE)*Ventas1[[#This Row],[UdsVendidas]]</f>
        <v>574.56000000000006</v>
      </c>
      <c r="J470" s="14">
        <f>Ventas1[[#This Row],[Ingresos]]-Ventas1[[#This Row],[Costes]]</f>
        <v>286.56000000000006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2.75" customHeight="1" x14ac:dyDescent="0.2">
      <c r="A471" s="4">
        <v>23731</v>
      </c>
      <c r="B471" s="4" t="s">
        <v>692</v>
      </c>
      <c r="C471" s="4" t="s">
        <v>116</v>
      </c>
      <c r="D471" s="4" t="s">
        <v>13</v>
      </c>
      <c r="E471" s="4" t="s">
        <v>1218</v>
      </c>
      <c r="F471" s="4">
        <v>104</v>
      </c>
      <c r="G471" s="7">
        <v>42376</v>
      </c>
      <c r="H471" s="14">
        <f>VLOOKUP(Ventas1[[#This Row],[IdProducto]],Productos1[],3,FALSE)*Ventas1[[#This Row],[UdsVendidas]]</f>
        <v>156</v>
      </c>
      <c r="I471" s="14">
        <f>VLOOKUP(Ventas1[[#This Row],[IdProducto]],Productos1[],4,FALSE)*Ventas1[[#This Row],[UdsVendidas]]</f>
        <v>312</v>
      </c>
      <c r="J471" s="14">
        <f>Ventas1[[#This Row],[Ingresos]]-Ventas1[[#This Row],[Costes]]</f>
        <v>156</v>
      </c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2.75" customHeight="1" x14ac:dyDescent="0.2">
      <c r="A472" s="4">
        <v>23732</v>
      </c>
      <c r="B472" s="4" t="s">
        <v>693</v>
      </c>
      <c r="C472" s="4" t="s">
        <v>69</v>
      </c>
      <c r="D472" s="4" t="s">
        <v>19</v>
      </c>
      <c r="E472" s="4" t="s">
        <v>1219</v>
      </c>
      <c r="F472" s="4">
        <v>196</v>
      </c>
      <c r="G472" s="7">
        <v>42421</v>
      </c>
      <c r="H472" s="14">
        <f>VLOOKUP(Ventas1[[#This Row],[IdProducto]],Productos1[],3,FALSE)*Ventas1[[#This Row],[UdsVendidas]]</f>
        <v>392</v>
      </c>
      <c r="I472" s="14">
        <f>VLOOKUP(Ventas1[[#This Row],[IdProducto]],Productos1[],4,FALSE)*Ventas1[[#This Row],[UdsVendidas]]</f>
        <v>782.04000000000008</v>
      </c>
      <c r="J472" s="14">
        <f>Ventas1[[#This Row],[Ingresos]]-Ventas1[[#This Row],[Costes]]</f>
        <v>390.04000000000008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.75" customHeight="1" x14ac:dyDescent="0.2">
      <c r="A473" s="4">
        <v>23733</v>
      </c>
      <c r="B473" s="4" t="s">
        <v>694</v>
      </c>
      <c r="C473" s="4" t="s">
        <v>165</v>
      </c>
      <c r="D473" s="4" t="s">
        <v>28</v>
      </c>
      <c r="E473" s="4" t="s">
        <v>1219</v>
      </c>
      <c r="F473" s="4">
        <v>14</v>
      </c>
      <c r="G473" s="7">
        <v>42419</v>
      </c>
      <c r="H473" s="14">
        <f>VLOOKUP(Ventas1[[#This Row],[IdProducto]],Productos1[],3,FALSE)*Ventas1[[#This Row],[UdsVendidas]]</f>
        <v>49</v>
      </c>
      <c r="I473" s="14">
        <f>VLOOKUP(Ventas1[[#This Row],[IdProducto]],Productos1[],4,FALSE)*Ventas1[[#This Row],[UdsVendidas]]</f>
        <v>91</v>
      </c>
      <c r="J473" s="14">
        <f>Ventas1[[#This Row],[Ingresos]]-Ventas1[[#This Row],[Costes]]</f>
        <v>42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.75" customHeight="1" x14ac:dyDescent="0.2">
      <c r="A474" s="4">
        <v>23734</v>
      </c>
      <c r="B474" s="4" t="s">
        <v>695</v>
      </c>
      <c r="C474" s="4" t="s">
        <v>266</v>
      </c>
      <c r="D474" s="4" t="s">
        <v>24</v>
      </c>
      <c r="E474" s="4" t="s">
        <v>1218</v>
      </c>
      <c r="F474" s="4">
        <v>87</v>
      </c>
      <c r="G474" s="7">
        <v>42371</v>
      </c>
      <c r="H474" s="14">
        <f>VLOOKUP(Ventas1[[#This Row],[IdProducto]],Productos1[],3,FALSE)*Ventas1[[#This Row],[UdsVendidas]]</f>
        <v>261</v>
      </c>
      <c r="I474" s="14">
        <f>VLOOKUP(Ventas1[[#This Row],[IdProducto]],Productos1[],4,FALSE)*Ventas1[[#This Row],[UdsVendidas]]</f>
        <v>522</v>
      </c>
      <c r="J474" s="14">
        <f>Ventas1[[#This Row],[Ingresos]]-Ventas1[[#This Row],[Costes]]</f>
        <v>261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.75" customHeight="1" x14ac:dyDescent="0.2">
      <c r="A475" s="4">
        <v>23735</v>
      </c>
      <c r="B475" s="4" t="s">
        <v>696</v>
      </c>
      <c r="C475" s="4" t="s">
        <v>246</v>
      </c>
      <c r="D475" s="4" t="s">
        <v>22</v>
      </c>
      <c r="E475" s="4" t="s">
        <v>1219</v>
      </c>
      <c r="F475" s="4">
        <v>66</v>
      </c>
      <c r="G475" s="7">
        <v>42423</v>
      </c>
      <c r="H475" s="14">
        <f>VLOOKUP(Ventas1[[#This Row],[IdProducto]],Productos1[],3,FALSE)*Ventas1[[#This Row],[UdsVendidas]]</f>
        <v>231</v>
      </c>
      <c r="I475" s="14">
        <f>VLOOKUP(Ventas1[[#This Row],[IdProducto]],Productos1[],4,FALSE)*Ventas1[[#This Row],[UdsVendidas]]</f>
        <v>429</v>
      </c>
      <c r="J475" s="14">
        <f>Ventas1[[#This Row],[Ingresos]]-Ventas1[[#This Row],[Costes]]</f>
        <v>198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2.75" customHeight="1" x14ac:dyDescent="0.2">
      <c r="A476" s="4">
        <v>23736</v>
      </c>
      <c r="B476" s="4" t="s">
        <v>697</v>
      </c>
      <c r="C476" s="4" t="s">
        <v>233</v>
      </c>
      <c r="D476" s="4" t="s">
        <v>28</v>
      </c>
      <c r="E476" s="4" t="s">
        <v>1219</v>
      </c>
      <c r="F476" s="4">
        <v>154</v>
      </c>
      <c r="G476" s="7">
        <v>42385</v>
      </c>
      <c r="H476" s="14">
        <f>VLOOKUP(Ventas1[[#This Row],[IdProducto]],Productos1[],3,FALSE)*Ventas1[[#This Row],[UdsVendidas]]</f>
        <v>539</v>
      </c>
      <c r="I476" s="14">
        <f>VLOOKUP(Ventas1[[#This Row],[IdProducto]],Productos1[],4,FALSE)*Ventas1[[#This Row],[UdsVendidas]]</f>
        <v>1001</v>
      </c>
      <c r="J476" s="14">
        <f>Ventas1[[#This Row],[Ingresos]]-Ventas1[[#This Row],[Costes]]</f>
        <v>462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2.75" customHeight="1" x14ac:dyDescent="0.2">
      <c r="A477" s="4">
        <v>23737</v>
      </c>
      <c r="B477" s="4" t="s">
        <v>698</v>
      </c>
      <c r="C477" s="4" t="s">
        <v>285</v>
      </c>
      <c r="D477" s="4" t="s">
        <v>28</v>
      </c>
      <c r="E477" s="4" t="s">
        <v>1219</v>
      </c>
      <c r="F477" s="4">
        <v>16</v>
      </c>
      <c r="G477" s="7">
        <v>42398</v>
      </c>
      <c r="H477" s="14">
        <f>VLOOKUP(Ventas1[[#This Row],[IdProducto]],Productos1[],3,FALSE)*Ventas1[[#This Row],[UdsVendidas]]</f>
        <v>56</v>
      </c>
      <c r="I477" s="14">
        <f>VLOOKUP(Ventas1[[#This Row],[IdProducto]],Productos1[],4,FALSE)*Ventas1[[#This Row],[UdsVendidas]]</f>
        <v>104</v>
      </c>
      <c r="J477" s="14">
        <f>Ventas1[[#This Row],[Ingresos]]-Ventas1[[#This Row],[Costes]]</f>
        <v>48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2.75" customHeight="1" x14ac:dyDescent="0.2">
      <c r="A478" s="4">
        <v>23738</v>
      </c>
      <c r="B478" s="4" t="s">
        <v>699</v>
      </c>
      <c r="C478" s="4" t="s">
        <v>231</v>
      </c>
      <c r="D478" s="4" t="s">
        <v>43</v>
      </c>
      <c r="E478" s="4" t="s">
        <v>1219</v>
      </c>
      <c r="F478" s="4">
        <v>89</v>
      </c>
      <c r="G478" s="7">
        <v>42402</v>
      </c>
      <c r="H478" s="14">
        <f>VLOOKUP(Ventas1[[#This Row],[IdProducto]],Productos1[],3,FALSE)*Ventas1[[#This Row],[UdsVendidas]]</f>
        <v>712</v>
      </c>
      <c r="I478" s="14">
        <f>VLOOKUP(Ventas1[[#This Row],[IdProducto]],Productos1[],4,FALSE)*Ventas1[[#This Row],[UdsVendidas]]</f>
        <v>1290.5</v>
      </c>
      <c r="J478" s="14">
        <f>Ventas1[[#This Row],[Ingresos]]-Ventas1[[#This Row],[Costes]]</f>
        <v>578.5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2.75" customHeight="1" x14ac:dyDescent="0.2">
      <c r="A479" s="4">
        <v>23739</v>
      </c>
      <c r="B479" s="4" t="s">
        <v>700</v>
      </c>
      <c r="C479" s="4" t="s">
        <v>224</v>
      </c>
      <c r="D479" s="4" t="s">
        <v>37</v>
      </c>
      <c r="E479" s="4" t="s">
        <v>1219</v>
      </c>
      <c r="F479" s="4">
        <v>150</v>
      </c>
      <c r="G479" s="7">
        <v>42452</v>
      </c>
      <c r="H479" s="14">
        <f>VLOOKUP(Ventas1[[#This Row],[IdProducto]],Productos1[],3,FALSE)*Ventas1[[#This Row],[UdsVendidas]]</f>
        <v>525</v>
      </c>
      <c r="I479" s="14">
        <f>VLOOKUP(Ventas1[[#This Row],[IdProducto]],Productos1[],4,FALSE)*Ventas1[[#This Row],[UdsVendidas]]</f>
        <v>1048.5</v>
      </c>
      <c r="J479" s="14">
        <f>Ventas1[[#This Row],[Ingresos]]-Ventas1[[#This Row],[Costes]]</f>
        <v>523.5</v>
      </c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2.75" customHeight="1" x14ac:dyDescent="0.2">
      <c r="A480" s="4">
        <v>23740</v>
      </c>
      <c r="B480" s="4" t="s">
        <v>701</v>
      </c>
      <c r="C480" s="4" t="s">
        <v>30</v>
      </c>
      <c r="D480" s="4" t="s">
        <v>31</v>
      </c>
      <c r="E480" s="4" t="s">
        <v>1220</v>
      </c>
      <c r="F480" s="4">
        <v>76</v>
      </c>
      <c r="G480" s="7">
        <v>42394</v>
      </c>
      <c r="H480" s="14">
        <f>VLOOKUP(Ventas1[[#This Row],[IdProducto]],Productos1[],3,FALSE)*Ventas1[[#This Row],[UdsVendidas]]</f>
        <v>456</v>
      </c>
      <c r="I480" s="14">
        <f>VLOOKUP(Ventas1[[#This Row],[IdProducto]],Productos1[],4,FALSE)*Ventas1[[#This Row],[UdsVendidas]]</f>
        <v>684</v>
      </c>
      <c r="J480" s="14">
        <f>Ventas1[[#This Row],[Ingresos]]-Ventas1[[#This Row],[Costes]]</f>
        <v>228</v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2.75" customHeight="1" x14ac:dyDescent="0.2">
      <c r="A481" s="4">
        <v>23741</v>
      </c>
      <c r="B481" s="4" t="s">
        <v>702</v>
      </c>
      <c r="C481" s="4" t="s">
        <v>112</v>
      </c>
      <c r="D481" s="4" t="s">
        <v>13</v>
      </c>
      <c r="E481" s="4" t="s">
        <v>1218</v>
      </c>
      <c r="F481" s="4">
        <v>178</v>
      </c>
      <c r="G481" s="7">
        <v>42406</v>
      </c>
      <c r="H481" s="14">
        <f>VLOOKUP(Ventas1[[#This Row],[IdProducto]],Productos1[],3,FALSE)*Ventas1[[#This Row],[UdsVendidas]]</f>
        <v>267</v>
      </c>
      <c r="I481" s="14">
        <f>VLOOKUP(Ventas1[[#This Row],[IdProducto]],Productos1[],4,FALSE)*Ventas1[[#This Row],[UdsVendidas]]</f>
        <v>534</v>
      </c>
      <c r="J481" s="14">
        <f>Ventas1[[#This Row],[Ingresos]]-Ventas1[[#This Row],[Costes]]</f>
        <v>267</v>
      </c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2.75" customHeight="1" x14ac:dyDescent="0.2">
      <c r="A482" s="4">
        <v>23742</v>
      </c>
      <c r="B482" s="4" t="s">
        <v>703</v>
      </c>
      <c r="C482" s="4" t="s">
        <v>252</v>
      </c>
      <c r="D482" s="4" t="s">
        <v>41</v>
      </c>
      <c r="E482" s="4" t="s">
        <v>1219</v>
      </c>
      <c r="F482" s="4">
        <v>193</v>
      </c>
      <c r="G482" s="7">
        <v>42398</v>
      </c>
      <c r="H482" s="14">
        <f>VLOOKUP(Ventas1[[#This Row],[IdProducto]],Productos1[],3,FALSE)*Ventas1[[#This Row],[UdsVendidas]]</f>
        <v>965</v>
      </c>
      <c r="I482" s="14">
        <f>VLOOKUP(Ventas1[[#This Row],[IdProducto]],Productos1[],4,FALSE)*Ventas1[[#This Row],[UdsVendidas]]</f>
        <v>1928.07</v>
      </c>
      <c r="J482" s="14">
        <f>Ventas1[[#This Row],[Ingresos]]-Ventas1[[#This Row],[Costes]]</f>
        <v>963.06999999999994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2.75" customHeight="1" x14ac:dyDescent="0.2">
      <c r="A483" s="4">
        <v>23743</v>
      </c>
      <c r="B483" s="4" t="s">
        <v>704</v>
      </c>
      <c r="C483" s="4" t="s">
        <v>26</v>
      </c>
      <c r="D483" s="4" t="s">
        <v>37</v>
      </c>
      <c r="E483" s="4" t="s">
        <v>1218</v>
      </c>
      <c r="F483" s="4">
        <v>174</v>
      </c>
      <c r="G483" s="7">
        <v>42436</v>
      </c>
      <c r="H483" s="14">
        <f>VLOOKUP(Ventas1[[#This Row],[IdProducto]],Productos1[],3,FALSE)*Ventas1[[#This Row],[UdsVendidas]]</f>
        <v>609</v>
      </c>
      <c r="I483" s="14">
        <f>VLOOKUP(Ventas1[[#This Row],[IdProducto]],Productos1[],4,FALSE)*Ventas1[[#This Row],[UdsVendidas]]</f>
        <v>1216.26</v>
      </c>
      <c r="J483" s="14">
        <f>Ventas1[[#This Row],[Ingresos]]-Ventas1[[#This Row],[Costes]]</f>
        <v>607.26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2.75" customHeight="1" x14ac:dyDescent="0.2">
      <c r="A484" s="4">
        <v>23744</v>
      </c>
      <c r="B484" s="4" t="s">
        <v>705</v>
      </c>
      <c r="C484" s="4" t="s">
        <v>148</v>
      </c>
      <c r="D484" s="4" t="s">
        <v>31</v>
      </c>
      <c r="E484" s="4" t="s">
        <v>1218</v>
      </c>
      <c r="F484" s="4">
        <v>127</v>
      </c>
      <c r="G484" s="7">
        <v>42407</v>
      </c>
      <c r="H484" s="14">
        <f>VLOOKUP(Ventas1[[#This Row],[IdProducto]],Productos1[],3,FALSE)*Ventas1[[#This Row],[UdsVendidas]]</f>
        <v>762</v>
      </c>
      <c r="I484" s="14">
        <f>VLOOKUP(Ventas1[[#This Row],[IdProducto]],Productos1[],4,FALSE)*Ventas1[[#This Row],[UdsVendidas]]</f>
        <v>1143</v>
      </c>
      <c r="J484" s="14">
        <f>Ventas1[[#This Row],[Ingresos]]-Ventas1[[#This Row],[Costes]]</f>
        <v>381</v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2.75" customHeight="1" x14ac:dyDescent="0.2">
      <c r="A485" s="4">
        <v>23745</v>
      </c>
      <c r="B485" s="4" t="s">
        <v>706</v>
      </c>
      <c r="C485" s="4" t="s">
        <v>268</v>
      </c>
      <c r="D485" s="4" t="s">
        <v>31</v>
      </c>
      <c r="E485" s="4" t="s">
        <v>1219</v>
      </c>
      <c r="F485" s="4">
        <v>180</v>
      </c>
      <c r="G485" s="7">
        <v>42448</v>
      </c>
      <c r="H485" s="14">
        <f>VLOOKUP(Ventas1[[#This Row],[IdProducto]],Productos1[],3,FALSE)*Ventas1[[#This Row],[UdsVendidas]]</f>
        <v>1080</v>
      </c>
      <c r="I485" s="14">
        <f>VLOOKUP(Ventas1[[#This Row],[IdProducto]],Productos1[],4,FALSE)*Ventas1[[#This Row],[UdsVendidas]]</f>
        <v>1620</v>
      </c>
      <c r="J485" s="14">
        <f>Ventas1[[#This Row],[Ingresos]]-Ventas1[[#This Row],[Costes]]</f>
        <v>540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2.75" customHeight="1" x14ac:dyDescent="0.2">
      <c r="A486" s="4">
        <v>23746</v>
      </c>
      <c r="B486" s="4" t="s">
        <v>707</v>
      </c>
      <c r="C486" s="4" t="s">
        <v>207</v>
      </c>
      <c r="D486" s="4" t="s">
        <v>19</v>
      </c>
      <c r="E486" s="4" t="s">
        <v>1218</v>
      </c>
      <c r="F486" s="4">
        <v>10</v>
      </c>
      <c r="G486" s="7">
        <v>42409</v>
      </c>
      <c r="H486" s="14">
        <f>VLOOKUP(Ventas1[[#This Row],[IdProducto]],Productos1[],3,FALSE)*Ventas1[[#This Row],[UdsVendidas]]</f>
        <v>20</v>
      </c>
      <c r="I486" s="14">
        <f>VLOOKUP(Ventas1[[#This Row],[IdProducto]],Productos1[],4,FALSE)*Ventas1[[#This Row],[UdsVendidas]]</f>
        <v>39.900000000000006</v>
      </c>
      <c r="J486" s="14">
        <f>Ventas1[[#This Row],[Ingresos]]-Ventas1[[#This Row],[Costes]]</f>
        <v>19.900000000000006</v>
      </c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2.75" customHeight="1" x14ac:dyDescent="0.2">
      <c r="A487" s="4">
        <v>23747</v>
      </c>
      <c r="B487" s="4" t="s">
        <v>708</v>
      </c>
      <c r="C487" s="4" t="s">
        <v>97</v>
      </c>
      <c r="D487" s="4" t="s">
        <v>24</v>
      </c>
      <c r="E487" s="4" t="s">
        <v>1219</v>
      </c>
      <c r="F487" s="4">
        <v>97</v>
      </c>
      <c r="G487" s="7">
        <v>42385</v>
      </c>
      <c r="H487" s="14">
        <f>VLOOKUP(Ventas1[[#This Row],[IdProducto]],Productos1[],3,FALSE)*Ventas1[[#This Row],[UdsVendidas]]</f>
        <v>291</v>
      </c>
      <c r="I487" s="14">
        <f>VLOOKUP(Ventas1[[#This Row],[IdProducto]],Productos1[],4,FALSE)*Ventas1[[#This Row],[UdsVendidas]]</f>
        <v>582</v>
      </c>
      <c r="J487" s="14">
        <f>Ventas1[[#This Row],[Ingresos]]-Ventas1[[#This Row],[Costes]]</f>
        <v>291</v>
      </c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2.75" customHeight="1" x14ac:dyDescent="0.2">
      <c r="A488" s="4">
        <v>23748</v>
      </c>
      <c r="B488" s="4" t="s">
        <v>709</v>
      </c>
      <c r="C488" s="4" t="s">
        <v>245</v>
      </c>
      <c r="D488" s="4" t="s">
        <v>37</v>
      </c>
      <c r="E488" s="4" t="s">
        <v>1218</v>
      </c>
      <c r="F488" s="4">
        <v>23</v>
      </c>
      <c r="G488" s="7">
        <v>42409</v>
      </c>
      <c r="H488" s="14">
        <f>VLOOKUP(Ventas1[[#This Row],[IdProducto]],Productos1[],3,FALSE)*Ventas1[[#This Row],[UdsVendidas]]</f>
        <v>80.5</v>
      </c>
      <c r="I488" s="14">
        <f>VLOOKUP(Ventas1[[#This Row],[IdProducto]],Productos1[],4,FALSE)*Ventas1[[#This Row],[UdsVendidas]]</f>
        <v>160.77000000000001</v>
      </c>
      <c r="J488" s="14">
        <f>Ventas1[[#This Row],[Ingresos]]-Ventas1[[#This Row],[Costes]]</f>
        <v>80.27000000000001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2.75" customHeight="1" x14ac:dyDescent="0.2">
      <c r="A489" s="4">
        <v>23749</v>
      </c>
      <c r="B489" s="4" t="s">
        <v>710</v>
      </c>
      <c r="C489" s="4" t="s">
        <v>240</v>
      </c>
      <c r="D489" s="4" t="s">
        <v>19</v>
      </c>
      <c r="E489" s="4" t="s">
        <v>1218</v>
      </c>
      <c r="F489" s="4">
        <v>139</v>
      </c>
      <c r="G489" s="7">
        <v>42455</v>
      </c>
      <c r="H489" s="14">
        <f>VLOOKUP(Ventas1[[#This Row],[IdProducto]],Productos1[],3,FALSE)*Ventas1[[#This Row],[UdsVendidas]]</f>
        <v>278</v>
      </c>
      <c r="I489" s="14">
        <f>VLOOKUP(Ventas1[[#This Row],[IdProducto]],Productos1[],4,FALSE)*Ventas1[[#This Row],[UdsVendidas]]</f>
        <v>554.61</v>
      </c>
      <c r="J489" s="14">
        <f>Ventas1[[#This Row],[Ingresos]]-Ventas1[[#This Row],[Costes]]</f>
        <v>276.61</v>
      </c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2.75" customHeight="1" x14ac:dyDescent="0.2">
      <c r="A490" s="4">
        <v>23750</v>
      </c>
      <c r="B490" s="4" t="s">
        <v>711</v>
      </c>
      <c r="C490" s="4" t="s">
        <v>173</v>
      </c>
      <c r="D490" s="4" t="s">
        <v>37</v>
      </c>
      <c r="E490" s="4" t="s">
        <v>1219</v>
      </c>
      <c r="F490" s="4">
        <v>75</v>
      </c>
      <c r="G490" s="7">
        <v>42411</v>
      </c>
      <c r="H490" s="14">
        <f>VLOOKUP(Ventas1[[#This Row],[IdProducto]],Productos1[],3,FALSE)*Ventas1[[#This Row],[UdsVendidas]]</f>
        <v>262.5</v>
      </c>
      <c r="I490" s="14">
        <f>VLOOKUP(Ventas1[[#This Row],[IdProducto]],Productos1[],4,FALSE)*Ventas1[[#This Row],[UdsVendidas]]</f>
        <v>524.25</v>
      </c>
      <c r="J490" s="14">
        <f>Ventas1[[#This Row],[Ingresos]]-Ventas1[[#This Row],[Costes]]</f>
        <v>261.75</v>
      </c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2.75" customHeight="1" x14ac:dyDescent="0.2">
      <c r="A491" s="4">
        <v>23751</v>
      </c>
      <c r="B491" s="4" t="s">
        <v>712</v>
      </c>
      <c r="C491" s="4" t="s">
        <v>140</v>
      </c>
      <c r="D491" s="4" t="s">
        <v>35</v>
      </c>
      <c r="E491" s="4" t="s">
        <v>1218</v>
      </c>
      <c r="F491" s="4">
        <v>166</v>
      </c>
      <c r="G491" s="7">
        <v>42421</v>
      </c>
      <c r="H491" s="14">
        <f>VLOOKUP(Ventas1[[#This Row],[IdProducto]],Productos1[],3,FALSE)*Ventas1[[#This Row],[UdsVendidas]]</f>
        <v>415</v>
      </c>
      <c r="I491" s="14">
        <f>VLOOKUP(Ventas1[[#This Row],[IdProducto]],Productos1[],4,FALSE)*Ventas1[[#This Row],[UdsVendidas]]</f>
        <v>747</v>
      </c>
      <c r="J491" s="14">
        <f>Ventas1[[#This Row],[Ingresos]]-Ventas1[[#This Row],[Costes]]</f>
        <v>332</v>
      </c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2.75" customHeight="1" x14ac:dyDescent="0.2">
      <c r="A492" s="4">
        <v>23752</v>
      </c>
      <c r="B492" s="4" t="s">
        <v>713</v>
      </c>
      <c r="C492" s="4" t="s">
        <v>26</v>
      </c>
      <c r="D492" s="4" t="s">
        <v>13</v>
      </c>
      <c r="E492" s="4" t="s">
        <v>1219</v>
      </c>
      <c r="F492" s="4">
        <v>115</v>
      </c>
      <c r="G492" s="7">
        <v>42376</v>
      </c>
      <c r="H492" s="14">
        <f>VLOOKUP(Ventas1[[#This Row],[IdProducto]],Productos1[],3,FALSE)*Ventas1[[#This Row],[UdsVendidas]]</f>
        <v>172.5</v>
      </c>
      <c r="I492" s="14">
        <f>VLOOKUP(Ventas1[[#This Row],[IdProducto]],Productos1[],4,FALSE)*Ventas1[[#This Row],[UdsVendidas]]</f>
        <v>345</v>
      </c>
      <c r="J492" s="14">
        <f>Ventas1[[#This Row],[Ingresos]]-Ventas1[[#This Row],[Costes]]</f>
        <v>172.5</v>
      </c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2.75" customHeight="1" x14ac:dyDescent="0.2">
      <c r="A493" s="4">
        <v>23753</v>
      </c>
      <c r="B493" s="4" t="s">
        <v>714</v>
      </c>
      <c r="C493" s="4" t="s">
        <v>78</v>
      </c>
      <c r="D493" s="4" t="s">
        <v>24</v>
      </c>
      <c r="E493" s="4" t="s">
        <v>1218</v>
      </c>
      <c r="F493" s="4">
        <v>206</v>
      </c>
      <c r="G493" s="7">
        <v>42412</v>
      </c>
      <c r="H493" s="14">
        <f>VLOOKUP(Ventas1[[#This Row],[IdProducto]],Productos1[],3,FALSE)*Ventas1[[#This Row],[UdsVendidas]]</f>
        <v>618</v>
      </c>
      <c r="I493" s="14">
        <f>VLOOKUP(Ventas1[[#This Row],[IdProducto]],Productos1[],4,FALSE)*Ventas1[[#This Row],[UdsVendidas]]</f>
        <v>1236</v>
      </c>
      <c r="J493" s="14">
        <f>Ventas1[[#This Row],[Ingresos]]-Ventas1[[#This Row],[Costes]]</f>
        <v>618</v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2.75" customHeight="1" x14ac:dyDescent="0.2">
      <c r="A494" s="4">
        <v>23754</v>
      </c>
      <c r="B494" s="4" t="s">
        <v>715</v>
      </c>
      <c r="C494" s="4" t="s">
        <v>84</v>
      </c>
      <c r="D494" s="4" t="s">
        <v>19</v>
      </c>
      <c r="E494" s="4" t="s">
        <v>1218</v>
      </c>
      <c r="F494" s="4">
        <v>66</v>
      </c>
      <c r="G494" s="7">
        <v>42452</v>
      </c>
      <c r="H494" s="14">
        <f>VLOOKUP(Ventas1[[#This Row],[IdProducto]],Productos1[],3,FALSE)*Ventas1[[#This Row],[UdsVendidas]]</f>
        <v>132</v>
      </c>
      <c r="I494" s="14">
        <f>VLOOKUP(Ventas1[[#This Row],[IdProducto]],Productos1[],4,FALSE)*Ventas1[[#This Row],[UdsVendidas]]</f>
        <v>263.34000000000003</v>
      </c>
      <c r="J494" s="14">
        <f>Ventas1[[#This Row],[Ingresos]]-Ventas1[[#This Row],[Costes]]</f>
        <v>131.34000000000003</v>
      </c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2.75" customHeight="1" x14ac:dyDescent="0.2">
      <c r="A495" s="4">
        <v>23755</v>
      </c>
      <c r="B495" s="4" t="s">
        <v>716</v>
      </c>
      <c r="C495" s="4" t="s">
        <v>235</v>
      </c>
      <c r="D495" s="4" t="s">
        <v>28</v>
      </c>
      <c r="E495" s="4" t="s">
        <v>1218</v>
      </c>
      <c r="F495" s="4">
        <v>65</v>
      </c>
      <c r="G495" s="7">
        <v>42375</v>
      </c>
      <c r="H495" s="14">
        <f>VLOOKUP(Ventas1[[#This Row],[IdProducto]],Productos1[],3,FALSE)*Ventas1[[#This Row],[UdsVendidas]]</f>
        <v>227.5</v>
      </c>
      <c r="I495" s="14">
        <f>VLOOKUP(Ventas1[[#This Row],[IdProducto]],Productos1[],4,FALSE)*Ventas1[[#This Row],[UdsVendidas]]</f>
        <v>422.5</v>
      </c>
      <c r="J495" s="14">
        <f>Ventas1[[#This Row],[Ingresos]]-Ventas1[[#This Row],[Costes]]</f>
        <v>195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2.75" customHeight="1" x14ac:dyDescent="0.2">
      <c r="A496" s="4">
        <v>23756</v>
      </c>
      <c r="B496" s="4" t="s">
        <v>717</v>
      </c>
      <c r="C496" s="4" t="s">
        <v>64</v>
      </c>
      <c r="D496" s="4" t="s">
        <v>43</v>
      </c>
      <c r="E496" s="4" t="s">
        <v>1218</v>
      </c>
      <c r="F496" s="4">
        <v>92</v>
      </c>
      <c r="G496" s="7">
        <v>42373</v>
      </c>
      <c r="H496" s="14">
        <f>VLOOKUP(Ventas1[[#This Row],[IdProducto]],Productos1[],3,FALSE)*Ventas1[[#This Row],[UdsVendidas]]</f>
        <v>736</v>
      </c>
      <c r="I496" s="14">
        <f>VLOOKUP(Ventas1[[#This Row],[IdProducto]],Productos1[],4,FALSE)*Ventas1[[#This Row],[UdsVendidas]]</f>
        <v>1334</v>
      </c>
      <c r="J496" s="14">
        <f>Ventas1[[#This Row],[Ingresos]]-Ventas1[[#This Row],[Costes]]</f>
        <v>598</v>
      </c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2.75" customHeight="1" x14ac:dyDescent="0.2">
      <c r="A497" s="4">
        <v>23757</v>
      </c>
      <c r="B497" s="4" t="s">
        <v>718</v>
      </c>
      <c r="C497" s="4" t="s">
        <v>143</v>
      </c>
      <c r="D497" s="4" t="s">
        <v>13</v>
      </c>
      <c r="E497" s="4" t="s">
        <v>1218</v>
      </c>
      <c r="F497" s="4">
        <v>185</v>
      </c>
      <c r="G497" s="7">
        <v>42416</v>
      </c>
      <c r="H497" s="14">
        <f>VLOOKUP(Ventas1[[#This Row],[IdProducto]],Productos1[],3,FALSE)*Ventas1[[#This Row],[UdsVendidas]]</f>
        <v>277.5</v>
      </c>
      <c r="I497" s="14">
        <f>VLOOKUP(Ventas1[[#This Row],[IdProducto]],Productos1[],4,FALSE)*Ventas1[[#This Row],[UdsVendidas]]</f>
        <v>555</v>
      </c>
      <c r="J497" s="14">
        <f>Ventas1[[#This Row],[Ingresos]]-Ventas1[[#This Row],[Costes]]</f>
        <v>277.5</v>
      </c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2.75" customHeight="1" x14ac:dyDescent="0.2">
      <c r="A498" s="4">
        <v>23758</v>
      </c>
      <c r="B498" s="4" t="s">
        <v>719</v>
      </c>
      <c r="C498" s="4" t="s">
        <v>55</v>
      </c>
      <c r="D498" s="4" t="s">
        <v>28</v>
      </c>
      <c r="E498" s="4" t="s">
        <v>1219</v>
      </c>
      <c r="F498" s="4">
        <v>205</v>
      </c>
      <c r="G498" s="7">
        <v>42428</v>
      </c>
      <c r="H498" s="14">
        <f>VLOOKUP(Ventas1[[#This Row],[IdProducto]],Productos1[],3,FALSE)*Ventas1[[#This Row],[UdsVendidas]]</f>
        <v>717.5</v>
      </c>
      <c r="I498" s="14">
        <f>VLOOKUP(Ventas1[[#This Row],[IdProducto]],Productos1[],4,FALSE)*Ventas1[[#This Row],[UdsVendidas]]</f>
        <v>1332.5</v>
      </c>
      <c r="J498" s="14">
        <f>Ventas1[[#This Row],[Ingresos]]-Ventas1[[#This Row],[Costes]]</f>
        <v>615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2.75" customHeight="1" x14ac:dyDescent="0.2">
      <c r="A499" s="4">
        <v>23759</v>
      </c>
      <c r="B499" s="4" t="s">
        <v>720</v>
      </c>
      <c r="C499" s="4" t="s">
        <v>259</v>
      </c>
      <c r="D499" s="4" t="s">
        <v>19</v>
      </c>
      <c r="E499" s="4" t="s">
        <v>1218</v>
      </c>
      <c r="F499" s="4">
        <v>82</v>
      </c>
      <c r="G499" s="7">
        <v>42388</v>
      </c>
      <c r="H499" s="14">
        <f>VLOOKUP(Ventas1[[#This Row],[IdProducto]],Productos1[],3,FALSE)*Ventas1[[#This Row],[UdsVendidas]]</f>
        <v>164</v>
      </c>
      <c r="I499" s="14">
        <f>VLOOKUP(Ventas1[[#This Row],[IdProducto]],Productos1[],4,FALSE)*Ventas1[[#This Row],[UdsVendidas]]</f>
        <v>327.18</v>
      </c>
      <c r="J499" s="14">
        <f>Ventas1[[#This Row],[Ingresos]]-Ventas1[[#This Row],[Costes]]</f>
        <v>163.18</v>
      </c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2.75" customHeight="1" x14ac:dyDescent="0.2">
      <c r="A500" s="4">
        <v>23760</v>
      </c>
      <c r="B500" s="4" t="s">
        <v>721</v>
      </c>
      <c r="C500" s="4" t="s">
        <v>291</v>
      </c>
      <c r="D500" s="4" t="s">
        <v>16</v>
      </c>
      <c r="E500" s="4" t="s">
        <v>1220</v>
      </c>
      <c r="F500" s="4">
        <v>69</v>
      </c>
      <c r="G500" s="7">
        <v>42444</v>
      </c>
      <c r="H500" s="14">
        <f>VLOOKUP(Ventas1[[#This Row],[IdProducto]],Productos1[],3,FALSE)*Ventas1[[#This Row],[UdsVendidas]]</f>
        <v>69</v>
      </c>
      <c r="I500" s="14">
        <f>VLOOKUP(Ventas1[[#This Row],[IdProducto]],Productos1[],4,FALSE)*Ventas1[[#This Row],[UdsVendidas]]</f>
        <v>138</v>
      </c>
      <c r="J500" s="14">
        <f>Ventas1[[#This Row],[Ingresos]]-Ventas1[[#This Row],[Costes]]</f>
        <v>69</v>
      </c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2.75" customHeight="1" x14ac:dyDescent="0.2">
      <c r="A501" s="4">
        <v>23761</v>
      </c>
      <c r="B501" s="4" t="s">
        <v>722</v>
      </c>
      <c r="C501" s="4" t="s">
        <v>254</v>
      </c>
      <c r="D501" s="4" t="s">
        <v>19</v>
      </c>
      <c r="E501" s="4" t="s">
        <v>1218</v>
      </c>
      <c r="F501" s="4">
        <v>198</v>
      </c>
      <c r="G501" s="7">
        <v>42417</v>
      </c>
      <c r="H501" s="14">
        <f>VLOOKUP(Ventas1[[#This Row],[IdProducto]],Productos1[],3,FALSE)*Ventas1[[#This Row],[UdsVendidas]]</f>
        <v>396</v>
      </c>
      <c r="I501" s="14">
        <f>VLOOKUP(Ventas1[[#This Row],[IdProducto]],Productos1[],4,FALSE)*Ventas1[[#This Row],[UdsVendidas]]</f>
        <v>790.0200000000001</v>
      </c>
      <c r="J501" s="14">
        <f>Ventas1[[#This Row],[Ingresos]]-Ventas1[[#This Row],[Costes]]</f>
        <v>394.0200000000001</v>
      </c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2.75" customHeight="1" x14ac:dyDescent="0.2">
      <c r="A502" s="4">
        <v>23762</v>
      </c>
      <c r="B502" s="4" t="s">
        <v>723</v>
      </c>
      <c r="C502" s="4" t="s">
        <v>217</v>
      </c>
      <c r="D502" s="4" t="s">
        <v>37</v>
      </c>
      <c r="E502" s="4" t="s">
        <v>1219</v>
      </c>
      <c r="F502" s="4">
        <v>105</v>
      </c>
      <c r="G502" s="7">
        <v>42425</v>
      </c>
      <c r="H502" s="14">
        <f>VLOOKUP(Ventas1[[#This Row],[IdProducto]],Productos1[],3,FALSE)*Ventas1[[#This Row],[UdsVendidas]]</f>
        <v>367.5</v>
      </c>
      <c r="I502" s="14">
        <f>VLOOKUP(Ventas1[[#This Row],[IdProducto]],Productos1[],4,FALSE)*Ventas1[[#This Row],[UdsVendidas]]</f>
        <v>733.95</v>
      </c>
      <c r="J502" s="14">
        <f>Ventas1[[#This Row],[Ingresos]]-Ventas1[[#This Row],[Costes]]</f>
        <v>366.45000000000005</v>
      </c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2.75" customHeight="1" x14ac:dyDescent="0.2">
      <c r="A503" s="4">
        <v>23763</v>
      </c>
      <c r="B503" s="4" t="s">
        <v>724</v>
      </c>
      <c r="C503" s="4" t="s">
        <v>143</v>
      </c>
      <c r="D503" s="4" t="s">
        <v>31</v>
      </c>
      <c r="E503" s="4" t="s">
        <v>1219</v>
      </c>
      <c r="F503" s="4">
        <v>7</v>
      </c>
      <c r="G503" s="7">
        <v>42440</v>
      </c>
      <c r="H503" s="14">
        <f>VLOOKUP(Ventas1[[#This Row],[IdProducto]],Productos1[],3,FALSE)*Ventas1[[#This Row],[UdsVendidas]]</f>
        <v>42</v>
      </c>
      <c r="I503" s="14">
        <f>VLOOKUP(Ventas1[[#This Row],[IdProducto]],Productos1[],4,FALSE)*Ventas1[[#This Row],[UdsVendidas]]</f>
        <v>63</v>
      </c>
      <c r="J503" s="14">
        <f>Ventas1[[#This Row],[Ingresos]]-Ventas1[[#This Row],[Costes]]</f>
        <v>21</v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2.75" customHeight="1" x14ac:dyDescent="0.2">
      <c r="A504" s="4">
        <v>23764</v>
      </c>
      <c r="B504" s="4" t="s">
        <v>725</v>
      </c>
      <c r="C504" s="4" t="s">
        <v>99</v>
      </c>
      <c r="D504" s="4" t="s">
        <v>28</v>
      </c>
      <c r="E504" s="4" t="s">
        <v>1220</v>
      </c>
      <c r="F504" s="4">
        <v>122</v>
      </c>
      <c r="G504" s="7">
        <v>42413</v>
      </c>
      <c r="H504" s="14">
        <f>VLOOKUP(Ventas1[[#This Row],[IdProducto]],Productos1[],3,FALSE)*Ventas1[[#This Row],[UdsVendidas]]</f>
        <v>427</v>
      </c>
      <c r="I504" s="14">
        <f>VLOOKUP(Ventas1[[#This Row],[IdProducto]],Productos1[],4,FALSE)*Ventas1[[#This Row],[UdsVendidas]]</f>
        <v>793</v>
      </c>
      <c r="J504" s="14">
        <f>Ventas1[[#This Row],[Ingresos]]-Ventas1[[#This Row],[Costes]]</f>
        <v>366</v>
      </c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2.75" customHeight="1" x14ac:dyDescent="0.2">
      <c r="A505" s="4">
        <v>23765</v>
      </c>
      <c r="B505" s="4" t="s">
        <v>726</v>
      </c>
      <c r="C505" s="4" t="s">
        <v>192</v>
      </c>
      <c r="D505" s="4" t="s">
        <v>13</v>
      </c>
      <c r="E505" s="4" t="s">
        <v>1219</v>
      </c>
      <c r="F505" s="4">
        <v>29</v>
      </c>
      <c r="G505" s="7">
        <v>42446</v>
      </c>
      <c r="H505" s="14">
        <f>VLOOKUP(Ventas1[[#This Row],[IdProducto]],Productos1[],3,FALSE)*Ventas1[[#This Row],[UdsVendidas]]</f>
        <v>43.5</v>
      </c>
      <c r="I505" s="14">
        <f>VLOOKUP(Ventas1[[#This Row],[IdProducto]],Productos1[],4,FALSE)*Ventas1[[#This Row],[UdsVendidas]]</f>
        <v>87</v>
      </c>
      <c r="J505" s="14">
        <f>Ventas1[[#This Row],[Ingresos]]-Ventas1[[#This Row],[Costes]]</f>
        <v>43.5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2.75" customHeight="1" x14ac:dyDescent="0.2">
      <c r="A506" s="4">
        <v>23766</v>
      </c>
      <c r="B506" s="4" t="s">
        <v>727</v>
      </c>
      <c r="C506" s="4" t="s">
        <v>65</v>
      </c>
      <c r="D506" s="4" t="s">
        <v>16</v>
      </c>
      <c r="E506" s="4" t="s">
        <v>1218</v>
      </c>
      <c r="F506" s="4">
        <v>75</v>
      </c>
      <c r="G506" s="7">
        <v>42426</v>
      </c>
      <c r="H506" s="14">
        <f>VLOOKUP(Ventas1[[#This Row],[IdProducto]],Productos1[],3,FALSE)*Ventas1[[#This Row],[UdsVendidas]]</f>
        <v>75</v>
      </c>
      <c r="I506" s="14">
        <f>VLOOKUP(Ventas1[[#This Row],[IdProducto]],Productos1[],4,FALSE)*Ventas1[[#This Row],[UdsVendidas]]</f>
        <v>150</v>
      </c>
      <c r="J506" s="14">
        <f>Ventas1[[#This Row],[Ingresos]]-Ventas1[[#This Row],[Costes]]</f>
        <v>75</v>
      </c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2.75" customHeight="1" x14ac:dyDescent="0.2">
      <c r="A507" s="4">
        <v>23767</v>
      </c>
      <c r="B507" s="4" t="s">
        <v>728</v>
      </c>
      <c r="C507" s="4" t="s">
        <v>233</v>
      </c>
      <c r="D507" s="4" t="s">
        <v>19</v>
      </c>
      <c r="E507" s="4" t="s">
        <v>1218</v>
      </c>
      <c r="F507" s="4">
        <v>83</v>
      </c>
      <c r="G507" s="7">
        <v>42400</v>
      </c>
      <c r="H507" s="14">
        <f>VLOOKUP(Ventas1[[#This Row],[IdProducto]],Productos1[],3,FALSE)*Ventas1[[#This Row],[UdsVendidas]]</f>
        <v>166</v>
      </c>
      <c r="I507" s="14">
        <f>VLOOKUP(Ventas1[[#This Row],[IdProducto]],Productos1[],4,FALSE)*Ventas1[[#This Row],[UdsVendidas]]</f>
        <v>331.17</v>
      </c>
      <c r="J507" s="14">
        <f>Ventas1[[#This Row],[Ingresos]]-Ventas1[[#This Row],[Costes]]</f>
        <v>165.17000000000002</v>
      </c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2.75" customHeight="1" x14ac:dyDescent="0.2">
      <c r="A508" s="4">
        <v>23768</v>
      </c>
      <c r="B508" s="4" t="s">
        <v>729</v>
      </c>
      <c r="C508" s="4" t="s">
        <v>254</v>
      </c>
      <c r="D508" s="4" t="s">
        <v>35</v>
      </c>
      <c r="E508" s="4" t="s">
        <v>1219</v>
      </c>
      <c r="F508" s="4">
        <v>168</v>
      </c>
      <c r="G508" s="7">
        <v>42373</v>
      </c>
      <c r="H508" s="14">
        <f>VLOOKUP(Ventas1[[#This Row],[IdProducto]],Productos1[],3,FALSE)*Ventas1[[#This Row],[UdsVendidas]]</f>
        <v>420</v>
      </c>
      <c r="I508" s="14">
        <f>VLOOKUP(Ventas1[[#This Row],[IdProducto]],Productos1[],4,FALSE)*Ventas1[[#This Row],[UdsVendidas]]</f>
        <v>756</v>
      </c>
      <c r="J508" s="14">
        <f>Ventas1[[#This Row],[Ingresos]]-Ventas1[[#This Row],[Costes]]</f>
        <v>336</v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2.75" customHeight="1" x14ac:dyDescent="0.2">
      <c r="A509" s="4">
        <v>23769</v>
      </c>
      <c r="B509" s="4" t="s">
        <v>730</v>
      </c>
      <c r="C509" s="4" t="s">
        <v>224</v>
      </c>
      <c r="D509" s="4" t="s">
        <v>22</v>
      </c>
      <c r="E509" s="4" t="s">
        <v>1219</v>
      </c>
      <c r="F509" s="4">
        <v>153</v>
      </c>
      <c r="G509" s="7">
        <v>42439</v>
      </c>
      <c r="H509" s="14">
        <f>VLOOKUP(Ventas1[[#This Row],[IdProducto]],Productos1[],3,FALSE)*Ventas1[[#This Row],[UdsVendidas]]</f>
        <v>535.5</v>
      </c>
      <c r="I509" s="14">
        <f>VLOOKUP(Ventas1[[#This Row],[IdProducto]],Productos1[],4,FALSE)*Ventas1[[#This Row],[UdsVendidas]]</f>
        <v>994.5</v>
      </c>
      <c r="J509" s="14">
        <f>Ventas1[[#This Row],[Ingresos]]-Ventas1[[#This Row],[Costes]]</f>
        <v>459</v>
      </c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2.75" customHeight="1" x14ac:dyDescent="0.2">
      <c r="A510" s="4">
        <v>23770</v>
      </c>
      <c r="B510" s="4" t="s">
        <v>731</v>
      </c>
      <c r="C510" s="4" t="s">
        <v>307</v>
      </c>
      <c r="D510" s="4" t="s">
        <v>22</v>
      </c>
      <c r="E510" s="4" t="s">
        <v>1219</v>
      </c>
      <c r="F510" s="4">
        <v>109</v>
      </c>
      <c r="G510" s="7">
        <v>42402</v>
      </c>
      <c r="H510" s="14">
        <f>VLOOKUP(Ventas1[[#This Row],[IdProducto]],Productos1[],3,FALSE)*Ventas1[[#This Row],[UdsVendidas]]</f>
        <v>381.5</v>
      </c>
      <c r="I510" s="14">
        <f>VLOOKUP(Ventas1[[#This Row],[IdProducto]],Productos1[],4,FALSE)*Ventas1[[#This Row],[UdsVendidas]]</f>
        <v>708.5</v>
      </c>
      <c r="J510" s="14">
        <f>Ventas1[[#This Row],[Ingresos]]-Ventas1[[#This Row],[Costes]]</f>
        <v>327</v>
      </c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2.75" customHeight="1" x14ac:dyDescent="0.2">
      <c r="A511" s="4">
        <v>23771</v>
      </c>
      <c r="B511" s="4" t="s">
        <v>732</v>
      </c>
      <c r="C511" s="4" t="s">
        <v>276</v>
      </c>
      <c r="D511" s="4" t="s">
        <v>35</v>
      </c>
      <c r="E511" s="4" t="s">
        <v>1219</v>
      </c>
      <c r="F511" s="4">
        <v>57</v>
      </c>
      <c r="G511" s="7">
        <v>42428</v>
      </c>
      <c r="H511" s="14">
        <f>VLOOKUP(Ventas1[[#This Row],[IdProducto]],Productos1[],3,FALSE)*Ventas1[[#This Row],[UdsVendidas]]</f>
        <v>142.5</v>
      </c>
      <c r="I511" s="14">
        <f>VLOOKUP(Ventas1[[#This Row],[IdProducto]],Productos1[],4,FALSE)*Ventas1[[#This Row],[UdsVendidas]]</f>
        <v>256.5</v>
      </c>
      <c r="J511" s="14">
        <f>Ventas1[[#This Row],[Ingresos]]-Ventas1[[#This Row],[Costes]]</f>
        <v>114</v>
      </c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2.75" customHeight="1" x14ac:dyDescent="0.2">
      <c r="A512" s="4">
        <v>23772</v>
      </c>
      <c r="B512" s="4" t="s">
        <v>733</v>
      </c>
      <c r="C512" s="4" t="s">
        <v>99</v>
      </c>
      <c r="D512" s="4" t="s">
        <v>31</v>
      </c>
      <c r="E512" s="4" t="s">
        <v>1219</v>
      </c>
      <c r="F512" s="4">
        <v>119</v>
      </c>
      <c r="G512" s="7">
        <v>42385</v>
      </c>
      <c r="H512" s="14">
        <f>VLOOKUP(Ventas1[[#This Row],[IdProducto]],Productos1[],3,FALSE)*Ventas1[[#This Row],[UdsVendidas]]</f>
        <v>714</v>
      </c>
      <c r="I512" s="14">
        <f>VLOOKUP(Ventas1[[#This Row],[IdProducto]],Productos1[],4,FALSE)*Ventas1[[#This Row],[UdsVendidas]]</f>
        <v>1071</v>
      </c>
      <c r="J512" s="14">
        <f>Ventas1[[#This Row],[Ingresos]]-Ventas1[[#This Row],[Costes]]</f>
        <v>357</v>
      </c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2.75" customHeight="1" x14ac:dyDescent="0.2">
      <c r="A513" s="4">
        <v>23773</v>
      </c>
      <c r="B513" s="4" t="s">
        <v>734</v>
      </c>
      <c r="C513" s="4" t="s">
        <v>53</v>
      </c>
      <c r="D513" s="4" t="s">
        <v>28</v>
      </c>
      <c r="E513" s="4" t="s">
        <v>1218</v>
      </c>
      <c r="F513" s="4">
        <v>87</v>
      </c>
      <c r="G513" s="7">
        <v>42428</v>
      </c>
      <c r="H513" s="14">
        <f>VLOOKUP(Ventas1[[#This Row],[IdProducto]],Productos1[],3,FALSE)*Ventas1[[#This Row],[UdsVendidas]]</f>
        <v>304.5</v>
      </c>
      <c r="I513" s="14">
        <f>VLOOKUP(Ventas1[[#This Row],[IdProducto]],Productos1[],4,FALSE)*Ventas1[[#This Row],[UdsVendidas]]</f>
        <v>565.5</v>
      </c>
      <c r="J513" s="14">
        <f>Ventas1[[#This Row],[Ingresos]]-Ventas1[[#This Row],[Costes]]</f>
        <v>261</v>
      </c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2.75" customHeight="1" x14ac:dyDescent="0.2">
      <c r="A514" s="4">
        <v>23774</v>
      </c>
      <c r="B514" s="4" t="s">
        <v>735</v>
      </c>
      <c r="C514" s="4" t="s">
        <v>51</v>
      </c>
      <c r="D514" s="4" t="s">
        <v>13</v>
      </c>
      <c r="E514" s="4" t="s">
        <v>1218</v>
      </c>
      <c r="F514" s="4">
        <v>170</v>
      </c>
      <c r="G514" s="7">
        <v>42436</v>
      </c>
      <c r="H514" s="14">
        <f>VLOOKUP(Ventas1[[#This Row],[IdProducto]],Productos1[],3,FALSE)*Ventas1[[#This Row],[UdsVendidas]]</f>
        <v>255</v>
      </c>
      <c r="I514" s="14">
        <f>VLOOKUP(Ventas1[[#This Row],[IdProducto]],Productos1[],4,FALSE)*Ventas1[[#This Row],[UdsVendidas]]</f>
        <v>510</v>
      </c>
      <c r="J514" s="14">
        <f>Ventas1[[#This Row],[Ingresos]]-Ventas1[[#This Row],[Costes]]</f>
        <v>255</v>
      </c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2.75" customHeight="1" x14ac:dyDescent="0.2">
      <c r="A515" s="4">
        <v>23775</v>
      </c>
      <c r="B515" s="4" t="s">
        <v>736</v>
      </c>
      <c r="C515" s="4" t="s">
        <v>315</v>
      </c>
      <c r="D515" s="4" t="s">
        <v>37</v>
      </c>
      <c r="E515" s="4" t="s">
        <v>1218</v>
      </c>
      <c r="F515" s="4">
        <v>91</v>
      </c>
      <c r="G515" s="7">
        <v>42373</v>
      </c>
      <c r="H515" s="14">
        <f>VLOOKUP(Ventas1[[#This Row],[IdProducto]],Productos1[],3,FALSE)*Ventas1[[#This Row],[UdsVendidas]]</f>
        <v>318.5</v>
      </c>
      <c r="I515" s="14">
        <f>VLOOKUP(Ventas1[[#This Row],[IdProducto]],Productos1[],4,FALSE)*Ventas1[[#This Row],[UdsVendidas]]</f>
        <v>636.09</v>
      </c>
      <c r="J515" s="14">
        <f>Ventas1[[#This Row],[Ingresos]]-Ventas1[[#This Row],[Costes]]</f>
        <v>317.59000000000003</v>
      </c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2.75" customHeight="1" x14ac:dyDescent="0.2">
      <c r="A516" s="4">
        <v>23776</v>
      </c>
      <c r="B516" s="4" t="s">
        <v>737</v>
      </c>
      <c r="C516" s="4" t="s">
        <v>278</v>
      </c>
      <c r="D516" s="4" t="s">
        <v>24</v>
      </c>
      <c r="E516" s="4" t="s">
        <v>1218</v>
      </c>
      <c r="F516" s="4">
        <v>124</v>
      </c>
      <c r="G516" s="7">
        <v>42433</v>
      </c>
      <c r="H516" s="14">
        <f>VLOOKUP(Ventas1[[#This Row],[IdProducto]],Productos1[],3,FALSE)*Ventas1[[#This Row],[UdsVendidas]]</f>
        <v>372</v>
      </c>
      <c r="I516" s="14">
        <f>VLOOKUP(Ventas1[[#This Row],[IdProducto]],Productos1[],4,FALSE)*Ventas1[[#This Row],[UdsVendidas]]</f>
        <v>744</v>
      </c>
      <c r="J516" s="14">
        <f>Ventas1[[#This Row],[Ingresos]]-Ventas1[[#This Row],[Costes]]</f>
        <v>372</v>
      </c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.75" customHeight="1" x14ac:dyDescent="0.2">
      <c r="A517" s="4">
        <v>23777</v>
      </c>
      <c r="B517" s="4" t="s">
        <v>738</v>
      </c>
      <c r="C517" s="4" t="s">
        <v>164</v>
      </c>
      <c r="D517" s="4" t="s">
        <v>28</v>
      </c>
      <c r="E517" s="4" t="s">
        <v>1219</v>
      </c>
      <c r="F517" s="4">
        <v>163</v>
      </c>
      <c r="G517" s="7">
        <v>42419</v>
      </c>
      <c r="H517" s="14">
        <f>VLOOKUP(Ventas1[[#This Row],[IdProducto]],Productos1[],3,FALSE)*Ventas1[[#This Row],[UdsVendidas]]</f>
        <v>570.5</v>
      </c>
      <c r="I517" s="14">
        <f>VLOOKUP(Ventas1[[#This Row],[IdProducto]],Productos1[],4,FALSE)*Ventas1[[#This Row],[UdsVendidas]]</f>
        <v>1059.5</v>
      </c>
      <c r="J517" s="14">
        <f>Ventas1[[#This Row],[Ingresos]]-Ventas1[[#This Row],[Costes]]</f>
        <v>489</v>
      </c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2.75" customHeight="1" x14ac:dyDescent="0.2">
      <c r="A518" s="4">
        <v>23778</v>
      </c>
      <c r="B518" s="4" t="s">
        <v>739</v>
      </c>
      <c r="C518" s="4" t="s">
        <v>150</v>
      </c>
      <c r="D518" s="4" t="s">
        <v>24</v>
      </c>
      <c r="E518" s="4" t="s">
        <v>1219</v>
      </c>
      <c r="F518" s="4">
        <v>81</v>
      </c>
      <c r="G518" s="7">
        <v>42397</v>
      </c>
      <c r="H518" s="14">
        <f>VLOOKUP(Ventas1[[#This Row],[IdProducto]],Productos1[],3,FALSE)*Ventas1[[#This Row],[UdsVendidas]]</f>
        <v>243</v>
      </c>
      <c r="I518" s="14">
        <f>VLOOKUP(Ventas1[[#This Row],[IdProducto]],Productos1[],4,FALSE)*Ventas1[[#This Row],[UdsVendidas]]</f>
        <v>486</v>
      </c>
      <c r="J518" s="14">
        <f>Ventas1[[#This Row],[Ingresos]]-Ventas1[[#This Row],[Costes]]</f>
        <v>243</v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2.75" customHeight="1" x14ac:dyDescent="0.2">
      <c r="A519" s="4">
        <v>23779</v>
      </c>
      <c r="B519" s="4" t="s">
        <v>740</v>
      </c>
      <c r="C519" s="4" t="s">
        <v>55</v>
      </c>
      <c r="D519" s="4" t="s">
        <v>37</v>
      </c>
      <c r="E519" s="4" t="s">
        <v>1219</v>
      </c>
      <c r="F519" s="4">
        <v>124</v>
      </c>
      <c r="G519" s="7">
        <v>42436</v>
      </c>
      <c r="H519" s="14">
        <f>VLOOKUP(Ventas1[[#This Row],[IdProducto]],Productos1[],3,FALSE)*Ventas1[[#This Row],[UdsVendidas]]</f>
        <v>434</v>
      </c>
      <c r="I519" s="14">
        <f>VLOOKUP(Ventas1[[#This Row],[IdProducto]],Productos1[],4,FALSE)*Ventas1[[#This Row],[UdsVendidas]]</f>
        <v>866.76</v>
      </c>
      <c r="J519" s="14">
        <f>Ventas1[[#This Row],[Ingresos]]-Ventas1[[#This Row],[Costes]]</f>
        <v>432.76</v>
      </c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2.75" customHeight="1" x14ac:dyDescent="0.2">
      <c r="A520" s="4">
        <v>23780</v>
      </c>
      <c r="B520" s="4" t="s">
        <v>741</v>
      </c>
      <c r="C520" s="4" t="s">
        <v>70</v>
      </c>
      <c r="D520" s="4" t="s">
        <v>31</v>
      </c>
      <c r="E520" s="4" t="s">
        <v>1218</v>
      </c>
      <c r="F520" s="4">
        <v>40</v>
      </c>
      <c r="G520" s="7">
        <v>42446</v>
      </c>
      <c r="H520" s="14">
        <f>VLOOKUP(Ventas1[[#This Row],[IdProducto]],Productos1[],3,FALSE)*Ventas1[[#This Row],[UdsVendidas]]</f>
        <v>240</v>
      </c>
      <c r="I520" s="14">
        <f>VLOOKUP(Ventas1[[#This Row],[IdProducto]],Productos1[],4,FALSE)*Ventas1[[#This Row],[UdsVendidas]]</f>
        <v>360</v>
      </c>
      <c r="J520" s="14">
        <f>Ventas1[[#This Row],[Ingresos]]-Ventas1[[#This Row],[Costes]]</f>
        <v>120</v>
      </c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2.75" customHeight="1" x14ac:dyDescent="0.2">
      <c r="A521" s="4">
        <v>23781</v>
      </c>
      <c r="B521" s="4" t="s">
        <v>742</v>
      </c>
      <c r="C521" s="4" t="s">
        <v>81</v>
      </c>
      <c r="D521" s="4" t="s">
        <v>22</v>
      </c>
      <c r="E521" s="4" t="s">
        <v>1219</v>
      </c>
      <c r="F521" s="4">
        <v>198</v>
      </c>
      <c r="G521" s="7">
        <v>42435</v>
      </c>
      <c r="H521" s="14">
        <f>VLOOKUP(Ventas1[[#This Row],[IdProducto]],Productos1[],3,FALSE)*Ventas1[[#This Row],[UdsVendidas]]</f>
        <v>693</v>
      </c>
      <c r="I521" s="14">
        <f>VLOOKUP(Ventas1[[#This Row],[IdProducto]],Productos1[],4,FALSE)*Ventas1[[#This Row],[UdsVendidas]]</f>
        <v>1287</v>
      </c>
      <c r="J521" s="14">
        <f>Ventas1[[#This Row],[Ingresos]]-Ventas1[[#This Row],[Costes]]</f>
        <v>594</v>
      </c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2.75" customHeight="1" x14ac:dyDescent="0.2">
      <c r="A522" s="4">
        <v>23782</v>
      </c>
      <c r="B522" s="4" t="s">
        <v>743</v>
      </c>
      <c r="C522" s="4" t="s">
        <v>75</v>
      </c>
      <c r="D522" s="4" t="s">
        <v>31</v>
      </c>
      <c r="E522" s="4" t="s">
        <v>1219</v>
      </c>
      <c r="F522" s="4">
        <v>170</v>
      </c>
      <c r="G522" s="7">
        <v>42448</v>
      </c>
      <c r="H522" s="14">
        <f>VLOOKUP(Ventas1[[#This Row],[IdProducto]],Productos1[],3,FALSE)*Ventas1[[#This Row],[UdsVendidas]]</f>
        <v>1020</v>
      </c>
      <c r="I522" s="14">
        <f>VLOOKUP(Ventas1[[#This Row],[IdProducto]],Productos1[],4,FALSE)*Ventas1[[#This Row],[UdsVendidas]]</f>
        <v>1530</v>
      </c>
      <c r="J522" s="14">
        <f>Ventas1[[#This Row],[Ingresos]]-Ventas1[[#This Row],[Costes]]</f>
        <v>510</v>
      </c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2.75" customHeight="1" x14ac:dyDescent="0.2">
      <c r="A523" s="4">
        <v>23783</v>
      </c>
      <c r="B523" s="4" t="s">
        <v>744</v>
      </c>
      <c r="C523" s="4" t="s">
        <v>15</v>
      </c>
      <c r="D523" s="4" t="s">
        <v>13</v>
      </c>
      <c r="E523" s="4" t="s">
        <v>1218</v>
      </c>
      <c r="F523" s="4">
        <v>127</v>
      </c>
      <c r="G523" s="7">
        <v>42376</v>
      </c>
      <c r="H523" s="14">
        <f>VLOOKUP(Ventas1[[#This Row],[IdProducto]],Productos1[],3,FALSE)*Ventas1[[#This Row],[UdsVendidas]]</f>
        <v>190.5</v>
      </c>
      <c r="I523" s="14">
        <f>VLOOKUP(Ventas1[[#This Row],[IdProducto]],Productos1[],4,FALSE)*Ventas1[[#This Row],[UdsVendidas]]</f>
        <v>381</v>
      </c>
      <c r="J523" s="14">
        <f>Ventas1[[#This Row],[Ingresos]]-Ventas1[[#This Row],[Costes]]</f>
        <v>190.5</v>
      </c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2.75" customHeight="1" x14ac:dyDescent="0.2">
      <c r="A524" s="4">
        <v>23784</v>
      </c>
      <c r="B524" s="4" t="s">
        <v>745</v>
      </c>
      <c r="C524" s="4" t="s">
        <v>266</v>
      </c>
      <c r="D524" s="4" t="s">
        <v>22</v>
      </c>
      <c r="E524" s="4" t="s">
        <v>1218</v>
      </c>
      <c r="F524" s="4">
        <v>86</v>
      </c>
      <c r="G524" s="7">
        <v>42425</v>
      </c>
      <c r="H524" s="14">
        <f>VLOOKUP(Ventas1[[#This Row],[IdProducto]],Productos1[],3,FALSE)*Ventas1[[#This Row],[UdsVendidas]]</f>
        <v>301</v>
      </c>
      <c r="I524" s="14">
        <f>VLOOKUP(Ventas1[[#This Row],[IdProducto]],Productos1[],4,FALSE)*Ventas1[[#This Row],[UdsVendidas]]</f>
        <v>559</v>
      </c>
      <c r="J524" s="14">
        <f>Ventas1[[#This Row],[Ingresos]]-Ventas1[[#This Row],[Costes]]</f>
        <v>258</v>
      </c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2.75" customHeight="1" x14ac:dyDescent="0.2">
      <c r="A525" s="4">
        <v>23785</v>
      </c>
      <c r="B525" s="4" t="s">
        <v>746</v>
      </c>
      <c r="C525" s="4" t="s">
        <v>315</v>
      </c>
      <c r="D525" s="4" t="s">
        <v>13</v>
      </c>
      <c r="E525" s="4" t="s">
        <v>1220</v>
      </c>
      <c r="F525" s="4">
        <v>109</v>
      </c>
      <c r="G525" s="7">
        <v>42400</v>
      </c>
      <c r="H525" s="14">
        <f>VLOOKUP(Ventas1[[#This Row],[IdProducto]],Productos1[],3,FALSE)*Ventas1[[#This Row],[UdsVendidas]]</f>
        <v>163.5</v>
      </c>
      <c r="I525" s="14">
        <f>VLOOKUP(Ventas1[[#This Row],[IdProducto]],Productos1[],4,FALSE)*Ventas1[[#This Row],[UdsVendidas]]</f>
        <v>327</v>
      </c>
      <c r="J525" s="14">
        <f>Ventas1[[#This Row],[Ingresos]]-Ventas1[[#This Row],[Costes]]</f>
        <v>163.5</v>
      </c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2.75" customHeight="1" x14ac:dyDescent="0.2">
      <c r="A526" s="4">
        <v>23786</v>
      </c>
      <c r="B526" s="4" t="s">
        <v>747</v>
      </c>
      <c r="C526" s="4" t="s">
        <v>146</v>
      </c>
      <c r="D526" s="4" t="s">
        <v>22</v>
      </c>
      <c r="E526" s="4" t="s">
        <v>1219</v>
      </c>
      <c r="F526" s="4">
        <v>194</v>
      </c>
      <c r="G526" s="7">
        <v>42376</v>
      </c>
      <c r="H526" s="14">
        <f>VLOOKUP(Ventas1[[#This Row],[IdProducto]],Productos1[],3,FALSE)*Ventas1[[#This Row],[UdsVendidas]]</f>
        <v>679</v>
      </c>
      <c r="I526" s="14">
        <f>VLOOKUP(Ventas1[[#This Row],[IdProducto]],Productos1[],4,FALSE)*Ventas1[[#This Row],[UdsVendidas]]</f>
        <v>1261</v>
      </c>
      <c r="J526" s="14">
        <f>Ventas1[[#This Row],[Ingresos]]-Ventas1[[#This Row],[Costes]]</f>
        <v>582</v>
      </c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2.75" customHeight="1" x14ac:dyDescent="0.2">
      <c r="A527" s="4">
        <v>23787</v>
      </c>
      <c r="B527" s="4" t="s">
        <v>748</v>
      </c>
      <c r="C527" s="4" t="s">
        <v>293</v>
      </c>
      <c r="D527" s="4" t="s">
        <v>22</v>
      </c>
      <c r="E527" s="4" t="s">
        <v>1219</v>
      </c>
      <c r="F527" s="4">
        <v>29</v>
      </c>
      <c r="G527" s="7">
        <v>42415</v>
      </c>
      <c r="H527" s="14">
        <f>VLOOKUP(Ventas1[[#This Row],[IdProducto]],Productos1[],3,FALSE)*Ventas1[[#This Row],[UdsVendidas]]</f>
        <v>101.5</v>
      </c>
      <c r="I527" s="14">
        <f>VLOOKUP(Ventas1[[#This Row],[IdProducto]],Productos1[],4,FALSE)*Ventas1[[#This Row],[UdsVendidas]]</f>
        <v>188.5</v>
      </c>
      <c r="J527" s="14">
        <f>Ventas1[[#This Row],[Ingresos]]-Ventas1[[#This Row],[Costes]]</f>
        <v>87</v>
      </c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2.75" customHeight="1" x14ac:dyDescent="0.2">
      <c r="A528" s="4">
        <v>23788</v>
      </c>
      <c r="B528" s="4" t="s">
        <v>749</v>
      </c>
      <c r="C528" s="4" t="s">
        <v>122</v>
      </c>
      <c r="D528" s="4" t="s">
        <v>31</v>
      </c>
      <c r="E528" s="4" t="s">
        <v>1219</v>
      </c>
      <c r="F528" s="4">
        <v>60</v>
      </c>
      <c r="G528" s="7">
        <v>42433</v>
      </c>
      <c r="H528" s="14">
        <f>VLOOKUP(Ventas1[[#This Row],[IdProducto]],Productos1[],3,FALSE)*Ventas1[[#This Row],[UdsVendidas]]</f>
        <v>360</v>
      </c>
      <c r="I528" s="14">
        <f>VLOOKUP(Ventas1[[#This Row],[IdProducto]],Productos1[],4,FALSE)*Ventas1[[#This Row],[UdsVendidas]]</f>
        <v>540</v>
      </c>
      <c r="J528" s="14">
        <f>Ventas1[[#This Row],[Ingresos]]-Ventas1[[#This Row],[Costes]]</f>
        <v>180</v>
      </c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2.75" customHeight="1" x14ac:dyDescent="0.2">
      <c r="A529" s="4">
        <v>23789</v>
      </c>
      <c r="B529" s="4" t="s">
        <v>750</v>
      </c>
      <c r="C529" s="4" t="s">
        <v>140</v>
      </c>
      <c r="D529" s="4" t="s">
        <v>16</v>
      </c>
      <c r="E529" s="4" t="s">
        <v>1218</v>
      </c>
      <c r="F529" s="4">
        <v>47</v>
      </c>
      <c r="G529" s="7">
        <v>42396</v>
      </c>
      <c r="H529" s="14">
        <f>VLOOKUP(Ventas1[[#This Row],[IdProducto]],Productos1[],3,FALSE)*Ventas1[[#This Row],[UdsVendidas]]</f>
        <v>47</v>
      </c>
      <c r="I529" s="14">
        <f>VLOOKUP(Ventas1[[#This Row],[IdProducto]],Productos1[],4,FALSE)*Ventas1[[#This Row],[UdsVendidas]]</f>
        <v>94</v>
      </c>
      <c r="J529" s="14">
        <f>Ventas1[[#This Row],[Ingresos]]-Ventas1[[#This Row],[Costes]]</f>
        <v>47</v>
      </c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2.75" customHeight="1" x14ac:dyDescent="0.2">
      <c r="A530" s="4">
        <v>23790</v>
      </c>
      <c r="B530" s="4" t="s">
        <v>751</v>
      </c>
      <c r="C530" s="4" t="s">
        <v>186</v>
      </c>
      <c r="D530" s="4" t="s">
        <v>41</v>
      </c>
      <c r="E530" s="4" t="s">
        <v>1219</v>
      </c>
      <c r="F530" s="4">
        <v>114</v>
      </c>
      <c r="G530" s="7">
        <v>42404</v>
      </c>
      <c r="H530" s="14">
        <f>VLOOKUP(Ventas1[[#This Row],[IdProducto]],Productos1[],3,FALSE)*Ventas1[[#This Row],[UdsVendidas]]</f>
        <v>570</v>
      </c>
      <c r="I530" s="14">
        <f>VLOOKUP(Ventas1[[#This Row],[IdProducto]],Productos1[],4,FALSE)*Ventas1[[#This Row],[UdsVendidas]]</f>
        <v>1138.8600000000001</v>
      </c>
      <c r="J530" s="14">
        <f>Ventas1[[#This Row],[Ingresos]]-Ventas1[[#This Row],[Costes]]</f>
        <v>568.86000000000013</v>
      </c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2.75" customHeight="1" x14ac:dyDescent="0.2">
      <c r="A531" s="4">
        <v>23791</v>
      </c>
      <c r="B531" s="4" t="s">
        <v>752</v>
      </c>
      <c r="C531" s="4" t="s">
        <v>99</v>
      </c>
      <c r="D531" s="4" t="s">
        <v>37</v>
      </c>
      <c r="E531" s="4" t="s">
        <v>1219</v>
      </c>
      <c r="F531" s="4">
        <v>33</v>
      </c>
      <c r="G531" s="7">
        <v>42404</v>
      </c>
      <c r="H531" s="14">
        <f>VLOOKUP(Ventas1[[#This Row],[IdProducto]],Productos1[],3,FALSE)*Ventas1[[#This Row],[UdsVendidas]]</f>
        <v>115.5</v>
      </c>
      <c r="I531" s="14">
        <f>VLOOKUP(Ventas1[[#This Row],[IdProducto]],Productos1[],4,FALSE)*Ventas1[[#This Row],[UdsVendidas]]</f>
        <v>230.67000000000002</v>
      </c>
      <c r="J531" s="14">
        <f>Ventas1[[#This Row],[Ingresos]]-Ventas1[[#This Row],[Costes]]</f>
        <v>115.17000000000002</v>
      </c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2.75" customHeight="1" x14ac:dyDescent="0.2">
      <c r="A532" s="4">
        <v>23792</v>
      </c>
      <c r="B532" s="4" t="s">
        <v>753</v>
      </c>
      <c r="C532" s="4" t="s">
        <v>140</v>
      </c>
      <c r="D532" s="4" t="s">
        <v>22</v>
      </c>
      <c r="E532" s="4" t="s">
        <v>1219</v>
      </c>
      <c r="F532" s="4">
        <v>31</v>
      </c>
      <c r="G532" s="7">
        <v>42402</v>
      </c>
      <c r="H532" s="14">
        <f>VLOOKUP(Ventas1[[#This Row],[IdProducto]],Productos1[],3,FALSE)*Ventas1[[#This Row],[UdsVendidas]]</f>
        <v>108.5</v>
      </c>
      <c r="I532" s="14">
        <f>VLOOKUP(Ventas1[[#This Row],[IdProducto]],Productos1[],4,FALSE)*Ventas1[[#This Row],[UdsVendidas]]</f>
        <v>201.5</v>
      </c>
      <c r="J532" s="14">
        <f>Ventas1[[#This Row],[Ingresos]]-Ventas1[[#This Row],[Costes]]</f>
        <v>93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2.75" customHeight="1" x14ac:dyDescent="0.2">
      <c r="A533" s="4">
        <v>23793</v>
      </c>
      <c r="B533" s="4" t="s">
        <v>754</v>
      </c>
      <c r="C533" s="4" t="s">
        <v>235</v>
      </c>
      <c r="D533" s="4" t="s">
        <v>28</v>
      </c>
      <c r="E533" s="4" t="s">
        <v>1220</v>
      </c>
      <c r="F533" s="4">
        <v>12</v>
      </c>
      <c r="G533" s="7">
        <v>42458</v>
      </c>
      <c r="H533" s="14">
        <f>VLOOKUP(Ventas1[[#This Row],[IdProducto]],Productos1[],3,FALSE)*Ventas1[[#This Row],[UdsVendidas]]</f>
        <v>42</v>
      </c>
      <c r="I533" s="14">
        <f>VLOOKUP(Ventas1[[#This Row],[IdProducto]],Productos1[],4,FALSE)*Ventas1[[#This Row],[UdsVendidas]]</f>
        <v>78</v>
      </c>
      <c r="J533" s="14">
        <f>Ventas1[[#This Row],[Ingresos]]-Ventas1[[#This Row],[Costes]]</f>
        <v>36</v>
      </c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2.75" customHeight="1" x14ac:dyDescent="0.2">
      <c r="A534" s="4">
        <v>23794</v>
      </c>
      <c r="B534" s="4" t="s">
        <v>755</v>
      </c>
      <c r="C534" s="4" t="s">
        <v>66</v>
      </c>
      <c r="D534" s="4" t="s">
        <v>31</v>
      </c>
      <c r="E534" s="4" t="s">
        <v>1219</v>
      </c>
      <c r="F534" s="4">
        <v>50</v>
      </c>
      <c r="G534" s="7">
        <v>42454</v>
      </c>
      <c r="H534" s="14">
        <f>VLOOKUP(Ventas1[[#This Row],[IdProducto]],Productos1[],3,FALSE)*Ventas1[[#This Row],[UdsVendidas]]</f>
        <v>300</v>
      </c>
      <c r="I534" s="14">
        <f>VLOOKUP(Ventas1[[#This Row],[IdProducto]],Productos1[],4,FALSE)*Ventas1[[#This Row],[UdsVendidas]]</f>
        <v>450</v>
      </c>
      <c r="J534" s="14">
        <f>Ventas1[[#This Row],[Ingresos]]-Ventas1[[#This Row],[Costes]]</f>
        <v>150</v>
      </c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2.75" customHeight="1" x14ac:dyDescent="0.2">
      <c r="A535" s="4">
        <v>23795</v>
      </c>
      <c r="B535" s="4" t="s">
        <v>756</v>
      </c>
      <c r="C535" s="4" t="s">
        <v>63</v>
      </c>
      <c r="D535" s="4" t="s">
        <v>19</v>
      </c>
      <c r="E535" s="4" t="s">
        <v>1220</v>
      </c>
      <c r="F535" s="4">
        <v>115</v>
      </c>
      <c r="G535" s="7">
        <v>42401</v>
      </c>
      <c r="H535" s="14">
        <f>VLOOKUP(Ventas1[[#This Row],[IdProducto]],Productos1[],3,FALSE)*Ventas1[[#This Row],[UdsVendidas]]</f>
        <v>230</v>
      </c>
      <c r="I535" s="14">
        <f>VLOOKUP(Ventas1[[#This Row],[IdProducto]],Productos1[],4,FALSE)*Ventas1[[#This Row],[UdsVendidas]]</f>
        <v>458.85</v>
      </c>
      <c r="J535" s="14">
        <f>Ventas1[[#This Row],[Ingresos]]-Ventas1[[#This Row],[Costes]]</f>
        <v>228.85000000000002</v>
      </c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2.75" customHeight="1" x14ac:dyDescent="0.2">
      <c r="A536" s="4">
        <v>23796</v>
      </c>
      <c r="B536" s="4" t="s">
        <v>757</v>
      </c>
      <c r="C536" s="4" t="s">
        <v>312</v>
      </c>
      <c r="D536" s="4" t="s">
        <v>24</v>
      </c>
      <c r="E536" s="4" t="s">
        <v>1218</v>
      </c>
      <c r="F536" s="4">
        <v>64</v>
      </c>
      <c r="G536" s="7">
        <v>42393</v>
      </c>
      <c r="H536" s="14">
        <f>VLOOKUP(Ventas1[[#This Row],[IdProducto]],Productos1[],3,FALSE)*Ventas1[[#This Row],[UdsVendidas]]</f>
        <v>192</v>
      </c>
      <c r="I536" s="14">
        <f>VLOOKUP(Ventas1[[#This Row],[IdProducto]],Productos1[],4,FALSE)*Ventas1[[#This Row],[UdsVendidas]]</f>
        <v>384</v>
      </c>
      <c r="J536" s="14">
        <f>Ventas1[[#This Row],[Ingresos]]-Ventas1[[#This Row],[Costes]]</f>
        <v>192</v>
      </c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2.75" customHeight="1" x14ac:dyDescent="0.2">
      <c r="A537" s="4">
        <v>23797</v>
      </c>
      <c r="B537" s="4" t="s">
        <v>758</v>
      </c>
      <c r="C537" s="4" t="s">
        <v>94</v>
      </c>
      <c r="D537" s="4" t="s">
        <v>22</v>
      </c>
      <c r="E537" s="4" t="s">
        <v>1218</v>
      </c>
      <c r="F537" s="4">
        <v>126</v>
      </c>
      <c r="G537" s="7">
        <v>42450</v>
      </c>
      <c r="H537" s="14">
        <f>VLOOKUP(Ventas1[[#This Row],[IdProducto]],Productos1[],3,FALSE)*Ventas1[[#This Row],[UdsVendidas]]</f>
        <v>441</v>
      </c>
      <c r="I537" s="14">
        <f>VLOOKUP(Ventas1[[#This Row],[IdProducto]],Productos1[],4,FALSE)*Ventas1[[#This Row],[UdsVendidas]]</f>
        <v>819</v>
      </c>
      <c r="J537" s="14">
        <f>Ventas1[[#This Row],[Ingresos]]-Ventas1[[#This Row],[Costes]]</f>
        <v>378</v>
      </c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2.75" customHeight="1" x14ac:dyDescent="0.2">
      <c r="A538" s="4">
        <v>23798</v>
      </c>
      <c r="B538" s="4" t="s">
        <v>759</v>
      </c>
      <c r="C538" s="4" t="s">
        <v>189</v>
      </c>
      <c r="D538" s="4" t="s">
        <v>43</v>
      </c>
      <c r="E538" s="4" t="s">
        <v>1219</v>
      </c>
      <c r="F538" s="4">
        <v>177</v>
      </c>
      <c r="G538" s="7">
        <v>42427</v>
      </c>
      <c r="H538" s="14">
        <f>VLOOKUP(Ventas1[[#This Row],[IdProducto]],Productos1[],3,FALSE)*Ventas1[[#This Row],[UdsVendidas]]</f>
        <v>1416</v>
      </c>
      <c r="I538" s="14">
        <f>VLOOKUP(Ventas1[[#This Row],[IdProducto]],Productos1[],4,FALSE)*Ventas1[[#This Row],[UdsVendidas]]</f>
        <v>2566.5</v>
      </c>
      <c r="J538" s="14">
        <f>Ventas1[[#This Row],[Ingresos]]-Ventas1[[#This Row],[Costes]]</f>
        <v>1150.5</v>
      </c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2.75" customHeight="1" x14ac:dyDescent="0.2">
      <c r="A539" s="4">
        <v>23799</v>
      </c>
      <c r="B539" s="4" t="s">
        <v>760</v>
      </c>
      <c r="C539" s="4" t="s">
        <v>105</v>
      </c>
      <c r="D539" s="4" t="s">
        <v>37</v>
      </c>
      <c r="E539" s="4" t="s">
        <v>1218</v>
      </c>
      <c r="F539" s="4">
        <v>64</v>
      </c>
      <c r="G539" s="7">
        <v>42427</v>
      </c>
      <c r="H539" s="14">
        <f>VLOOKUP(Ventas1[[#This Row],[IdProducto]],Productos1[],3,FALSE)*Ventas1[[#This Row],[UdsVendidas]]</f>
        <v>224</v>
      </c>
      <c r="I539" s="14">
        <f>VLOOKUP(Ventas1[[#This Row],[IdProducto]],Productos1[],4,FALSE)*Ventas1[[#This Row],[UdsVendidas]]</f>
        <v>447.36</v>
      </c>
      <c r="J539" s="14">
        <f>Ventas1[[#This Row],[Ingresos]]-Ventas1[[#This Row],[Costes]]</f>
        <v>223.36</v>
      </c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2.75" customHeight="1" x14ac:dyDescent="0.2">
      <c r="A540" s="4">
        <v>23800</v>
      </c>
      <c r="B540" s="4" t="s">
        <v>761</v>
      </c>
      <c r="C540" s="4" t="s">
        <v>84</v>
      </c>
      <c r="D540" s="4" t="s">
        <v>16</v>
      </c>
      <c r="E540" s="4" t="s">
        <v>1218</v>
      </c>
      <c r="F540" s="4">
        <v>44</v>
      </c>
      <c r="G540" s="7">
        <v>42397</v>
      </c>
      <c r="H540" s="14">
        <f>VLOOKUP(Ventas1[[#This Row],[IdProducto]],Productos1[],3,FALSE)*Ventas1[[#This Row],[UdsVendidas]]</f>
        <v>44</v>
      </c>
      <c r="I540" s="14">
        <f>VLOOKUP(Ventas1[[#This Row],[IdProducto]],Productos1[],4,FALSE)*Ventas1[[#This Row],[UdsVendidas]]</f>
        <v>88</v>
      </c>
      <c r="J540" s="14">
        <f>Ventas1[[#This Row],[Ingresos]]-Ventas1[[#This Row],[Costes]]</f>
        <v>44</v>
      </c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2.75" customHeight="1" x14ac:dyDescent="0.2">
      <c r="A541" s="4">
        <v>23801</v>
      </c>
      <c r="B541" s="4" t="s">
        <v>762</v>
      </c>
      <c r="C541" s="4" t="s">
        <v>233</v>
      </c>
      <c r="D541" s="4" t="s">
        <v>41</v>
      </c>
      <c r="E541" s="4" t="s">
        <v>1218</v>
      </c>
      <c r="F541" s="4">
        <v>194</v>
      </c>
      <c r="G541" s="7">
        <v>42411</v>
      </c>
      <c r="H541" s="14">
        <f>VLOOKUP(Ventas1[[#This Row],[IdProducto]],Productos1[],3,FALSE)*Ventas1[[#This Row],[UdsVendidas]]</f>
        <v>970</v>
      </c>
      <c r="I541" s="14">
        <f>VLOOKUP(Ventas1[[#This Row],[IdProducto]],Productos1[],4,FALSE)*Ventas1[[#This Row],[UdsVendidas]]</f>
        <v>1938.06</v>
      </c>
      <c r="J541" s="14">
        <f>Ventas1[[#This Row],[Ingresos]]-Ventas1[[#This Row],[Costes]]</f>
        <v>968.06</v>
      </c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2.75" customHeight="1" x14ac:dyDescent="0.2">
      <c r="A542" s="4">
        <v>23802</v>
      </c>
      <c r="B542" s="4" t="s">
        <v>763</v>
      </c>
      <c r="C542" s="4" t="s">
        <v>131</v>
      </c>
      <c r="D542" s="4" t="s">
        <v>37</v>
      </c>
      <c r="E542" s="4" t="s">
        <v>1218</v>
      </c>
      <c r="F542" s="4">
        <v>49</v>
      </c>
      <c r="G542" s="7">
        <v>42408</v>
      </c>
      <c r="H542" s="14">
        <f>VLOOKUP(Ventas1[[#This Row],[IdProducto]],Productos1[],3,FALSE)*Ventas1[[#This Row],[UdsVendidas]]</f>
        <v>171.5</v>
      </c>
      <c r="I542" s="14">
        <f>VLOOKUP(Ventas1[[#This Row],[IdProducto]],Productos1[],4,FALSE)*Ventas1[[#This Row],[UdsVendidas]]</f>
        <v>342.51</v>
      </c>
      <c r="J542" s="14">
        <f>Ventas1[[#This Row],[Ingresos]]-Ventas1[[#This Row],[Costes]]</f>
        <v>171.01</v>
      </c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2.75" customHeight="1" x14ac:dyDescent="0.2">
      <c r="A543" s="4">
        <v>23803</v>
      </c>
      <c r="B543" s="4" t="s">
        <v>764</v>
      </c>
      <c r="C543" s="4" t="s">
        <v>285</v>
      </c>
      <c r="D543" s="4" t="s">
        <v>43</v>
      </c>
      <c r="E543" s="4" t="s">
        <v>1219</v>
      </c>
      <c r="F543" s="4">
        <v>209</v>
      </c>
      <c r="G543" s="7">
        <v>42387</v>
      </c>
      <c r="H543" s="14">
        <f>VLOOKUP(Ventas1[[#This Row],[IdProducto]],Productos1[],3,FALSE)*Ventas1[[#This Row],[UdsVendidas]]</f>
        <v>1672</v>
      </c>
      <c r="I543" s="14">
        <f>VLOOKUP(Ventas1[[#This Row],[IdProducto]],Productos1[],4,FALSE)*Ventas1[[#This Row],[UdsVendidas]]</f>
        <v>3030.5</v>
      </c>
      <c r="J543" s="14">
        <f>Ventas1[[#This Row],[Ingresos]]-Ventas1[[#This Row],[Costes]]</f>
        <v>1358.5</v>
      </c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2.75" customHeight="1" x14ac:dyDescent="0.2">
      <c r="A544" s="4">
        <v>23804</v>
      </c>
      <c r="B544" s="4" t="s">
        <v>765</v>
      </c>
      <c r="C544" s="4" t="s">
        <v>142</v>
      </c>
      <c r="D544" s="4" t="s">
        <v>24</v>
      </c>
      <c r="E544" s="4" t="s">
        <v>1219</v>
      </c>
      <c r="F544" s="4">
        <v>105</v>
      </c>
      <c r="G544" s="7">
        <v>42456</v>
      </c>
      <c r="H544" s="14">
        <f>VLOOKUP(Ventas1[[#This Row],[IdProducto]],Productos1[],3,FALSE)*Ventas1[[#This Row],[UdsVendidas]]</f>
        <v>315</v>
      </c>
      <c r="I544" s="14">
        <f>VLOOKUP(Ventas1[[#This Row],[IdProducto]],Productos1[],4,FALSE)*Ventas1[[#This Row],[UdsVendidas]]</f>
        <v>630</v>
      </c>
      <c r="J544" s="14">
        <f>Ventas1[[#This Row],[Ingresos]]-Ventas1[[#This Row],[Costes]]</f>
        <v>315</v>
      </c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2.75" customHeight="1" x14ac:dyDescent="0.2">
      <c r="A545" s="4">
        <v>23805</v>
      </c>
      <c r="B545" s="4" t="s">
        <v>766</v>
      </c>
      <c r="C545" s="4" t="s">
        <v>61</v>
      </c>
      <c r="D545" s="4" t="s">
        <v>16</v>
      </c>
      <c r="E545" s="4" t="s">
        <v>1219</v>
      </c>
      <c r="F545" s="4">
        <v>130</v>
      </c>
      <c r="G545" s="7">
        <v>42386</v>
      </c>
      <c r="H545" s="14">
        <f>VLOOKUP(Ventas1[[#This Row],[IdProducto]],Productos1[],3,FALSE)*Ventas1[[#This Row],[UdsVendidas]]</f>
        <v>130</v>
      </c>
      <c r="I545" s="14">
        <f>VLOOKUP(Ventas1[[#This Row],[IdProducto]],Productos1[],4,FALSE)*Ventas1[[#This Row],[UdsVendidas]]</f>
        <v>260</v>
      </c>
      <c r="J545" s="14">
        <f>Ventas1[[#This Row],[Ingresos]]-Ventas1[[#This Row],[Costes]]</f>
        <v>130</v>
      </c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2.75" customHeight="1" x14ac:dyDescent="0.2">
      <c r="A546" s="4">
        <v>23806</v>
      </c>
      <c r="B546" s="4" t="s">
        <v>767</v>
      </c>
      <c r="C546" s="4" t="s">
        <v>252</v>
      </c>
      <c r="D546" s="4" t="s">
        <v>31</v>
      </c>
      <c r="E546" s="4" t="s">
        <v>1219</v>
      </c>
      <c r="F546" s="4">
        <v>48</v>
      </c>
      <c r="G546" s="7">
        <v>42434</v>
      </c>
      <c r="H546" s="14">
        <f>VLOOKUP(Ventas1[[#This Row],[IdProducto]],Productos1[],3,FALSE)*Ventas1[[#This Row],[UdsVendidas]]</f>
        <v>288</v>
      </c>
      <c r="I546" s="14">
        <f>VLOOKUP(Ventas1[[#This Row],[IdProducto]],Productos1[],4,FALSE)*Ventas1[[#This Row],[UdsVendidas]]</f>
        <v>432</v>
      </c>
      <c r="J546" s="14">
        <f>Ventas1[[#This Row],[Ingresos]]-Ventas1[[#This Row],[Costes]]</f>
        <v>144</v>
      </c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2.75" customHeight="1" x14ac:dyDescent="0.2">
      <c r="A547" s="4">
        <v>23807</v>
      </c>
      <c r="B547" s="4" t="s">
        <v>768</v>
      </c>
      <c r="C547" s="4" t="s">
        <v>178</v>
      </c>
      <c r="D547" s="4" t="s">
        <v>43</v>
      </c>
      <c r="E547" s="4" t="s">
        <v>1220</v>
      </c>
      <c r="F547" s="4">
        <v>160</v>
      </c>
      <c r="G547" s="7">
        <v>42445</v>
      </c>
      <c r="H547" s="14">
        <f>VLOOKUP(Ventas1[[#This Row],[IdProducto]],Productos1[],3,FALSE)*Ventas1[[#This Row],[UdsVendidas]]</f>
        <v>1280</v>
      </c>
      <c r="I547" s="14">
        <f>VLOOKUP(Ventas1[[#This Row],[IdProducto]],Productos1[],4,FALSE)*Ventas1[[#This Row],[UdsVendidas]]</f>
        <v>2320</v>
      </c>
      <c r="J547" s="14">
        <f>Ventas1[[#This Row],[Ingresos]]-Ventas1[[#This Row],[Costes]]</f>
        <v>1040</v>
      </c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2.75" customHeight="1" x14ac:dyDescent="0.2">
      <c r="A548" s="4">
        <v>23808</v>
      </c>
      <c r="B548" s="4" t="s">
        <v>771</v>
      </c>
      <c r="C548" s="4" t="s">
        <v>252</v>
      </c>
      <c r="D548" s="4" t="s">
        <v>43</v>
      </c>
      <c r="E548" s="4" t="s">
        <v>1218</v>
      </c>
      <c r="F548" s="4">
        <v>179</v>
      </c>
      <c r="G548" s="7">
        <v>42382</v>
      </c>
      <c r="H548" s="14">
        <f>VLOOKUP(Ventas1[[#This Row],[IdProducto]],Productos1[],3,FALSE)*Ventas1[[#This Row],[UdsVendidas]]</f>
        <v>1432</v>
      </c>
      <c r="I548" s="14">
        <f>VLOOKUP(Ventas1[[#This Row],[IdProducto]],Productos1[],4,FALSE)*Ventas1[[#This Row],[UdsVendidas]]</f>
        <v>2595.5</v>
      </c>
      <c r="J548" s="14">
        <f>Ventas1[[#This Row],[Ingresos]]-Ventas1[[#This Row],[Costes]]</f>
        <v>1163.5</v>
      </c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2.75" customHeight="1" x14ac:dyDescent="0.2">
      <c r="A549" s="4">
        <v>23809</v>
      </c>
      <c r="B549" s="4" t="s">
        <v>772</v>
      </c>
      <c r="C549" s="4" t="s">
        <v>321</v>
      </c>
      <c r="D549" s="4" t="s">
        <v>37</v>
      </c>
      <c r="E549" s="4" t="s">
        <v>1219</v>
      </c>
      <c r="F549" s="4">
        <v>180</v>
      </c>
      <c r="G549" s="7">
        <v>42392</v>
      </c>
      <c r="H549" s="14">
        <f>VLOOKUP(Ventas1[[#This Row],[IdProducto]],Productos1[],3,FALSE)*Ventas1[[#This Row],[UdsVendidas]]</f>
        <v>630</v>
      </c>
      <c r="I549" s="14">
        <f>VLOOKUP(Ventas1[[#This Row],[IdProducto]],Productos1[],4,FALSE)*Ventas1[[#This Row],[UdsVendidas]]</f>
        <v>1258.2</v>
      </c>
      <c r="J549" s="14">
        <f>Ventas1[[#This Row],[Ingresos]]-Ventas1[[#This Row],[Costes]]</f>
        <v>628.20000000000005</v>
      </c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2.75" customHeight="1" x14ac:dyDescent="0.2">
      <c r="A550" s="4">
        <v>23810</v>
      </c>
      <c r="B550" s="4" t="s">
        <v>773</v>
      </c>
      <c r="C550" s="4" t="s">
        <v>72</v>
      </c>
      <c r="D550" s="4" t="s">
        <v>43</v>
      </c>
      <c r="E550" s="4" t="s">
        <v>1218</v>
      </c>
      <c r="F550" s="4">
        <v>171</v>
      </c>
      <c r="G550" s="7">
        <v>42456</v>
      </c>
      <c r="H550" s="14">
        <f>VLOOKUP(Ventas1[[#This Row],[IdProducto]],Productos1[],3,FALSE)*Ventas1[[#This Row],[UdsVendidas]]</f>
        <v>1368</v>
      </c>
      <c r="I550" s="14">
        <f>VLOOKUP(Ventas1[[#This Row],[IdProducto]],Productos1[],4,FALSE)*Ventas1[[#This Row],[UdsVendidas]]</f>
        <v>2479.5</v>
      </c>
      <c r="J550" s="14">
        <f>Ventas1[[#This Row],[Ingresos]]-Ventas1[[#This Row],[Costes]]</f>
        <v>1111.5</v>
      </c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2.75" customHeight="1" x14ac:dyDescent="0.2">
      <c r="A551" s="4">
        <v>23811</v>
      </c>
      <c r="B551" s="4" t="s">
        <v>774</v>
      </c>
      <c r="C551" s="4" t="s">
        <v>293</v>
      </c>
      <c r="D551" s="4" t="s">
        <v>28</v>
      </c>
      <c r="E551" s="4" t="s">
        <v>1219</v>
      </c>
      <c r="F551" s="4">
        <v>107</v>
      </c>
      <c r="G551" s="7">
        <v>42414</v>
      </c>
      <c r="H551" s="14">
        <f>VLOOKUP(Ventas1[[#This Row],[IdProducto]],Productos1[],3,FALSE)*Ventas1[[#This Row],[UdsVendidas]]</f>
        <v>374.5</v>
      </c>
      <c r="I551" s="14">
        <f>VLOOKUP(Ventas1[[#This Row],[IdProducto]],Productos1[],4,FALSE)*Ventas1[[#This Row],[UdsVendidas]]</f>
        <v>695.5</v>
      </c>
      <c r="J551" s="14">
        <f>Ventas1[[#This Row],[Ingresos]]-Ventas1[[#This Row],[Costes]]</f>
        <v>321</v>
      </c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2.75" customHeight="1" x14ac:dyDescent="0.2">
      <c r="A552" s="4">
        <v>23812</v>
      </c>
      <c r="B552" s="4" t="s">
        <v>775</v>
      </c>
      <c r="C552" s="4" t="s">
        <v>99</v>
      </c>
      <c r="D552" s="4" t="s">
        <v>37</v>
      </c>
      <c r="E552" s="4" t="s">
        <v>1219</v>
      </c>
      <c r="F552" s="4">
        <v>189</v>
      </c>
      <c r="G552" s="7">
        <v>42425</v>
      </c>
      <c r="H552" s="14">
        <f>VLOOKUP(Ventas1[[#This Row],[IdProducto]],Productos1[],3,FALSE)*Ventas1[[#This Row],[UdsVendidas]]</f>
        <v>661.5</v>
      </c>
      <c r="I552" s="14">
        <f>VLOOKUP(Ventas1[[#This Row],[IdProducto]],Productos1[],4,FALSE)*Ventas1[[#This Row],[UdsVendidas]]</f>
        <v>1321.1100000000001</v>
      </c>
      <c r="J552" s="14">
        <f>Ventas1[[#This Row],[Ingresos]]-Ventas1[[#This Row],[Costes]]</f>
        <v>659.61000000000013</v>
      </c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2.75" customHeight="1" x14ac:dyDescent="0.2">
      <c r="A553" s="4">
        <v>23813</v>
      </c>
      <c r="B553" s="4" t="s">
        <v>776</v>
      </c>
      <c r="C553" s="4" t="s">
        <v>70</v>
      </c>
      <c r="D553" s="4" t="s">
        <v>13</v>
      </c>
      <c r="E553" s="4" t="s">
        <v>1218</v>
      </c>
      <c r="F553" s="4">
        <v>161</v>
      </c>
      <c r="G553" s="7">
        <v>42393</v>
      </c>
      <c r="H553" s="14">
        <f>VLOOKUP(Ventas1[[#This Row],[IdProducto]],Productos1[],3,FALSE)*Ventas1[[#This Row],[UdsVendidas]]</f>
        <v>241.5</v>
      </c>
      <c r="I553" s="14">
        <f>VLOOKUP(Ventas1[[#This Row],[IdProducto]],Productos1[],4,FALSE)*Ventas1[[#This Row],[UdsVendidas]]</f>
        <v>483</v>
      </c>
      <c r="J553" s="14">
        <f>Ventas1[[#This Row],[Ingresos]]-Ventas1[[#This Row],[Costes]]</f>
        <v>241.5</v>
      </c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2.75" customHeight="1" x14ac:dyDescent="0.2">
      <c r="A554" s="4">
        <v>23814</v>
      </c>
      <c r="B554" s="4" t="s">
        <v>777</v>
      </c>
      <c r="C554" s="4" t="s">
        <v>191</v>
      </c>
      <c r="D554" s="4" t="s">
        <v>43</v>
      </c>
      <c r="E554" s="4" t="s">
        <v>1218</v>
      </c>
      <c r="F554" s="4">
        <v>150</v>
      </c>
      <c r="G554" s="7">
        <v>42445</v>
      </c>
      <c r="H554" s="14">
        <f>VLOOKUP(Ventas1[[#This Row],[IdProducto]],Productos1[],3,FALSE)*Ventas1[[#This Row],[UdsVendidas]]</f>
        <v>1200</v>
      </c>
      <c r="I554" s="14">
        <f>VLOOKUP(Ventas1[[#This Row],[IdProducto]],Productos1[],4,FALSE)*Ventas1[[#This Row],[UdsVendidas]]</f>
        <v>2175</v>
      </c>
      <c r="J554" s="14">
        <f>Ventas1[[#This Row],[Ingresos]]-Ventas1[[#This Row],[Costes]]</f>
        <v>975</v>
      </c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2.75" customHeight="1" x14ac:dyDescent="0.2">
      <c r="A555" s="4">
        <v>23815</v>
      </c>
      <c r="B555" s="4" t="s">
        <v>778</v>
      </c>
      <c r="C555" s="4" t="s">
        <v>116</v>
      </c>
      <c r="D555" s="4" t="s">
        <v>37</v>
      </c>
      <c r="E555" s="4" t="s">
        <v>1218</v>
      </c>
      <c r="F555" s="4">
        <v>85</v>
      </c>
      <c r="G555" s="7">
        <v>42405</v>
      </c>
      <c r="H555" s="14">
        <f>VLOOKUP(Ventas1[[#This Row],[IdProducto]],Productos1[],3,FALSE)*Ventas1[[#This Row],[UdsVendidas]]</f>
        <v>297.5</v>
      </c>
      <c r="I555" s="14">
        <f>VLOOKUP(Ventas1[[#This Row],[IdProducto]],Productos1[],4,FALSE)*Ventas1[[#This Row],[UdsVendidas]]</f>
        <v>594.15</v>
      </c>
      <c r="J555" s="14">
        <f>Ventas1[[#This Row],[Ingresos]]-Ventas1[[#This Row],[Costes]]</f>
        <v>296.64999999999998</v>
      </c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2.75" customHeight="1" x14ac:dyDescent="0.2">
      <c r="A556" s="4">
        <v>23816</v>
      </c>
      <c r="B556" s="4" t="s">
        <v>779</v>
      </c>
      <c r="C556" s="4" t="s">
        <v>180</v>
      </c>
      <c r="D556" s="4" t="s">
        <v>41</v>
      </c>
      <c r="E556" s="4" t="s">
        <v>1218</v>
      </c>
      <c r="F556" s="4">
        <v>85</v>
      </c>
      <c r="G556" s="7">
        <v>42452</v>
      </c>
      <c r="H556" s="14">
        <f>VLOOKUP(Ventas1[[#This Row],[IdProducto]],Productos1[],3,FALSE)*Ventas1[[#This Row],[UdsVendidas]]</f>
        <v>425</v>
      </c>
      <c r="I556" s="14">
        <f>VLOOKUP(Ventas1[[#This Row],[IdProducto]],Productos1[],4,FALSE)*Ventas1[[#This Row],[UdsVendidas]]</f>
        <v>849.15</v>
      </c>
      <c r="J556" s="14">
        <f>Ventas1[[#This Row],[Ingresos]]-Ventas1[[#This Row],[Costes]]</f>
        <v>424.15</v>
      </c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2.75" customHeight="1" x14ac:dyDescent="0.2">
      <c r="A557" s="4">
        <v>23817</v>
      </c>
      <c r="B557" s="4" t="s">
        <v>780</v>
      </c>
      <c r="C557" s="4" t="s">
        <v>113</v>
      </c>
      <c r="D557" s="4" t="s">
        <v>35</v>
      </c>
      <c r="E557" s="4" t="s">
        <v>1218</v>
      </c>
      <c r="F557" s="4">
        <v>58</v>
      </c>
      <c r="G557" s="7">
        <v>42427</v>
      </c>
      <c r="H557" s="14">
        <f>VLOOKUP(Ventas1[[#This Row],[IdProducto]],Productos1[],3,FALSE)*Ventas1[[#This Row],[UdsVendidas]]</f>
        <v>145</v>
      </c>
      <c r="I557" s="14">
        <f>VLOOKUP(Ventas1[[#This Row],[IdProducto]],Productos1[],4,FALSE)*Ventas1[[#This Row],[UdsVendidas]]</f>
        <v>261</v>
      </c>
      <c r="J557" s="14">
        <f>Ventas1[[#This Row],[Ingresos]]-Ventas1[[#This Row],[Costes]]</f>
        <v>116</v>
      </c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2.75" customHeight="1" x14ac:dyDescent="0.2">
      <c r="A558" s="4">
        <v>23818</v>
      </c>
      <c r="B558" s="4" t="s">
        <v>781</v>
      </c>
      <c r="C558" s="4" t="s">
        <v>245</v>
      </c>
      <c r="D558" s="4" t="s">
        <v>13</v>
      </c>
      <c r="E558" s="4" t="s">
        <v>1219</v>
      </c>
      <c r="F558" s="4">
        <v>93</v>
      </c>
      <c r="G558" s="7">
        <v>42380</v>
      </c>
      <c r="H558" s="14">
        <f>VLOOKUP(Ventas1[[#This Row],[IdProducto]],Productos1[],3,FALSE)*Ventas1[[#This Row],[UdsVendidas]]</f>
        <v>139.5</v>
      </c>
      <c r="I558" s="14">
        <f>VLOOKUP(Ventas1[[#This Row],[IdProducto]],Productos1[],4,FALSE)*Ventas1[[#This Row],[UdsVendidas]]</f>
        <v>279</v>
      </c>
      <c r="J558" s="14">
        <f>Ventas1[[#This Row],[Ingresos]]-Ventas1[[#This Row],[Costes]]</f>
        <v>139.5</v>
      </c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2.75" customHeight="1" x14ac:dyDescent="0.2">
      <c r="A559" s="4">
        <v>23819</v>
      </c>
      <c r="B559" s="4" t="s">
        <v>782</v>
      </c>
      <c r="C559" s="4" t="s">
        <v>242</v>
      </c>
      <c r="D559" s="4" t="s">
        <v>28</v>
      </c>
      <c r="E559" s="4" t="s">
        <v>1218</v>
      </c>
      <c r="F559" s="4">
        <v>154</v>
      </c>
      <c r="G559" s="7">
        <v>42371</v>
      </c>
      <c r="H559" s="14">
        <f>VLOOKUP(Ventas1[[#This Row],[IdProducto]],Productos1[],3,FALSE)*Ventas1[[#This Row],[UdsVendidas]]</f>
        <v>539</v>
      </c>
      <c r="I559" s="14">
        <f>VLOOKUP(Ventas1[[#This Row],[IdProducto]],Productos1[],4,FALSE)*Ventas1[[#This Row],[UdsVendidas]]</f>
        <v>1001</v>
      </c>
      <c r="J559" s="14">
        <f>Ventas1[[#This Row],[Ingresos]]-Ventas1[[#This Row],[Costes]]</f>
        <v>462</v>
      </c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2.75" customHeight="1" x14ac:dyDescent="0.2">
      <c r="A560" s="4">
        <v>23820</v>
      </c>
      <c r="B560" s="4" t="s">
        <v>783</v>
      </c>
      <c r="C560" s="4" t="s">
        <v>143</v>
      </c>
      <c r="D560" s="4" t="s">
        <v>19</v>
      </c>
      <c r="E560" s="4" t="s">
        <v>1218</v>
      </c>
      <c r="F560" s="4">
        <v>194</v>
      </c>
      <c r="G560" s="7">
        <v>42458</v>
      </c>
      <c r="H560" s="14">
        <f>VLOOKUP(Ventas1[[#This Row],[IdProducto]],Productos1[],3,FALSE)*Ventas1[[#This Row],[UdsVendidas]]</f>
        <v>388</v>
      </c>
      <c r="I560" s="14">
        <f>VLOOKUP(Ventas1[[#This Row],[IdProducto]],Productos1[],4,FALSE)*Ventas1[[#This Row],[UdsVendidas]]</f>
        <v>774.06000000000006</v>
      </c>
      <c r="J560" s="14">
        <f>Ventas1[[#This Row],[Ingresos]]-Ventas1[[#This Row],[Costes]]</f>
        <v>386.06000000000006</v>
      </c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2.75" customHeight="1" x14ac:dyDescent="0.2">
      <c r="A561" s="4">
        <v>23821</v>
      </c>
      <c r="B561" s="4" t="s">
        <v>784</v>
      </c>
      <c r="C561" s="4" t="s">
        <v>127</v>
      </c>
      <c r="D561" s="4" t="s">
        <v>37</v>
      </c>
      <c r="E561" s="4" t="s">
        <v>1218</v>
      </c>
      <c r="F561" s="4">
        <v>40</v>
      </c>
      <c r="G561" s="7">
        <v>42380</v>
      </c>
      <c r="H561" s="14">
        <f>VLOOKUP(Ventas1[[#This Row],[IdProducto]],Productos1[],3,FALSE)*Ventas1[[#This Row],[UdsVendidas]]</f>
        <v>140</v>
      </c>
      <c r="I561" s="14">
        <f>VLOOKUP(Ventas1[[#This Row],[IdProducto]],Productos1[],4,FALSE)*Ventas1[[#This Row],[UdsVendidas]]</f>
        <v>279.60000000000002</v>
      </c>
      <c r="J561" s="14">
        <f>Ventas1[[#This Row],[Ingresos]]-Ventas1[[#This Row],[Costes]]</f>
        <v>139.60000000000002</v>
      </c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2.75" customHeight="1" x14ac:dyDescent="0.2">
      <c r="A562" s="4">
        <v>23822</v>
      </c>
      <c r="B562" s="4" t="s">
        <v>785</v>
      </c>
      <c r="C562" s="4" t="s">
        <v>44</v>
      </c>
      <c r="D562" s="4" t="s">
        <v>13</v>
      </c>
      <c r="E562" s="4" t="s">
        <v>1218</v>
      </c>
      <c r="F562" s="4">
        <v>193</v>
      </c>
      <c r="G562" s="7">
        <v>42410</v>
      </c>
      <c r="H562" s="14">
        <f>VLOOKUP(Ventas1[[#This Row],[IdProducto]],Productos1[],3,FALSE)*Ventas1[[#This Row],[UdsVendidas]]</f>
        <v>289.5</v>
      </c>
      <c r="I562" s="14">
        <f>VLOOKUP(Ventas1[[#This Row],[IdProducto]],Productos1[],4,FALSE)*Ventas1[[#This Row],[UdsVendidas]]</f>
        <v>579</v>
      </c>
      <c r="J562" s="14">
        <f>Ventas1[[#This Row],[Ingresos]]-Ventas1[[#This Row],[Costes]]</f>
        <v>289.5</v>
      </c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2.75" customHeight="1" x14ac:dyDescent="0.2">
      <c r="A563" s="4">
        <v>23823</v>
      </c>
      <c r="B563" s="4" t="s">
        <v>786</v>
      </c>
      <c r="C563" s="4" t="s">
        <v>217</v>
      </c>
      <c r="D563" s="4" t="s">
        <v>31</v>
      </c>
      <c r="E563" s="4" t="s">
        <v>1218</v>
      </c>
      <c r="F563" s="4">
        <v>79</v>
      </c>
      <c r="G563" s="7">
        <v>42441</v>
      </c>
      <c r="H563" s="14">
        <f>VLOOKUP(Ventas1[[#This Row],[IdProducto]],Productos1[],3,FALSE)*Ventas1[[#This Row],[UdsVendidas]]</f>
        <v>474</v>
      </c>
      <c r="I563" s="14">
        <f>VLOOKUP(Ventas1[[#This Row],[IdProducto]],Productos1[],4,FALSE)*Ventas1[[#This Row],[UdsVendidas]]</f>
        <v>711</v>
      </c>
      <c r="J563" s="14">
        <f>Ventas1[[#This Row],[Ingresos]]-Ventas1[[#This Row],[Costes]]</f>
        <v>237</v>
      </c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2.75" customHeight="1" x14ac:dyDescent="0.2">
      <c r="A564" s="4">
        <v>23824</v>
      </c>
      <c r="B564" s="4" t="s">
        <v>787</v>
      </c>
      <c r="C564" s="4" t="s">
        <v>68</v>
      </c>
      <c r="D564" s="4" t="s">
        <v>28</v>
      </c>
      <c r="E564" s="4" t="s">
        <v>1219</v>
      </c>
      <c r="F564" s="4">
        <v>118</v>
      </c>
      <c r="G564" s="7">
        <v>42393</v>
      </c>
      <c r="H564" s="14">
        <f>VLOOKUP(Ventas1[[#This Row],[IdProducto]],Productos1[],3,FALSE)*Ventas1[[#This Row],[UdsVendidas]]</f>
        <v>413</v>
      </c>
      <c r="I564" s="14">
        <f>VLOOKUP(Ventas1[[#This Row],[IdProducto]],Productos1[],4,FALSE)*Ventas1[[#This Row],[UdsVendidas]]</f>
        <v>767</v>
      </c>
      <c r="J564" s="14">
        <f>Ventas1[[#This Row],[Ingresos]]-Ventas1[[#This Row],[Costes]]</f>
        <v>354</v>
      </c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2.75" customHeight="1" x14ac:dyDescent="0.2">
      <c r="A565" s="4">
        <v>23825</v>
      </c>
      <c r="B565" s="4" t="s">
        <v>788</v>
      </c>
      <c r="C565" s="4" t="s">
        <v>137</v>
      </c>
      <c r="D565" s="4" t="s">
        <v>22</v>
      </c>
      <c r="E565" s="4" t="s">
        <v>1219</v>
      </c>
      <c r="F565" s="4">
        <v>182</v>
      </c>
      <c r="G565" s="7">
        <v>42376</v>
      </c>
      <c r="H565" s="14">
        <f>VLOOKUP(Ventas1[[#This Row],[IdProducto]],Productos1[],3,FALSE)*Ventas1[[#This Row],[UdsVendidas]]</f>
        <v>637</v>
      </c>
      <c r="I565" s="14">
        <f>VLOOKUP(Ventas1[[#This Row],[IdProducto]],Productos1[],4,FALSE)*Ventas1[[#This Row],[UdsVendidas]]</f>
        <v>1183</v>
      </c>
      <c r="J565" s="14">
        <f>Ventas1[[#This Row],[Ingresos]]-Ventas1[[#This Row],[Costes]]</f>
        <v>546</v>
      </c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2.75" customHeight="1" x14ac:dyDescent="0.2">
      <c r="A566" s="4">
        <v>23826</v>
      </c>
      <c r="B566" s="4" t="s">
        <v>789</v>
      </c>
      <c r="C566" s="4" t="s">
        <v>148</v>
      </c>
      <c r="D566" s="4" t="s">
        <v>19</v>
      </c>
      <c r="E566" s="4" t="s">
        <v>1219</v>
      </c>
      <c r="F566" s="4">
        <v>199</v>
      </c>
      <c r="G566" s="7">
        <v>42433</v>
      </c>
      <c r="H566" s="14">
        <f>VLOOKUP(Ventas1[[#This Row],[IdProducto]],Productos1[],3,FALSE)*Ventas1[[#This Row],[UdsVendidas]]</f>
        <v>398</v>
      </c>
      <c r="I566" s="14">
        <f>VLOOKUP(Ventas1[[#This Row],[IdProducto]],Productos1[],4,FALSE)*Ventas1[[#This Row],[UdsVendidas]]</f>
        <v>794.01</v>
      </c>
      <c r="J566" s="14">
        <f>Ventas1[[#This Row],[Ingresos]]-Ventas1[[#This Row],[Costes]]</f>
        <v>396.01</v>
      </c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2.75" customHeight="1" x14ac:dyDescent="0.2">
      <c r="A567" s="4">
        <v>23827</v>
      </c>
      <c r="B567" s="4" t="s">
        <v>790</v>
      </c>
      <c r="C567" s="4" t="s">
        <v>157</v>
      </c>
      <c r="D567" s="4" t="s">
        <v>41</v>
      </c>
      <c r="E567" s="4" t="s">
        <v>1218</v>
      </c>
      <c r="F567" s="4">
        <v>83</v>
      </c>
      <c r="G567" s="7">
        <v>42381</v>
      </c>
      <c r="H567" s="14">
        <f>VLOOKUP(Ventas1[[#This Row],[IdProducto]],Productos1[],3,FALSE)*Ventas1[[#This Row],[UdsVendidas]]</f>
        <v>415</v>
      </c>
      <c r="I567" s="14">
        <f>VLOOKUP(Ventas1[[#This Row],[IdProducto]],Productos1[],4,FALSE)*Ventas1[[#This Row],[UdsVendidas]]</f>
        <v>829.17000000000007</v>
      </c>
      <c r="J567" s="14">
        <f>Ventas1[[#This Row],[Ingresos]]-Ventas1[[#This Row],[Costes]]</f>
        <v>414.17000000000007</v>
      </c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2.75" customHeight="1" x14ac:dyDescent="0.2">
      <c r="A568" s="4">
        <v>23828</v>
      </c>
      <c r="B568" s="4" t="s">
        <v>791</v>
      </c>
      <c r="C568" s="4" t="s">
        <v>223</v>
      </c>
      <c r="D568" s="4" t="s">
        <v>16</v>
      </c>
      <c r="E568" s="4" t="s">
        <v>1219</v>
      </c>
      <c r="F568" s="4">
        <v>115</v>
      </c>
      <c r="G568" s="7">
        <v>42454</v>
      </c>
      <c r="H568" s="14">
        <f>VLOOKUP(Ventas1[[#This Row],[IdProducto]],Productos1[],3,FALSE)*Ventas1[[#This Row],[UdsVendidas]]</f>
        <v>115</v>
      </c>
      <c r="I568" s="14">
        <f>VLOOKUP(Ventas1[[#This Row],[IdProducto]],Productos1[],4,FALSE)*Ventas1[[#This Row],[UdsVendidas]]</f>
        <v>230</v>
      </c>
      <c r="J568" s="14">
        <f>Ventas1[[#This Row],[Ingresos]]-Ventas1[[#This Row],[Costes]]</f>
        <v>115</v>
      </c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2.75" customHeight="1" x14ac:dyDescent="0.2">
      <c r="A569" s="4">
        <v>23829</v>
      </c>
      <c r="B569" s="4" t="s">
        <v>792</v>
      </c>
      <c r="C569" s="4" t="s">
        <v>150</v>
      </c>
      <c r="D569" s="4" t="s">
        <v>24</v>
      </c>
      <c r="E569" s="4" t="s">
        <v>1219</v>
      </c>
      <c r="F569" s="4">
        <v>137</v>
      </c>
      <c r="G569" s="7">
        <v>42415</v>
      </c>
      <c r="H569" s="14">
        <f>VLOOKUP(Ventas1[[#This Row],[IdProducto]],Productos1[],3,FALSE)*Ventas1[[#This Row],[UdsVendidas]]</f>
        <v>411</v>
      </c>
      <c r="I569" s="14">
        <f>VLOOKUP(Ventas1[[#This Row],[IdProducto]],Productos1[],4,FALSE)*Ventas1[[#This Row],[UdsVendidas]]</f>
        <v>822</v>
      </c>
      <c r="J569" s="14">
        <f>Ventas1[[#This Row],[Ingresos]]-Ventas1[[#This Row],[Costes]]</f>
        <v>411</v>
      </c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2.75" customHeight="1" x14ac:dyDescent="0.2">
      <c r="A570" s="4">
        <v>23830</v>
      </c>
      <c r="B570" s="4" t="s">
        <v>793</v>
      </c>
      <c r="C570" s="4" t="s">
        <v>105</v>
      </c>
      <c r="D570" s="4" t="s">
        <v>16</v>
      </c>
      <c r="E570" s="4" t="s">
        <v>1219</v>
      </c>
      <c r="F570" s="4">
        <v>37</v>
      </c>
      <c r="G570" s="7">
        <v>42389</v>
      </c>
      <c r="H570" s="14">
        <f>VLOOKUP(Ventas1[[#This Row],[IdProducto]],Productos1[],3,FALSE)*Ventas1[[#This Row],[UdsVendidas]]</f>
        <v>37</v>
      </c>
      <c r="I570" s="14">
        <f>VLOOKUP(Ventas1[[#This Row],[IdProducto]],Productos1[],4,FALSE)*Ventas1[[#This Row],[UdsVendidas]]</f>
        <v>74</v>
      </c>
      <c r="J570" s="14">
        <f>Ventas1[[#This Row],[Ingresos]]-Ventas1[[#This Row],[Costes]]</f>
        <v>37</v>
      </c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2.75" customHeight="1" x14ac:dyDescent="0.2">
      <c r="A571" s="4">
        <v>23831</v>
      </c>
      <c r="B571" s="4" t="s">
        <v>794</v>
      </c>
      <c r="C571" s="4" t="s">
        <v>102</v>
      </c>
      <c r="D571" s="4" t="s">
        <v>24</v>
      </c>
      <c r="E571" s="4" t="s">
        <v>1220</v>
      </c>
      <c r="F571" s="4">
        <v>140</v>
      </c>
      <c r="G571" s="7">
        <v>42419</v>
      </c>
      <c r="H571" s="14">
        <f>VLOOKUP(Ventas1[[#This Row],[IdProducto]],Productos1[],3,FALSE)*Ventas1[[#This Row],[UdsVendidas]]</f>
        <v>420</v>
      </c>
      <c r="I571" s="14">
        <f>VLOOKUP(Ventas1[[#This Row],[IdProducto]],Productos1[],4,FALSE)*Ventas1[[#This Row],[UdsVendidas]]</f>
        <v>840</v>
      </c>
      <c r="J571" s="14">
        <f>Ventas1[[#This Row],[Ingresos]]-Ventas1[[#This Row],[Costes]]</f>
        <v>420</v>
      </c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2.75" customHeight="1" x14ac:dyDescent="0.2">
      <c r="A572" s="4">
        <v>23832</v>
      </c>
      <c r="B572" s="4" t="s">
        <v>795</v>
      </c>
      <c r="C572" s="4" t="s">
        <v>293</v>
      </c>
      <c r="D572" s="4" t="s">
        <v>19</v>
      </c>
      <c r="E572" s="4" t="s">
        <v>1218</v>
      </c>
      <c r="F572" s="4">
        <v>49</v>
      </c>
      <c r="G572" s="7">
        <v>42370</v>
      </c>
      <c r="H572" s="14">
        <f>VLOOKUP(Ventas1[[#This Row],[IdProducto]],Productos1[],3,FALSE)*Ventas1[[#This Row],[UdsVendidas]]</f>
        <v>98</v>
      </c>
      <c r="I572" s="14">
        <f>VLOOKUP(Ventas1[[#This Row],[IdProducto]],Productos1[],4,FALSE)*Ventas1[[#This Row],[UdsVendidas]]</f>
        <v>195.51000000000002</v>
      </c>
      <c r="J572" s="14">
        <f>Ventas1[[#This Row],[Ingresos]]-Ventas1[[#This Row],[Costes]]</f>
        <v>97.510000000000019</v>
      </c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2.75" customHeight="1" x14ac:dyDescent="0.2">
      <c r="A573" s="4">
        <v>23833</v>
      </c>
      <c r="B573" s="4" t="s">
        <v>796</v>
      </c>
      <c r="C573" s="4" t="s">
        <v>259</v>
      </c>
      <c r="D573" s="4" t="s">
        <v>37</v>
      </c>
      <c r="E573" s="4" t="s">
        <v>1219</v>
      </c>
      <c r="F573" s="4">
        <v>74</v>
      </c>
      <c r="G573" s="7">
        <v>42448</v>
      </c>
      <c r="H573" s="14">
        <f>VLOOKUP(Ventas1[[#This Row],[IdProducto]],Productos1[],3,FALSE)*Ventas1[[#This Row],[UdsVendidas]]</f>
        <v>259</v>
      </c>
      <c r="I573" s="14">
        <f>VLOOKUP(Ventas1[[#This Row],[IdProducto]],Productos1[],4,FALSE)*Ventas1[[#This Row],[UdsVendidas]]</f>
        <v>517.26</v>
      </c>
      <c r="J573" s="14">
        <f>Ventas1[[#This Row],[Ingresos]]-Ventas1[[#This Row],[Costes]]</f>
        <v>258.26</v>
      </c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2.75" customHeight="1" x14ac:dyDescent="0.2">
      <c r="A574" s="4">
        <v>23834</v>
      </c>
      <c r="B574" s="4" t="s">
        <v>797</v>
      </c>
      <c r="C574" s="4" t="s">
        <v>172</v>
      </c>
      <c r="D574" s="4" t="s">
        <v>35</v>
      </c>
      <c r="E574" s="4" t="s">
        <v>1218</v>
      </c>
      <c r="F574" s="4">
        <v>23</v>
      </c>
      <c r="G574" s="7">
        <v>42423</v>
      </c>
      <c r="H574" s="14">
        <f>VLOOKUP(Ventas1[[#This Row],[IdProducto]],Productos1[],3,FALSE)*Ventas1[[#This Row],[UdsVendidas]]</f>
        <v>57.5</v>
      </c>
      <c r="I574" s="14">
        <f>VLOOKUP(Ventas1[[#This Row],[IdProducto]],Productos1[],4,FALSE)*Ventas1[[#This Row],[UdsVendidas]]</f>
        <v>103.5</v>
      </c>
      <c r="J574" s="14">
        <f>Ventas1[[#This Row],[Ingresos]]-Ventas1[[#This Row],[Costes]]</f>
        <v>46</v>
      </c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2.75" customHeight="1" x14ac:dyDescent="0.2">
      <c r="A575" s="4">
        <v>23835</v>
      </c>
      <c r="B575" s="4" t="s">
        <v>798</v>
      </c>
      <c r="C575" s="4" t="s">
        <v>317</v>
      </c>
      <c r="D575" s="4" t="s">
        <v>16</v>
      </c>
      <c r="E575" s="4" t="s">
        <v>1219</v>
      </c>
      <c r="F575" s="4">
        <v>116</v>
      </c>
      <c r="G575" s="7">
        <v>42450</v>
      </c>
      <c r="H575" s="14">
        <f>VLOOKUP(Ventas1[[#This Row],[IdProducto]],Productos1[],3,FALSE)*Ventas1[[#This Row],[UdsVendidas]]</f>
        <v>116</v>
      </c>
      <c r="I575" s="14">
        <f>VLOOKUP(Ventas1[[#This Row],[IdProducto]],Productos1[],4,FALSE)*Ventas1[[#This Row],[UdsVendidas]]</f>
        <v>232</v>
      </c>
      <c r="J575" s="14">
        <f>Ventas1[[#This Row],[Ingresos]]-Ventas1[[#This Row],[Costes]]</f>
        <v>116</v>
      </c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2.75" customHeight="1" x14ac:dyDescent="0.2">
      <c r="A576" s="4">
        <v>23836</v>
      </c>
      <c r="B576" s="4" t="s">
        <v>799</v>
      </c>
      <c r="C576" s="4" t="s">
        <v>70</v>
      </c>
      <c r="D576" s="4" t="s">
        <v>43</v>
      </c>
      <c r="E576" s="4" t="s">
        <v>1218</v>
      </c>
      <c r="F576" s="4">
        <v>190</v>
      </c>
      <c r="G576" s="7">
        <v>42454</v>
      </c>
      <c r="H576" s="14">
        <f>VLOOKUP(Ventas1[[#This Row],[IdProducto]],Productos1[],3,FALSE)*Ventas1[[#This Row],[UdsVendidas]]</f>
        <v>1520</v>
      </c>
      <c r="I576" s="14">
        <f>VLOOKUP(Ventas1[[#This Row],[IdProducto]],Productos1[],4,FALSE)*Ventas1[[#This Row],[UdsVendidas]]</f>
        <v>2755</v>
      </c>
      <c r="J576" s="14">
        <f>Ventas1[[#This Row],[Ingresos]]-Ventas1[[#This Row],[Costes]]</f>
        <v>1235</v>
      </c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2.75" customHeight="1" x14ac:dyDescent="0.2">
      <c r="A577" s="4">
        <v>23837</v>
      </c>
      <c r="B577" s="4" t="s">
        <v>800</v>
      </c>
      <c r="C577" s="4" t="s">
        <v>161</v>
      </c>
      <c r="D577" s="4" t="s">
        <v>37</v>
      </c>
      <c r="E577" s="4" t="s">
        <v>1219</v>
      </c>
      <c r="F577" s="4">
        <v>151</v>
      </c>
      <c r="G577" s="7">
        <v>42418</v>
      </c>
      <c r="H577" s="14">
        <f>VLOOKUP(Ventas1[[#This Row],[IdProducto]],Productos1[],3,FALSE)*Ventas1[[#This Row],[UdsVendidas]]</f>
        <v>528.5</v>
      </c>
      <c r="I577" s="14">
        <f>VLOOKUP(Ventas1[[#This Row],[IdProducto]],Productos1[],4,FALSE)*Ventas1[[#This Row],[UdsVendidas]]</f>
        <v>1055.49</v>
      </c>
      <c r="J577" s="14">
        <f>Ventas1[[#This Row],[Ingresos]]-Ventas1[[#This Row],[Costes]]</f>
        <v>526.99</v>
      </c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2.75" customHeight="1" x14ac:dyDescent="0.2">
      <c r="A578" s="4">
        <v>23838</v>
      </c>
      <c r="B578" s="4" t="s">
        <v>801</v>
      </c>
      <c r="C578" s="4" t="s">
        <v>98</v>
      </c>
      <c r="D578" s="4" t="s">
        <v>35</v>
      </c>
      <c r="E578" s="4" t="s">
        <v>1218</v>
      </c>
      <c r="F578" s="4">
        <v>133</v>
      </c>
      <c r="G578" s="7">
        <v>42446</v>
      </c>
      <c r="H578" s="14">
        <f>VLOOKUP(Ventas1[[#This Row],[IdProducto]],Productos1[],3,FALSE)*Ventas1[[#This Row],[UdsVendidas]]</f>
        <v>332.5</v>
      </c>
      <c r="I578" s="14">
        <f>VLOOKUP(Ventas1[[#This Row],[IdProducto]],Productos1[],4,FALSE)*Ventas1[[#This Row],[UdsVendidas]]</f>
        <v>598.5</v>
      </c>
      <c r="J578" s="14">
        <f>Ventas1[[#This Row],[Ingresos]]-Ventas1[[#This Row],[Costes]]</f>
        <v>266</v>
      </c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2.75" customHeight="1" x14ac:dyDescent="0.2">
      <c r="A579" s="4">
        <v>23839</v>
      </c>
      <c r="B579" s="4" t="s">
        <v>802</v>
      </c>
      <c r="C579" s="4" t="s">
        <v>173</v>
      </c>
      <c r="D579" s="4" t="s">
        <v>16</v>
      </c>
      <c r="E579" s="4" t="s">
        <v>1219</v>
      </c>
      <c r="F579" s="4">
        <v>182</v>
      </c>
      <c r="G579" s="7">
        <v>42391</v>
      </c>
      <c r="H579" s="14">
        <f>VLOOKUP(Ventas1[[#This Row],[IdProducto]],Productos1[],3,FALSE)*Ventas1[[#This Row],[UdsVendidas]]</f>
        <v>182</v>
      </c>
      <c r="I579" s="14">
        <f>VLOOKUP(Ventas1[[#This Row],[IdProducto]],Productos1[],4,FALSE)*Ventas1[[#This Row],[UdsVendidas]]</f>
        <v>364</v>
      </c>
      <c r="J579" s="14">
        <f>Ventas1[[#This Row],[Ingresos]]-Ventas1[[#This Row],[Costes]]</f>
        <v>182</v>
      </c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2.75" customHeight="1" x14ac:dyDescent="0.2">
      <c r="A580" s="4">
        <v>23840</v>
      </c>
      <c r="B580" s="4" t="s">
        <v>803</v>
      </c>
      <c r="C580" s="4" t="s">
        <v>90</v>
      </c>
      <c r="D580" s="4" t="s">
        <v>37</v>
      </c>
      <c r="E580" s="4" t="s">
        <v>1219</v>
      </c>
      <c r="F580" s="4">
        <v>203</v>
      </c>
      <c r="G580" s="7">
        <v>42400</v>
      </c>
      <c r="H580" s="14">
        <f>VLOOKUP(Ventas1[[#This Row],[IdProducto]],Productos1[],3,FALSE)*Ventas1[[#This Row],[UdsVendidas]]</f>
        <v>710.5</v>
      </c>
      <c r="I580" s="14">
        <f>VLOOKUP(Ventas1[[#This Row],[IdProducto]],Productos1[],4,FALSE)*Ventas1[[#This Row],[UdsVendidas]]</f>
        <v>1418.97</v>
      </c>
      <c r="J580" s="14">
        <f>Ventas1[[#This Row],[Ingresos]]-Ventas1[[#This Row],[Costes]]</f>
        <v>708.47</v>
      </c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2.75" customHeight="1" x14ac:dyDescent="0.2">
      <c r="A581" s="4">
        <v>23841</v>
      </c>
      <c r="B581" s="4" t="s">
        <v>804</v>
      </c>
      <c r="C581" s="4" t="s">
        <v>75</v>
      </c>
      <c r="D581" s="4" t="s">
        <v>19</v>
      </c>
      <c r="E581" s="4" t="s">
        <v>1219</v>
      </c>
      <c r="F581" s="4">
        <v>170</v>
      </c>
      <c r="G581" s="7">
        <v>42369</v>
      </c>
      <c r="H581" s="14">
        <f>VLOOKUP(Ventas1[[#This Row],[IdProducto]],Productos1[],3,FALSE)*Ventas1[[#This Row],[UdsVendidas]]</f>
        <v>340</v>
      </c>
      <c r="I581" s="14">
        <f>VLOOKUP(Ventas1[[#This Row],[IdProducto]],Productos1[],4,FALSE)*Ventas1[[#This Row],[UdsVendidas]]</f>
        <v>678.30000000000007</v>
      </c>
      <c r="J581" s="14">
        <f>Ventas1[[#This Row],[Ingresos]]-Ventas1[[#This Row],[Costes]]</f>
        <v>338.30000000000007</v>
      </c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2.75" customHeight="1" x14ac:dyDescent="0.2">
      <c r="A582" s="4">
        <v>23842</v>
      </c>
      <c r="B582" s="4" t="s">
        <v>805</v>
      </c>
      <c r="C582" s="4" t="s">
        <v>87</v>
      </c>
      <c r="D582" s="4" t="s">
        <v>24</v>
      </c>
      <c r="E582" s="4" t="s">
        <v>1219</v>
      </c>
      <c r="F582" s="4">
        <v>190</v>
      </c>
      <c r="G582" s="7">
        <v>42409</v>
      </c>
      <c r="H582" s="14">
        <f>VLOOKUP(Ventas1[[#This Row],[IdProducto]],Productos1[],3,FALSE)*Ventas1[[#This Row],[UdsVendidas]]</f>
        <v>570</v>
      </c>
      <c r="I582" s="14">
        <f>VLOOKUP(Ventas1[[#This Row],[IdProducto]],Productos1[],4,FALSE)*Ventas1[[#This Row],[UdsVendidas]]</f>
        <v>1140</v>
      </c>
      <c r="J582" s="14">
        <f>Ventas1[[#This Row],[Ingresos]]-Ventas1[[#This Row],[Costes]]</f>
        <v>570</v>
      </c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2.75" customHeight="1" x14ac:dyDescent="0.2">
      <c r="A583" s="4">
        <v>23843</v>
      </c>
      <c r="B583" s="4" t="s">
        <v>806</v>
      </c>
      <c r="C583" s="4" t="s">
        <v>317</v>
      </c>
      <c r="D583" s="4" t="s">
        <v>37</v>
      </c>
      <c r="E583" s="4" t="s">
        <v>1218</v>
      </c>
      <c r="F583" s="4">
        <v>211</v>
      </c>
      <c r="G583" s="7">
        <v>42375</v>
      </c>
      <c r="H583" s="14">
        <f>VLOOKUP(Ventas1[[#This Row],[IdProducto]],Productos1[],3,FALSE)*Ventas1[[#This Row],[UdsVendidas]]</f>
        <v>738.5</v>
      </c>
      <c r="I583" s="14">
        <f>VLOOKUP(Ventas1[[#This Row],[IdProducto]],Productos1[],4,FALSE)*Ventas1[[#This Row],[UdsVendidas]]</f>
        <v>1474.89</v>
      </c>
      <c r="J583" s="14">
        <f>Ventas1[[#This Row],[Ingresos]]-Ventas1[[#This Row],[Costes]]</f>
        <v>736.3900000000001</v>
      </c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2.75" customHeight="1" x14ac:dyDescent="0.2">
      <c r="A584" s="4">
        <v>23844</v>
      </c>
      <c r="B584" s="4" t="s">
        <v>807</v>
      </c>
      <c r="C584" s="4" t="s">
        <v>290</v>
      </c>
      <c r="D584" s="4" t="s">
        <v>24</v>
      </c>
      <c r="E584" s="4" t="s">
        <v>1219</v>
      </c>
      <c r="F584" s="4">
        <v>179</v>
      </c>
      <c r="G584" s="7">
        <v>42402</v>
      </c>
      <c r="H584" s="14">
        <f>VLOOKUP(Ventas1[[#This Row],[IdProducto]],Productos1[],3,FALSE)*Ventas1[[#This Row],[UdsVendidas]]</f>
        <v>537</v>
      </c>
      <c r="I584" s="14">
        <f>VLOOKUP(Ventas1[[#This Row],[IdProducto]],Productos1[],4,FALSE)*Ventas1[[#This Row],[UdsVendidas]]</f>
        <v>1074</v>
      </c>
      <c r="J584" s="14">
        <f>Ventas1[[#This Row],[Ingresos]]-Ventas1[[#This Row],[Costes]]</f>
        <v>537</v>
      </c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2.75" customHeight="1" x14ac:dyDescent="0.2">
      <c r="A585" s="4">
        <v>23845</v>
      </c>
      <c r="B585" s="4" t="s">
        <v>808</v>
      </c>
      <c r="C585" s="4" t="s">
        <v>90</v>
      </c>
      <c r="D585" s="4" t="s">
        <v>35</v>
      </c>
      <c r="E585" s="4" t="s">
        <v>1218</v>
      </c>
      <c r="F585" s="4">
        <v>142</v>
      </c>
      <c r="G585" s="7">
        <v>42374</v>
      </c>
      <c r="H585" s="14">
        <f>VLOOKUP(Ventas1[[#This Row],[IdProducto]],Productos1[],3,FALSE)*Ventas1[[#This Row],[UdsVendidas]]</f>
        <v>355</v>
      </c>
      <c r="I585" s="14">
        <f>VLOOKUP(Ventas1[[#This Row],[IdProducto]],Productos1[],4,FALSE)*Ventas1[[#This Row],[UdsVendidas]]</f>
        <v>639</v>
      </c>
      <c r="J585" s="14">
        <f>Ventas1[[#This Row],[Ingresos]]-Ventas1[[#This Row],[Costes]]</f>
        <v>284</v>
      </c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2.75" customHeight="1" x14ac:dyDescent="0.2">
      <c r="A586" s="4">
        <v>23846</v>
      </c>
      <c r="B586" s="4" t="s">
        <v>809</v>
      </c>
      <c r="C586" s="4" t="s">
        <v>141</v>
      </c>
      <c r="D586" s="4" t="s">
        <v>13</v>
      </c>
      <c r="E586" s="4" t="s">
        <v>1218</v>
      </c>
      <c r="F586" s="4">
        <v>19</v>
      </c>
      <c r="G586" s="7">
        <v>42437</v>
      </c>
      <c r="H586" s="14">
        <f>VLOOKUP(Ventas1[[#This Row],[IdProducto]],Productos1[],3,FALSE)*Ventas1[[#This Row],[UdsVendidas]]</f>
        <v>28.5</v>
      </c>
      <c r="I586" s="14">
        <f>VLOOKUP(Ventas1[[#This Row],[IdProducto]],Productos1[],4,FALSE)*Ventas1[[#This Row],[UdsVendidas]]</f>
        <v>57</v>
      </c>
      <c r="J586" s="14">
        <f>Ventas1[[#This Row],[Ingresos]]-Ventas1[[#This Row],[Costes]]</f>
        <v>28.5</v>
      </c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2.75" customHeight="1" x14ac:dyDescent="0.2">
      <c r="A587" s="4">
        <v>23847</v>
      </c>
      <c r="B587" s="4" t="s">
        <v>810</v>
      </c>
      <c r="C587" s="4" t="s">
        <v>312</v>
      </c>
      <c r="D587" s="4" t="s">
        <v>28</v>
      </c>
      <c r="E587" s="4" t="s">
        <v>1219</v>
      </c>
      <c r="F587" s="4">
        <v>108</v>
      </c>
      <c r="G587" s="7">
        <v>42391</v>
      </c>
      <c r="H587" s="14">
        <f>VLOOKUP(Ventas1[[#This Row],[IdProducto]],Productos1[],3,FALSE)*Ventas1[[#This Row],[UdsVendidas]]</f>
        <v>378</v>
      </c>
      <c r="I587" s="14">
        <f>VLOOKUP(Ventas1[[#This Row],[IdProducto]],Productos1[],4,FALSE)*Ventas1[[#This Row],[UdsVendidas]]</f>
        <v>702</v>
      </c>
      <c r="J587" s="14">
        <f>Ventas1[[#This Row],[Ingresos]]-Ventas1[[#This Row],[Costes]]</f>
        <v>324</v>
      </c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2.75" customHeight="1" x14ac:dyDescent="0.2">
      <c r="A588" s="4">
        <v>23848</v>
      </c>
      <c r="B588" s="4" t="s">
        <v>811</v>
      </c>
      <c r="C588" s="4" t="s">
        <v>254</v>
      </c>
      <c r="D588" s="4" t="s">
        <v>41</v>
      </c>
      <c r="E588" s="4" t="s">
        <v>1219</v>
      </c>
      <c r="F588" s="4">
        <v>62</v>
      </c>
      <c r="G588" s="7">
        <v>42395</v>
      </c>
      <c r="H588" s="14">
        <f>VLOOKUP(Ventas1[[#This Row],[IdProducto]],Productos1[],3,FALSE)*Ventas1[[#This Row],[UdsVendidas]]</f>
        <v>310</v>
      </c>
      <c r="I588" s="14">
        <f>VLOOKUP(Ventas1[[#This Row],[IdProducto]],Productos1[],4,FALSE)*Ventas1[[#This Row],[UdsVendidas]]</f>
        <v>619.38</v>
      </c>
      <c r="J588" s="14">
        <f>Ventas1[[#This Row],[Ingresos]]-Ventas1[[#This Row],[Costes]]</f>
        <v>309.38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2.75" customHeight="1" x14ac:dyDescent="0.2">
      <c r="A589" s="4">
        <v>23849</v>
      </c>
      <c r="B589" s="4" t="s">
        <v>812</v>
      </c>
      <c r="C589" s="4" t="s">
        <v>30</v>
      </c>
      <c r="D589" s="4" t="s">
        <v>24</v>
      </c>
      <c r="E589" s="4" t="s">
        <v>1219</v>
      </c>
      <c r="F589" s="4">
        <v>50</v>
      </c>
      <c r="G589" s="7">
        <v>42428</v>
      </c>
      <c r="H589" s="14">
        <f>VLOOKUP(Ventas1[[#This Row],[IdProducto]],Productos1[],3,FALSE)*Ventas1[[#This Row],[UdsVendidas]]</f>
        <v>150</v>
      </c>
      <c r="I589" s="14">
        <f>VLOOKUP(Ventas1[[#This Row],[IdProducto]],Productos1[],4,FALSE)*Ventas1[[#This Row],[UdsVendidas]]</f>
        <v>300</v>
      </c>
      <c r="J589" s="14">
        <f>Ventas1[[#This Row],[Ingresos]]-Ventas1[[#This Row],[Costes]]</f>
        <v>150</v>
      </c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2.75" customHeight="1" x14ac:dyDescent="0.2">
      <c r="A590" s="4">
        <v>23850</v>
      </c>
      <c r="B590" s="4" t="s">
        <v>813</v>
      </c>
      <c r="C590" s="4" t="s">
        <v>137</v>
      </c>
      <c r="D590" s="4" t="s">
        <v>31</v>
      </c>
      <c r="E590" s="4" t="s">
        <v>1218</v>
      </c>
      <c r="F590" s="4">
        <v>156</v>
      </c>
      <c r="G590" s="7">
        <v>42455</v>
      </c>
      <c r="H590" s="14">
        <f>VLOOKUP(Ventas1[[#This Row],[IdProducto]],Productos1[],3,FALSE)*Ventas1[[#This Row],[UdsVendidas]]</f>
        <v>936</v>
      </c>
      <c r="I590" s="14">
        <f>VLOOKUP(Ventas1[[#This Row],[IdProducto]],Productos1[],4,FALSE)*Ventas1[[#This Row],[UdsVendidas]]</f>
        <v>1404</v>
      </c>
      <c r="J590" s="14">
        <f>Ventas1[[#This Row],[Ingresos]]-Ventas1[[#This Row],[Costes]]</f>
        <v>468</v>
      </c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2.75" customHeight="1" x14ac:dyDescent="0.2">
      <c r="A591" s="4">
        <v>23851</v>
      </c>
      <c r="B591" s="4" t="s">
        <v>814</v>
      </c>
      <c r="C591" s="4" t="s">
        <v>165</v>
      </c>
      <c r="D591" s="4" t="s">
        <v>19</v>
      </c>
      <c r="E591" s="4" t="s">
        <v>1219</v>
      </c>
      <c r="F591" s="4">
        <v>171</v>
      </c>
      <c r="G591" s="7">
        <v>42416</v>
      </c>
      <c r="H591" s="14">
        <f>VLOOKUP(Ventas1[[#This Row],[IdProducto]],Productos1[],3,FALSE)*Ventas1[[#This Row],[UdsVendidas]]</f>
        <v>342</v>
      </c>
      <c r="I591" s="14">
        <f>VLOOKUP(Ventas1[[#This Row],[IdProducto]],Productos1[],4,FALSE)*Ventas1[[#This Row],[UdsVendidas]]</f>
        <v>682.29000000000008</v>
      </c>
      <c r="J591" s="14">
        <f>Ventas1[[#This Row],[Ingresos]]-Ventas1[[#This Row],[Costes]]</f>
        <v>340.29000000000008</v>
      </c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2.75" customHeight="1" x14ac:dyDescent="0.2">
      <c r="A592" s="4">
        <v>23852</v>
      </c>
      <c r="B592" s="4" t="s">
        <v>815</v>
      </c>
      <c r="C592" s="4" t="s">
        <v>62</v>
      </c>
      <c r="D592" s="4" t="s">
        <v>28</v>
      </c>
      <c r="E592" s="4" t="s">
        <v>1219</v>
      </c>
      <c r="F592" s="4">
        <v>164</v>
      </c>
      <c r="G592" s="7">
        <v>42377</v>
      </c>
      <c r="H592" s="14">
        <f>VLOOKUP(Ventas1[[#This Row],[IdProducto]],Productos1[],3,FALSE)*Ventas1[[#This Row],[UdsVendidas]]</f>
        <v>574</v>
      </c>
      <c r="I592" s="14">
        <f>VLOOKUP(Ventas1[[#This Row],[IdProducto]],Productos1[],4,FALSE)*Ventas1[[#This Row],[UdsVendidas]]</f>
        <v>1066</v>
      </c>
      <c r="J592" s="14">
        <f>Ventas1[[#This Row],[Ingresos]]-Ventas1[[#This Row],[Costes]]</f>
        <v>492</v>
      </c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2.75" customHeight="1" x14ac:dyDescent="0.2">
      <c r="A593" s="4">
        <v>23853</v>
      </c>
      <c r="B593" s="4" t="s">
        <v>816</v>
      </c>
      <c r="C593" s="4" t="s">
        <v>291</v>
      </c>
      <c r="D593" s="4" t="s">
        <v>31</v>
      </c>
      <c r="E593" s="4" t="s">
        <v>1219</v>
      </c>
      <c r="F593" s="4">
        <v>34</v>
      </c>
      <c r="G593" s="7">
        <v>42431</v>
      </c>
      <c r="H593" s="14">
        <f>VLOOKUP(Ventas1[[#This Row],[IdProducto]],Productos1[],3,FALSE)*Ventas1[[#This Row],[UdsVendidas]]</f>
        <v>204</v>
      </c>
      <c r="I593" s="14">
        <f>VLOOKUP(Ventas1[[#This Row],[IdProducto]],Productos1[],4,FALSE)*Ventas1[[#This Row],[UdsVendidas]]</f>
        <v>306</v>
      </c>
      <c r="J593" s="14">
        <f>Ventas1[[#This Row],[Ingresos]]-Ventas1[[#This Row],[Costes]]</f>
        <v>102</v>
      </c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2.75" customHeight="1" x14ac:dyDescent="0.2">
      <c r="A594" s="4">
        <v>23854</v>
      </c>
      <c r="B594" s="4" t="s">
        <v>817</v>
      </c>
      <c r="C594" s="4" t="s">
        <v>217</v>
      </c>
      <c r="D594" s="4" t="s">
        <v>13</v>
      </c>
      <c r="E594" s="4" t="s">
        <v>1219</v>
      </c>
      <c r="F594" s="4">
        <v>189</v>
      </c>
      <c r="G594" s="7">
        <v>42395</v>
      </c>
      <c r="H594" s="14">
        <f>VLOOKUP(Ventas1[[#This Row],[IdProducto]],Productos1[],3,FALSE)*Ventas1[[#This Row],[UdsVendidas]]</f>
        <v>283.5</v>
      </c>
      <c r="I594" s="14">
        <f>VLOOKUP(Ventas1[[#This Row],[IdProducto]],Productos1[],4,FALSE)*Ventas1[[#This Row],[UdsVendidas]]</f>
        <v>567</v>
      </c>
      <c r="J594" s="14">
        <f>Ventas1[[#This Row],[Ingresos]]-Ventas1[[#This Row],[Costes]]</f>
        <v>283.5</v>
      </c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2.75" customHeight="1" x14ac:dyDescent="0.2">
      <c r="A595" s="4">
        <v>23855</v>
      </c>
      <c r="B595" s="4" t="s">
        <v>818</v>
      </c>
      <c r="C595" s="4" t="s">
        <v>217</v>
      </c>
      <c r="D595" s="4" t="s">
        <v>13</v>
      </c>
      <c r="E595" s="4" t="s">
        <v>1218</v>
      </c>
      <c r="F595" s="4">
        <v>145</v>
      </c>
      <c r="G595" s="7">
        <v>42386</v>
      </c>
      <c r="H595" s="14">
        <f>VLOOKUP(Ventas1[[#This Row],[IdProducto]],Productos1[],3,FALSE)*Ventas1[[#This Row],[UdsVendidas]]</f>
        <v>217.5</v>
      </c>
      <c r="I595" s="14">
        <f>VLOOKUP(Ventas1[[#This Row],[IdProducto]],Productos1[],4,FALSE)*Ventas1[[#This Row],[UdsVendidas]]</f>
        <v>435</v>
      </c>
      <c r="J595" s="14">
        <f>Ventas1[[#This Row],[Ingresos]]-Ventas1[[#This Row],[Costes]]</f>
        <v>217.5</v>
      </c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2.75" customHeight="1" x14ac:dyDescent="0.2">
      <c r="A596" s="4">
        <v>23856</v>
      </c>
      <c r="B596" s="4" t="s">
        <v>819</v>
      </c>
      <c r="C596" s="4" t="s">
        <v>134</v>
      </c>
      <c r="D596" s="4" t="s">
        <v>41</v>
      </c>
      <c r="E596" s="4" t="s">
        <v>1219</v>
      </c>
      <c r="F596" s="4">
        <v>92</v>
      </c>
      <c r="G596" s="7">
        <v>42384</v>
      </c>
      <c r="H596" s="14">
        <f>VLOOKUP(Ventas1[[#This Row],[IdProducto]],Productos1[],3,FALSE)*Ventas1[[#This Row],[UdsVendidas]]</f>
        <v>460</v>
      </c>
      <c r="I596" s="14">
        <f>VLOOKUP(Ventas1[[#This Row],[IdProducto]],Productos1[],4,FALSE)*Ventas1[[#This Row],[UdsVendidas]]</f>
        <v>919.08</v>
      </c>
      <c r="J596" s="14">
        <f>Ventas1[[#This Row],[Ingresos]]-Ventas1[[#This Row],[Costes]]</f>
        <v>459.08000000000004</v>
      </c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2.75" customHeight="1" x14ac:dyDescent="0.2">
      <c r="A597" s="4">
        <v>23857</v>
      </c>
      <c r="B597" s="4" t="s">
        <v>820</v>
      </c>
      <c r="C597" s="4" t="s">
        <v>218</v>
      </c>
      <c r="D597" s="4" t="s">
        <v>13</v>
      </c>
      <c r="E597" s="4" t="s">
        <v>1218</v>
      </c>
      <c r="F597" s="4">
        <v>45</v>
      </c>
      <c r="G597" s="7">
        <v>42369</v>
      </c>
      <c r="H597" s="14">
        <f>VLOOKUP(Ventas1[[#This Row],[IdProducto]],Productos1[],3,FALSE)*Ventas1[[#This Row],[UdsVendidas]]</f>
        <v>67.5</v>
      </c>
      <c r="I597" s="14">
        <f>VLOOKUP(Ventas1[[#This Row],[IdProducto]],Productos1[],4,FALSE)*Ventas1[[#This Row],[UdsVendidas]]</f>
        <v>135</v>
      </c>
      <c r="J597" s="14">
        <f>Ventas1[[#This Row],[Ingresos]]-Ventas1[[#This Row],[Costes]]</f>
        <v>67.5</v>
      </c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2.75" customHeight="1" x14ac:dyDescent="0.2">
      <c r="A598" s="4">
        <v>23858</v>
      </c>
      <c r="B598" s="4" t="s">
        <v>821</v>
      </c>
      <c r="C598" s="4" t="s">
        <v>219</v>
      </c>
      <c r="D598" s="4" t="s">
        <v>31</v>
      </c>
      <c r="E598" s="4" t="s">
        <v>1218</v>
      </c>
      <c r="F598" s="4">
        <v>81</v>
      </c>
      <c r="G598" s="7">
        <v>42399</v>
      </c>
      <c r="H598" s="14">
        <f>VLOOKUP(Ventas1[[#This Row],[IdProducto]],Productos1[],3,FALSE)*Ventas1[[#This Row],[UdsVendidas]]</f>
        <v>486</v>
      </c>
      <c r="I598" s="14">
        <f>VLOOKUP(Ventas1[[#This Row],[IdProducto]],Productos1[],4,FALSE)*Ventas1[[#This Row],[UdsVendidas]]</f>
        <v>729</v>
      </c>
      <c r="J598" s="14">
        <f>Ventas1[[#This Row],[Ingresos]]-Ventas1[[#This Row],[Costes]]</f>
        <v>243</v>
      </c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2.75" customHeight="1" x14ac:dyDescent="0.2">
      <c r="A599" s="4">
        <v>23859</v>
      </c>
      <c r="B599" s="4" t="s">
        <v>822</v>
      </c>
      <c r="C599" s="4" t="s">
        <v>279</v>
      </c>
      <c r="D599" s="4" t="s">
        <v>22</v>
      </c>
      <c r="E599" s="4" t="s">
        <v>1220</v>
      </c>
      <c r="F599" s="4">
        <v>185</v>
      </c>
      <c r="G599" s="7">
        <v>42405</v>
      </c>
      <c r="H599" s="14">
        <f>VLOOKUP(Ventas1[[#This Row],[IdProducto]],Productos1[],3,FALSE)*Ventas1[[#This Row],[UdsVendidas]]</f>
        <v>647.5</v>
      </c>
      <c r="I599" s="14">
        <f>VLOOKUP(Ventas1[[#This Row],[IdProducto]],Productos1[],4,FALSE)*Ventas1[[#This Row],[UdsVendidas]]</f>
        <v>1202.5</v>
      </c>
      <c r="J599" s="14">
        <f>Ventas1[[#This Row],[Ingresos]]-Ventas1[[#This Row],[Costes]]</f>
        <v>555</v>
      </c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2.75" customHeight="1" x14ac:dyDescent="0.2">
      <c r="A600" s="4">
        <v>23860</v>
      </c>
      <c r="B600" s="4" t="s">
        <v>823</v>
      </c>
      <c r="C600" s="4" t="s">
        <v>122</v>
      </c>
      <c r="D600" s="4" t="s">
        <v>35</v>
      </c>
      <c r="E600" s="4" t="s">
        <v>1218</v>
      </c>
      <c r="F600" s="4">
        <v>161</v>
      </c>
      <c r="G600" s="7">
        <v>42400</v>
      </c>
      <c r="H600" s="14">
        <f>VLOOKUP(Ventas1[[#This Row],[IdProducto]],Productos1[],3,FALSE)*Ventas1[[#This Row],[UdsVendidas]]</f>
        <v>402.5</v>
      </c>
      <c r="I600" s="14">
        <f>VLOOKUP(Ventas1[[#This Row],[IdProducto]],Productos1[],4,FALSE)*Ventas1[[#This Row],[UdsVendidas]]</f>
        <v>724.5</v>
      </c>
      <c r="J600" s="14">
        <f>Ventas1[[#This Row],[Ingresos]]-Ventas1[[#This Row],[Costes]]</f>
        <v>322</v>
      </c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2.75" customHeight="1" x14ac:dyDescent="0.2">
      <c r="A601" s="4">
        <v>23861</v>
      </c>
      <c r="B601" s="4" t="s">
        <v>824</v>
      </c>
      <c r="C601" s="4" t="s">
        <v>196</v>
      </c>
      <c r="D601" s="4" t="s">
        <v>24</v>
      </c>
      <c r="E601" s="4" t="s">
        <v>1218</v>
      </c>
      <c r="F601" s="4">
        <v>12</v>
      </c>
      <c r="G601" s="7">
        <v>42352</v>
      </c>
      <c r="H601" s="14">
        <f>VLOOKUP(Ventas1[[#This Row],[IdProducto]],Productos1[],3,FALSE)*Ventas1[[#This Row],[UdsVendidas]]</f>
        <v>36</v>
      </c>
      <c r="I601" s="14">
        <f>VLOOKUP(Ventas1[[#This Row],[IdProducto]],Productos1[],4,FALSE)*Ventas1[[#This Row],[UdsVendidas]]</f>
        <v>72</v>
      </c>
      <c r="J601" s="14">
        <f>Ventas1[[#This Row],[Ingresos]]-Ventas1[[#This Row],[Costes]]</f>
        <v>36</v>
      </c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2.75" customHeight="1" x14ac:dyDescent="0.2">
      <c r="A602" s="4">
        <v>23862</v>
      </c>
      <c r="B602" s="4" t="s">
        <v>825</v>
      </c>
      <c r="C602" s="4" t="s">
        <v>238</v>
      </c>
      <c r="D602" s="4" t="s">
        <v>41</v>
      </c>
      <c r="E602" s="4" t="s">
        <v>1220</v>
      </c>
      <c r="F602" s="4">
        <v>25</v>
      </c>
      <c r="G602" s="7">
        <v>42321</v>
      </c>
      <c r="H602" s="14">
        <f>VLOOKUP(Ventas1[[#This Row],[IdProducto]],Productos1[],3,FALSE)*Ventas1[[#This Row],[UdsVendidas]]</f>
        <v>125</v>
      </c>
      <c r="I602" s="14">
        <f>VLOOKUP(Ventas1[[#This Row],[IdProducto]],Productos1[],4,FALSE)*Ventas1[[#This Row],[UdsVendidas]]</f>
        <v>249.75</v>
      </c>
      <c r="J602" s="14">
        <f>Ventas1[[#This Row],[Ingresos]]-Ventas1[[#This Row],[Costes]]</f>
        <v>124.75</v>
      </c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2.75" customHeight="1" x14ac:dyDescent="0.2">
      <c r="A603" s="4">
        <v>23863</v>
      </c>
      <c r="B603" s="4" t="s">
        <v>826</v>
      </c>
      <c r="C603" s="4" t="s">
        <v>149</v>
      </c>
      <c r="D603" s="4" t="s">
        <v>13</v>
      </c>
      <c r="E603" s="4" t="s">
        <v>1218</v>
      </c>
      <c r="F603" s="4">
        <v>184</v>
      </c>
      <c r="G603" s="7">
        <v>42355</v>
      </c>
      <c r="H603" s="14">
        <f>VLOOKUP(Ventas1[[#This Row],[IdProducto]],Productos1[],3,FALSE)*Ventas1[[#This Row],[UdsVendidas]]</f>
        <v>276</v>
      </c>
      <c r="I603" s="14">
        <f>VLOOKUP(Ventas1[[#This Row],[IdProducto]],Productos1[],4,FALSE)*Ventas1[[#This Row],[UdsVendidas]]</f>
        <v>552</v>
      </c>
      <c r="J603" s="14">
        <f>Ventas1[[#This Row],[Ingresos]]-Ventas1[[#This Row],[Costes]]</f>
        <v>276</v>
      </c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2.75" customHeight="1" x14ac:dyDescent="0.2">
      <c r="A604" s="4">
        <v>23864</v>
      </c>
      <c r="B604" s="4" t="s">
        <v>827</v>
      </c>
      <c r="C604" s="4" t="s">
        <v>90</v>
      </c>
      <c r="D604" s="4" t="s">
        <v>28</v>
      </c>
      <c r="E604" s="4" t="s">
        <v>1219</v>
      </c>
      <c r="F604" s="4">
        <v>9</v>
      </c>
      <c r="G604" s="7">
        <v>42259</v>
      </c>
      <c r="H604" s="14">
        <f>VLOOKUP(Ventas1[[#This Row],[IdProducto]],Productos1[],3,FALSE)*Ventas1[[#This Row],[UdsVendidas]]</f>
        <v>31.5</v>
      </c>
      <c r="I604" s="14">
        <f>VLOOKUP(Ventas1[[#This Row],[IdProducto]],Productos1[],4,FALSE)*Ventas1[[#This Row],[UdsVendidas]]</f>
        <v>58.5</v>
      </c>
      <c r="J604" s="14">
        <f>Ventas1[[#This Row],[Ingresos]]-Ventas1[[#This Row],[Costes]]</f>
        <v>27</v>
      </c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2.75" customHeight="1" x14ac:dyDescent="0.2">
      <c r="A605" s="4">
        <v>23865</v>
      </c>
      <c r="B605" s="4" t="s">
        <v>828</v>
      </c>
      <c r="C605" s="4" t="s">
        <v>196</v>
      </c>
      <c r="D605" s="4" t="s">
        <v>28</v>
      </c>
      <c r="E605" s="4" t="s">
        <v>1219</v>
      </c>
      <c r="F605" s="4">
        <v>37</v>
      </c>
      <c r="G605" s="7">
        <v>42345</v>
      </c>
      <c r="H605" s="14">
        <f>VLOOKUP(Ventas1[[#This Row],[IdProducto]],Productos1[],3,FALSE)*Ventas1[[#This Row],[UdsVendidas]]</f>
        <v>129.5</v>
      </c>
      <c r="I605" s="14">
        <f>VLOOKUP(Ventas1[[#This Row],[IdProducto]],Productos1[],4,FALSE)*Ventas1[[#This Row],[UdsVendidas]]</f>
        <v>240.5</v>
      </c>
      <c r="J605" s="14">
        <f>Ventas1[[#This Row],[Ingresos]]-Ventas1[[#This Row],[Costes]]</f>
        <v>111</v>
      </c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2.75" customHeight="1" x14ac:dyDescent="0.2">
      <c r="A606" s="4">
        <v>23866</v>
      </c>
      <c r="B606" s="4" t="s">
        <v>829</v>
      </c>
      <c r="C606" s="4" t="s">
        <v>68</v>
      </c>
      <c r="D606" s="4" t="s">
        <v>19</v>
      </c>
      <c r="E606" s="4" t="s">
        <v>1218</v>
      </c>
      <c r="F606" s="4">
        <v>69</v>
      </c>
      <c r="G606" s="7">
        <v>42278</v>
      </c>
      <c r="H606" s="14">
        <f>VLOOKUP(Ventas1[[#This Row],[IdProducto]],Productos1[],3,FALSE)*Ventas1[[#This Row],[UdsVendidas]]</f>
        <v>138</v>
      </c>
      <c r="I606" s="14">
        <f>VLOOKUP(Ventas1[[#This Row],[IdProducto]],Productos1[],4,FALSE)*Ventas1[[#This Row],[UdsVendidas]]</f>
        <v>275.31</v>
      </c>
      <c r="J606" s="14">
        <f>Ventas1[[#This Row],[Ingresos]]-Ventas1[[#This Row],[Costes]]</f>
        <v>137.31</v>
      </c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2.75" customHeight="1" x14ac:dyDescent="0.2">
      <c r="A607" s="4">
        <v>23867</v>
      </c>
      <c r="B607" s="4" t="s">
        <v>830</v>
      </c>
      <c r="C607" s="4" t="s">
        <v>140</v>
      </c>
      <c r="D607" s="4" t="s">
        <v>35</v>
      </c>
      <c r="E607" s="4" t="s">
        <v>1219</v>
      </c>
      <c r="F607" s="4">
        <v>132</v>
      </c>
      <c r="G607" s="7">
        <v>42313</v>
      </c>
      <c r="H607" s="14">
        <f>VLOOKUP(Ventas1[[#This Row],[IdProducto]],Productos1[],3,FALSE)*Ventas1[[#This Row],[UdsVendidas]]</f>
        <v>330</v>
      </c>
      <c r="I607" s="14">
        <f>VLOOKUP(Ventas1[[#This Row],[IdProducto]],Productos1[],4,FALSE)*Ventas1[[#This Row],[UdsVendidas]]</f>
        <v>594</v>
      </c>
      <c r="J607" s="14">
        <f>Ventas1[[#This Row],[Ingresos]]-Ventas1[[#This Row],[Costes]]</f>
        <v>264</v>
      </c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2.75" customHeight="1" x14ac:dyDescent="0.2">
      <c r="A608" s="4">
        <v>23868</v>
      </c>
      <c r="B608" s="4" t="s">
        <v>831</v>
      </c>
      <c r="C608" s="4" t="s">
        <v>63</v>
      </c>
      <c r="D608" s="4" t="s">
        <v>35</v>
      </c>
      <c r="E608" s="4" t="s">
        <v>1219</v>
      </c>
      <c r="F608" s="4">
        <v>141</v>
      </c>
      <c r="G608" s="7">
        <v>42253</v>
      </c>
      <c r="H608" s="14">
        <f>VLOOKUP(Ventas1[[#This Row],[IdProducto]],Productos1[],3,FALSE)*Ventas1[[#This Row],[UdsVendidas]]</f>
        <v>352.5</v>
      </c>
      <c r="I608" s="14">
        <f>VLOOKUP(Ventas1[[#This Row],[IdProducto]],Productos1[],4,FALSE)*Ventas1[[#This Row],[UdsVendidas]]</f>
        <v>634.5</v>
      </c>
      <c r="J608" s="14">
        <f>Ventas1[[#This Row],[Ingresos]]-Ventas1[[#This Row],[Costes]]</f>
        <v>282</v>
      </c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2.75" customHeight="1" x14ac:dyDescent="0.2">
      <c r="A609" s="4">
        <v>23869</v>
      </c>
      <c r="B609" s="4" t="s">
        <v>832</v>
      </c>
      <c r="C609" s="4" t="s">
        <v>99</v>
      </c>
      <c r="D609" s="4" t="s">
        <v>31</v>
      </c>
      <c r="E609" s="4" t="s">
        <v>1219</v>
      </c>
      <c r="F609" s="4">
        <v>44</v>
      </c>
      <c r="G609" s="7">
        <v>42353</v>
      </c>
      <c r="H609" s="14">
        <f>VLOOKUP(Ventas1[[#This Row],[IdProducto]],Productos1[],3,FALSE)*Ventas1[[#This Row],[UdsVendidas]]</f>
        <v>264</v>
      </c>
      <c r="I609" s="14">
        <f>VLOOKUP(Ventas1[[#This Row],[IdProducto]],Productos1[],4,FALSE)*Ventas1[[#This Row],[UdsVendidas]]</f>
        <v>396</v>
      </c>
      <c r="J609" s="14">
        <f>Ventas1[[#This Row],[Ingresos]]-Ventas1[[#This Row],[Costes]]</f>
        <v>132</v>
      </c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2.75" customHeight="1" x14ac:dyDescent="0.2">
      <c r="A610" s="4">
        <v>23870</v>
      </c>
      <c r="B610" s="4" t="s">
        <v>833</v>
      </c>
      <c r="C610" s="4" t="s">
        <v>172</v>
      </c>
      <c r="D610" s="4" t="s">
        <v>19</v>
      </c>
      <c r="E610" s="4" t="s">
        <v>1219</v>
      </c>
      <c r="F610" s="4">
        <v>210</v>
      </c>
      <c r="G610" s="7">
        <v>42356</v>
      </c>
      <c r="H610" s="14">
        <f>VLOOKUP(Ventas1[[#This Row],[IdProducto]],Productos1[],3,FALSE)*Ventas1[[#This Row],[UdsVendidas]]</f>
        <v>420</v>
      </c>
      <c r="I610" s="14">
        <f>VLOOKUP(Ventas1[[#This Row],[IdProducto]],Productos1[],4,FALSE)*Ventas1[[#This Row],[UdsVendidas]]</f>
        <v>837.90000000000009</v>
      </c>
      <c r="J610" s="14">
        <f>Ventas1[[#This Row],[Ingresos]]-Ventas1[[#This Row],[Costes]]</f>
        <v>417.90000000000009</v>
      </c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2.75" customHeight="1" x14ac:dyDescent="0.2">
      <c r="A611" s="4">
        <v>23871</v>
      </c>
      <c r="B611" s="4" t="s">
        <v>834</v>
      </c>
      <c r="C611" s="4" t="s">
        <v>240</v>
      </c>
      <c r="D611" s="4" t="s">
        <v>19</v>
      </c>
      <c r="E611" s="4" t="s">
        <v>1218</v>
      </c>
      <c r="F611" s="4">
        <v>152</v>
      </c>
      <c r="G611" s="7">
        <v>42276</v>
      </c>
      <c r="H611" s="14">
        <f>VLOOKUP(Ventas1[[#This Row],[IdProducto]],Productos1[],3,FALSE)*Ventas1[[#This Row],[UdsVendidas]]</f>
        <v>304</v>
      </c>
      <c r="I611" s="14">
        <f>VLOOKUP(Ventas1[[#This Row],[IdProducto]],Productos1[],4,FALSE)*Ventas1[[#This Row],[UdsVendidas]]</f>
        <v>606.48</v>
      </c>
      <c r="J611" s="14">
        <f>Ventas1[[#This Row],[Ingresos]]-Ventas1[[#This Row],[Costes]]</f>
        <v>302.48</v>
      </c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2.75" customHeight="1" x14ac:dyDescent="0.2">
      <c r="A612" s="4">
        <v>23872</v>
      </c>
      <c r="B612" s="4" t="s">
        <v>835</v>
      </c>
      <c r="C612" s="4" t="s">
        <v>70</v>
      </c>
      <c r="D612" s="4" t="s">
        <v>43</v>
      </c>
      <c r="E612" s="4" t="s">
        <v>1218</v>
      </c>
      <c r="F612" s="4">
        <v>67</v>
      </c>
      <c r="G612" s="7">
        <v>42253</v>
      </c>
      <c r="H612" s="14">
        <f>VLOOKUP(Ventas1[[#This Row],[IdProducto]],Productos1[],3,FALSE)*Ventas1[[#This Row],[UdsVendidas]]</f>
        <v>536</v>
      </c>
      <c r="I612" s="14">
        <f>VLOOKUP(Ventas1[[#This Row],[IdProducto]],Productos1[],4,FALSE)*Ventas1[[#This Row],[UdsVendidas]]</f>
        <v>971.5</v>
      </c>
      <c r="J612" s="14">
        <f>Ventas1[[#This Row],[Ingresos]]-Ventas1[[#This Row],[Costes]]</f>
        <v>435.5</v>
      </c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2.75" customHeight="1" x14ac:dyDescent="0.2">
      <c r="A613" s="4">
        <v>23873</v>
      </c>
      <c r="B613" s="4" t="s">
        <v>836</v>
      </c>
      <c r="C613" s="4" t="s">
        <v>270</v>
      </c>
      <c r="D613" s="4" t="s">
        <v>19</v>
      </c>
      <c r="E613" s="4" t="s">
        <v>1219</v>
      </c>
      <c r="F613" s="4">
        <v>41</v>
      </c>
      <c r="G613" s="7">
        <v>42364</v>
      </c>
      <c r="H613" s="14">
        <f>VLOOKUP(Ventas1[[#This Row],[IdProducto]],Productos1[],3,FALSE)*Ventas1[[#This Row],[UdsVendidas]]</f>
        <v>82</v>
      </c>
      <c r="I613" s="14">
        <f>VLOOKUP(Ventas1[[#This Row],[IdProducto]],Productos1[],4,FALSE)*Ventas1[[#This Row],[UdsVendidas]]</f>
        <v>163.59</v>
      </c>
      <c r="J613" s="14">
        <f>Ventas1[[#This Row],[Ingresos]]-Ventas1[[#This Row],[Costes]]</f>
        <v>81.59</v>
      </c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2.75" customHeight="1" x14ac:dyDescent="0.2">
      <c r="A614" s="4">
        <v>23874</v>
      </c>
      <c r="B614" s="4" t="s">
        <v>837</v>
      </c>
      <c r="C614" s="4" t="s">
        <v>69</v>
      </c>
      <c r="D614" s="4" t="s">
        <v>16</v>
      </c>
      <c r="E614" s="4" t="s">
        <v>1218</v>
      </c>
      <c r="F614" s="4">
        <v>61</v>
      </c>
      <c r="G614" s="7">
        <v>42317</v>
      </c>
      <c r="H614" s="14">
        <f>VLOOKUP(Ventas1[[#This Row],[IdProducto]],Productos1[],3,FALSE)*Ventas1[[#This Row],[UdsVendidas]]</f>
        <v>61</v>
      </c>
      <c r="I614" s="14">
        <f>VLOOKUP(Ventas1[[#This Row],[IdProducto]],Productos1[],4,FALSE)*Ventas1[[#This Row],[UdsVendidas]]</f>
        <v>122</v>
      </c>
      <c r="J614" s="14">
        <f>Ventas1[[#This Row],[Ingresos]]-Ventas1[[#This Row],[Costes]]</f>
        <v>61</v>
      </c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2.75" customHeight="1" x14ac:dyDescent="0.2">
      <c r="A615" s="4">
        <v>23875</v>
      </c>
      <c r="B615" s="4" t="s">
        <v>838</v>
      </c>
      <c r="C615" s="4" t="s">
        <v>64</v>
      </c>
      <c r="D615" s="4" t="s">
        <v>13</v>
      </c>
      <c r="E615" s="4" t="s">
        <v>1220</v>
      </c>
      <c r="F615" s="4">
        <v>92</v>
      </c>
      <c r="G615" s="7">
        <v>42265</v>
      </c>
      <c r="H615" s="14">
        <f>VLOOKUP(Ventas1[[#This Row],[IdProducto]],Productos1[],3,FALSE)*Ventas1[[#This Row],[UdsVendidas]]</f>
        <v>138</v>
      </c>
      <c r="I615" s="14">
        <f>VLOOKUP(Ventas1[[#This Row],[IdProducto]],Productos1[],4,FALSE)*Ventas1[[#This Row],[UdsVendidas]]</f>
        <v>276</v>
      </c>
      <c r="J615" s="14">
        <f>Ventas1[[#This Row],[Ingresos]]-Ventas1[[#This Row],[Costes]]</f>
        <v>138</v>
      </c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2.75" customHeight="1" x14ac:dyDescent="0.2">
      <c r="A616" s="4">
        <v>23876</v>
      </c>
      <c r="B616" s="4" t="s">
        <v>839</v>
      </c>
      <c r="C616" s="4" t="s">
        <v>70</v>
      </c>
      <c r="D616" s="4" t="s">
        <v>35</v>
      </c>
      <c r="E616" s="4" t="s">
        <v>1219</v>
      </c>
      <c r="F616" s="4">
        <v>119</v>
      </c>
      <c r="G616" s="7">
        <v>42301</v>
      </c>
      <c r="H616" s="14">
        <f>VLOOKUP(Ventas1[[#This Row],[IdProducto]],Productos1[],3,FALSE)*Ventas1[[#This Row],[UdsVendidas]]</f>
        <v>297.5</v>
      </c>
      <c r="I616" s="14">
        <f>VLOOKUP(Ventas1[[#This Row],[IdProducto]],Productos1[],4,FALSE)*Ventas1[[#This Row],[UdsVendidas]]</f>
        <v>535.5</v>
      </c>
      <c r="J616" s="14">
        <f>Ventas1[[#This Row],[Ingresos]]-Ventas1[[#This Row],[Costes]]</f>
        <v>238</v>
      </c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2.75" customHeight="1" x14ac:dyDescent="0.2">
      <c r="A617" s="4">
        <v>23877</v>
      </c>
      <c r="B617" s="4" t="s">
        <v>840</v>
      </c>
      <c r="C617" s="4" t="s">
        <v>53</v>
      </c>
      <c r="D617" s="4" t="s">
        <v>31</v>
      </c>
      <c r="E617" s="4" t="s">
        <v>1219</v>
      </c>
      <c r="F617" s="4">
        <v>119</v>
      </c>
      <c r="G617" s="7">
        <v>42328</v>
      </c>
      <c r="H617" s="14">
        <f>VLOOKUP(Ventas1[[#This Row],[IdProducto]],Productos1[],3,FALSE)*Ventas1[[#This Row],[UdsVendidas]]</f>
        <v>714</v>
      </c>
      <c r="I617" s="14">
        <f>VLOOKUP(Ventas1[[#This Row],[IdProducto]],Productos1[],4,FALSE)*Ventas1[[#This Row],[UdsVendidas]]</f>
        <v>1071</v>
      </c>
      <c r="J617" s="14">
        <f>Ventas1[[#This Row],[Ingresos]]-Ventas1[[#This Row],[Costes]]</f>
        <v>357</v>
      </c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2.75" customHeight="1" x14ac:dyDescent="0.2">
      <c r="A618" s="4">
        <v>23878</v>
      </c>
      <c r="B618" s="4" t="s">
        <v>841</v>
      </c>
      <c r="C618" s="4" t="s">
        <v>317</v>
      </c>
      <c r="D618" s="4" t="s">
        <v>24</v>
      </c>
      <c r="E618" s="4" t="s">
        <v>1220</v>
      </c>
      <c r="F618" s="4">
        <v>66</v>
      </c>
      <c r="G618" s="7">
        <v>42313</v>
      </c>
      <c r="H618" s="14">
        <f>VLOOKUP(Ventas1[[#This Row],[IdProducto]],Productos1[],3,FALSE)*Ventas1[[#This Row],[UdsVendidas]]</f>
        <v>198</v>
      </c>
      <c r="I618" s="14">
        <f>VLOOKUP(Ventas1[[#This Row],[IdProducto]],Productos1[],4,FALSE)*Ventas1[[#This Row],[UdsVendidas]]</f>
        <v>396</v>
      </c>
      <c r="J618" s="14">
        <f>Ventas1[[#This Row],[Ingresos]]-Ventas1[[#This Row],[Costes]]</f>
        <v>198</v>
      </c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2.75" customHeight="1" x14ac:dyDescent="0.2">
      <c r="A619" s="4">
        <v>23879</v>
      </c>
      <c r="B619" s="4" t="s">
        <v>842</v>
      </c>
      <c r="C619" s="4" t="s">
        <v>112</v>
      </c>
      <c r="D619" s="4" t="s">
        <v>13</v>
      </c>
      <c r="E619" s="4" t="s">
        <v>1218</v>
      </c>
      <c r="F619" s="4">
        <v>9</v>
      </c>
      <c r="G619" s="7">
        <v>42256</v>
      </c>
      <c r="H619" s="14">
        <f>VLOOKUP(Ventas1[[#This Row],[IdProducto]],Productos1[],3,FALSE)*Ventas1[[#This Row],[UdsVendidas]]</f>
        <v>13.5</v>
      </c>
      <c r="I619" s="14">
        <f>VLOOKUP(Ventas1[[#This Row],[IdProducto]],Productos1[],4,FALSE)*Ventas1[[#This Row],[UdsVendidas]]</f>
        <v>27</v>
      </c>
      <c r="J619" s="14">
        <f>Ventas1[[#This Row],[Ingresos]]-Ventas1[[#This Row],[Costes]]</f>
        <v>13.5</v>
      </c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2.75" customHeight="1" x14ac:dyDescent="0.2">
      <c r="A620" s="4">
        <v>23880</v>
      </c>
      <c r="B620" s="4" t="s">
        <v>843</v>
      </c>
      <c r="C620" s="4" t="s">
        <v>204</v>
      </c>
      <c r="D620" s="4" t="s">
        <v>35</v>
      </c>
      <c r="E620" s="4" t="s">
        <v>1219</v>
      </c>
      <c r="F620" s="4">
        <v>96</v>
      </c>
      <c r="G620" s="7">
        <v>42251</v>
      </c>
      <c r="H620" s="14">
        <f>VLOOKUP(Ventas1[[#This Row],[IdProducto]],Productos1[],3,FALSE)*Ventas1[[#This Row],[UdsVendidas]]</f>
        <v>240</v>
      </c>
      <c r="I620" s="14">
        <f>VLOOKUP(Ventas1[[#This Row],[IdProducto]],Productos1[],4,FALSE)*Ventas1[[#This Row],[UdsVendidas]]</f>
        <v>432</v>
      </c>
      <c r="J620" s="14">
        <f>Ventas1[[#This Row],[Ingresos]]-Ventas1[[#This Row],[Costes]]</f>
        <v>192</v>
      </c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2.75" customHeight="1" x14ac:dyDescent="0.2">
      <c r="A621" s="4">
        <v>23881</v>
      </c>
      <c r="B621" s="4" t="s">
        <v>844</v>
      </c>
      <c r="C621" s="4" t="s">
        <v>83</v>
      </c>
      <c r="D621" s="4" t="s">
        <v>19</v>
      </c>
      <c r="E621" s="4" t="s">
        <v>1219</v>
      </c>
      <c r="F621" s="4">
        <v>104</v>
      </c>
      <c r="G621" s="7">
        <v>42347</v>
      </c>
      <c r="H621" s="14">
        <f>VLOOKUP(Ventas1[[#This Row],[IdProducto]],Productos1[],3,FALSE)*Ventas1[[#This Row],[UdsVendidas]]</f>
        <v>208</v>
      </c>
      <c r="I621" s="14">
        <f>VLOOKUP(Ventas1[[#This Row],[IdProducto]],Productos1[],4,FALSE)*Ventas1[[#This Row],[UdsVendidas]]</f>
        <v>414.96000000000004</v>
      </c>
      <c r="J621" s="14">
        <f>Ventas1[[#This Row],[Ingresos]]-Ventas1[[#This Row],[Costes]]</f>
        <v>206.96000000000004</v>
      </c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2.75" customHeight="1" x14ac:dyDescent="0.2">
      <c r="A622" s="4">
        <v>23882</v>
      </c>
      <c r="B622" s="4" t="s">
        <v>845</v>
      </c>
      <c r="C622" s="4" t="s">
        <v>178</v>
      </c>
      <c r="D622" s="4" t="s">
        <v>16</v>
      </c>
      <c r="E622" s="4" t="s">
        <v>1219</v>
      </c>
      <c r="F622" s="4">
        <v>180</v>
      </c>
      <c r="G622" s="7">
        <v>42269</v>
      </c>
      <c r="H622" s="14">
        <f>VLOOKUP(Ventas1[[#This Row],[IdProducto]],Productos1[],3,FALSE)*Ventas1[[#This Row],[UdsVendidas]]</f>
        <v>180</v>
      </c>
      <c r="I622" s="14">
        <f>VLOOKUP(Ventas1[[#This Row],[IdProducto]],Productos1[],4,FALSE)*Ventas1[[#This Row],[UdsVendidas]]</f>
        <v>360</v>
      </c>
      <c r="J622" s="14">
        <f>Ventas1[[#This Row],[Ingresos]]-Ventas1[[#This Row],[Costes]]</f>
        <v>180</v>
      </c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2.75" customHeight="1" x14ac:dyDescent="0.2">
      <c r="A623" s="4">
        <v>23883</v>
      </c>
      <c r="B623" s="4" t="s">
        <v>846</v>
      </c>
      <c r="C623" s="4" t="s">
        <v>79</v>
      </c>
      <c r="D623" s="4" t="s">
        <v>35</v>
      </c>
      <c r="E623" s="4" t="s">
        <v>1219</v>
      </c>
      <c r="F623" s="4">
        <v>7</v>
      </c>
      <c r="G623" s="7">
        <v>42287</v>
      </c>
      <c r="H623" s="14">
        <f>VLOOKUP(Ventas1[[#This Row],[IdProducto]],Productos1[],3,FALSE)*Ventas1[[#This Row],[UdsVendidas]]</f>
        <v>17.5</v>
      </c>
      <c r="I623" s="14">
        <f>VLOOKUP(Ventas1[[#This Row],[IdProducto]],Productos1[],4,FALSE)*Ventas1[[#This Row],[UdsVendidas]]</f>
        <v>31.5</v>
      </c>
      <c r="J623" s="14">
        <f>Ventas1[[#This Row],[Ingresos]]-Ventas1[[#This Row],[Costes]]</f>
        <v>14</v>
      </c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2.75" customHeight="1" x14ac:dyDescent="0.2">
      <c r="A624" s="4">
        <v>23884</v>
      </c>
      <c r="B624" s="4" t="s">
        <v>847</v>
      </c>
      <c r="C624" s="4" t="s">
        <v>160</v>
      </c>
      <c r="D624" s="4" t="s">
        <v>37</v>
      </c>
      <c r="E624" s="4" t="s">
        <v>1220</v>
      </c>
      <c r="F624" s="4">
        <v>109</v>
      </c>
      <c r="G624" s="7">
        <v>42337</v>
      </c>
      <c r="H624" s="14">
        <f>VLOOKUP(Ventas1[[#This Row],[IdProducto]],Productos1[],3,FALSE)*Ventas1[[#This Row],[UdsVendidas]]</f>
        <v>381.5</v>
      </c>
      <c r="I624" s="14">
        <f>VLOOKUP(Ventas1[[#This Row],[IdProducto]],Productos1[],4,FALSE)*Ventas1[[#This Row],[UdsVendidas]]</f>
        <v>761.91</v>
      </c>
      <c r="J624" s="14">
        <f>Ventas1[[#This Row],[Ingresos]]-Ventas1[[#This Row],[Costes]]</f>
        <v>380.40999999999997</v>
      </c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2.75" customHeight="1" x14ac:dyDescent="0.2">
      <c r="A625" s="4">
        <v>23885</v>
      </c>
      <c r="B625" s="4" t="s">
        <v>848</v>
      </c>
      <c r="C625" s="4" t="s">
        <v>185</v>
      </c>
      <c r="D625" s="4" t="s">
        <v>16</v>
      </c>
      <c r="E625" s="4" t="s">
        <v>1218</v>
      </c>
      <c r="F625" s="4">
        <v>146</v>
      </c>
      <c r="G625" s="7">
        <v>42273</v>
      </c>
      <c r="H625" s="14">
        <f>VLOOKUP(Ventas1[[#This Row],[IdProducto]],Productos1[],3,FALSE)*Ventas1[[#This Row],[UdsVendidas]]</f>
        <v>146</v>
      </c>
      <c r="I625" s="14">
        <f>VLOOKUP(Ventas1[[#This Row],[IdProducto]],Productos1[],4,FALSE)*Ventas1[[#This Row],[UdsVendidas]]</f>
        <v>292</v>
      </c>
      <c r="J625" s="14">
        <f>Ventas1[[#This Row],[Ingresos]]-Ventas1[[#This Row],[Costes]]</f>
        <v>146</v>
      </c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2.75" customHeight="1" x14ac:dyDescent="0.2">
      <c r="A626" s="4">
        <v>23886</v>
      </c>
      <c r="B626" s="4" t="s">
        <v>849</v>
      </c>
      <c r="C626" s="4" t="s">
        <v>256</v>
      </c>
      <c r="D626" s="4" t="s">
        <v>37</v>
      </c>
      <c r="E626" s="4" t="s">
        <v>1218</v>
      </c>
      <c r="F626" s="4">
        <v>141</v>
      </c>
      <c r="G626" s="7">
        <v>42294</v>
      </c>
      <c r="H626" s="14">
        <f>VLOOKUP(Ventas1[[#This Row],[IdProducto]],Productos1[],3,FALSE)*Ventas1[[#This Row],[UdsVendidas]]</f>
        <v>493.5</v>
      </c>
      <c r="I626" s="14">
        <f>VLOOKUP(Ventas1[[#This Row],[IdProducto]],Productos1[],4,FALSE)*Ventas1[[#This Row],[UdsVendidas]]</f>
        <v>985.59</v>
      </c>
      <c r="J626" s="14">
        <f>Ventas1[[#This Row],[Ingresos]]-Ventas1[[#This Row],[Costes]]</f>
        <v>492.09000000000003</v>
      </c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2.75" customHeight="1" x14ac:dyDescent="0.2">
      <c r="A627" s="4">
        <v>23887</v>
      </c>
      <c r="B627" s="4" t="s">
        <v>850</v>
      </c>
      <c r="C627" s="4" t="s">
        <v>204</v>
      </c>
      <c r="D627" s="4" t="s">
        <v>19</v>
      </c>
      <c r="E627" s="4" t="s">
        <v>1219</v>
      </c>
      <c r="F627" s="4">
        <v>201</v>
      </c>
      <c r="G627" s="7">
        <v>42327</v>
      </c>
      <c r="H627" s="14">
        <f>VLOOKUP(Ventas1[[#This Row],[IdProducto]],Productos1[],3,FALSE)*Ventas1[[#This Row],[UdsVendidas]]</f>
        <v>402</v>
      </c>
      <c r="I627" s="14">
        <f>VLOOKUP(Ventas1[[#This Row],[IdProducto]],Productos1[],4,FALSE)*Ventas1[[#This Row],[UdsVendidas]]</f>
        <v>801.99</v>
      </c>
      <c r="J627" s="14">
        <f>Ventas1[[#This Row],[Ingresos]]-Ventas1[[#This Row],[Costes]]</f>
        <v>399.99</v>
      </c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2.75" customHeight="1" x14ac:dyDescent="0.2">
      <c r="A628" s="4">
        <v>23888</v>
      </c>
      <c r="B628" s="4" t="s">
        <v>851</v>
      </c>
      <c r="C628" s="4" t="s">
        <v>259</v>
      </c>
      <c r="D628" s="4" t="s">
        <v>43</v>
      </c>
      <c r="E628" s="4" t="s">
        <v>1219</v>
      </c>
      <c r="F628" s="4">
        <v>132</v>
      </c>
      <c r="G628" s="7">
        <v>42279</v>
      </c>
      <c r="H628" s="14">
        <f>VLOOKUP(Ventas1[[#This Row],[IdProducto]],Productos1[],3,FALSE)*Ventas1[[#This Row],[UdsVendidas]]</f>
        <v>1056</v>
      </c>
      <c r="I628" s="14">
        <f>VLOOKUP(Ventas1[[#This Row],[IdProducto]],Productos1[],4,FALSE)*Ventas1[[#This Row],[UdsVendidas]]</f>
        <v>1914</v>
      </c>
      <c r="J628" s="14">
        <f>Ventas1[[#This Row],[Ingresos]]-Ventas1[[#This Row],[Costes]]</f>
        <v>858</v>
      </c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2.75" customHeight="1" x14ac:dyDescent="0.2">
      <c r="A629" s="4">
        <v>23889</v>
      </c>
      <c r="B629" s="4" t="s">
        <v>852</v>
      </c>
      <c r="C629" s="4" t="s">
        <v>254</v>
      </c>
      <c r="D629" s="4" t="s">
        <v>37</v>
      </c>
      <c r="E629" s="4" t="s">
        <v>1218</v>
      </c>
      <c r="F629" s="4">
        <v>148</v>
      </c>
      <c r="G629" s="7">
        <v>42357</v>
      </c>
      <c r="H629" s="14">
        <f>VLOOKUP(Ventas1[[#This Row],[IdProducto]],Productos1[],3,FALSE)*Ventas1[[#This Row],[UdsVendidas]]</f>
        <v>518</v>
      </c>
      <c r="I629" s="14">
        <f>VLOOKUP(Ventas1[[#This Row],[IdProducto]],Productos1[],4,FALSE)*Ventas1[[#This Row],[UdsVendidas]]</f>
        <v>1034.52</v>
      </c>
      <c r="J629" s="14">
        <f>Ventas1[[#This Row],[Ingresos]]-Ventas1[[#This Row],[Costes]]</f>
        <v>516.52</v>
      </c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2.75" customHeight="1" x14ac:dyDescent="0.2">
      <c r="A630" s="4">
        <v>23890</v>
      </c>
      <c r="B630" s="4" t="s">
        <v>853</v>
      </c>
      <c r="C630" s="4" t="s">
        <v>47</v>
      </c>
      <c r="D630" s="4" t="s">
        <v>22</v>
      </c>
      <c r="E630" s="4" t="s">
        <v>1218</v>
      </c>
      <c r="F630" s="4">
        <v>184</v>
      </c>
      <c r="G630" s="7">
        <v>42292</v>
      </c>
      <c r="H630" s="14">
        <f>VLOOKUP(Ventas1[[#This Row],[IdProducto]],Productos1[],3,FALSE)*Ventas1[[#This Row],[UdsVendidas]]</f>
        <v>644</v>
      </c>
      <c r="I630" s="14">
        <f>VLOOKUP(Ventas1[[#This Row],[IdProducto]],Productos1[],4,FALSE)*Ventas1[[#This Row],[UdsVendidas]]</f>
        <v>1196</v>
      </c>
      <c r="J630" s="14">
        <f>Ventas1[[#This Row],[Ingresos]]-Ventas1[[#This Row],[Costes]]</f>
        <v>552</v>
      </c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2.75" customHeight="1" x14ac:dyDescent="0.2">
      <c r="A631" s="4">
        <v>23891</v>
      </c>
      <c r="B631" s="4" t="s">
        <v>854</v>
      </c>
      <c r="C631" s="4" t="s">
        <v>53</v>
      </c>
      <c r="D631" s="4" t="s">
        <v>22</v>
      </c>
      <c r="E631" s="4" t="s">
        <v>1219</v>
      </c>
      <c r="F631" s="4">
        <v>197</v>
      </c>
      <c r="G631" s="7">
        <v>42334</v>
      </c>
      <c r="H631" s="14">
        <f>VLOOKUP(Ventas1[[#This Row],[IdProducto]],Productos1[],3,FALSE)*Ventas1[[#This Row],[UdsVendidas]]</f>
        <v>689.5</v>
      </c>
      <c r="I631" s="14">
        <f>VLOOKUP(Ventas1[[#This Row],[IdProducto]],Productos1[],4,FALSE)*Ventas1[[#This Row],[UdsVendidas]]</f>
        <v>1280.5</v>
      </c>
      <c r="J631" s="14">
        <f>Ventas1[[#This Row],[Ingresos]]-Ventas1[[#This Row],[Costes]]</f>
        <v>591</v>
      </c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2.75" customHeight="1" x14ac:dyDescent="0.2">
      <c r="A632" s="4">
        <v>23892</v>
      </c>
      <c r="B632" s="4" t="s">
        <v>855</v>
      </c>
      <c r="C632" s="4" t="s">
        <v>61</v>
      </c>
      <c r="D632" s="4" t="s">
        <v>28</v>
      </c>
      <c r="E632" s="4" t="s">
        <v>1219</v>
      </c>
      <c r="F632" s="4">
        <v>72</v>
      </c>
      <c r="G632" s="7">
        <v>42338</v>
      </c>
      <c r="H632" s="14">
        <f>VLOOKUP(Ventas1[[#This Row],[IdProducto]],Productos1[],3,FALSE)*Ventas1[[#This Row],[UdsVendidas]]</f>
        <v>252</v>
      </c>
      <c r="I632" s="14">
        <f>VLOOKUP(Ventas1[[#This Row],[IdProducto]],Productos1[],4,FALSE)*Ventas1[[#This Row],[UdsVendidas]]</f>
        <v>468</v>
      </c>
      <c r="J632" s="14">
        <f>Ventas1[[#This Row],[Ingresos]]-Ventas1[[#This Row],[Costes]]</f>
        <v>216</v>
      </c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2.75" customHeight="1" x14ac:dyDescent="0.2">
      <c r="A633" s="4">
        <v>23893</v>
      </c>
      <c r="B633" s="4" t="s">
        <v>856</v>
      </c>
      <c r="C633" s="4" t="s">
        <v>200</v>
      </c>
      <c r="D633" s="4" t="s">
        <v>43</v>
      </c>
      <c r="E633" s="4" t="s">
        <v>1219</v>
      </c>
      <c r="F633" s="4">
        <v>46</v>
      </c>
      <c r="G633" s="7">
        <v>42262</v>
      </c>
      <c r="H633" s="14">
        <f>VLOOKUP(Ventas1[[#This Row],[IdProducto]],Productos1[],3,FALSE)*Ventas1[[#This Row],[UdsVendidas]]</f>
        <v>368</v>
      </c>
      <c r="I633" s="14">
        <f>VLOOKUP(Ventas1[[#This Row],[IdProducto]],Productos1[],4,FALSE)*Ventas1[[#This Row],[UdsVendidas]]</f>
        <v>667</v>
      </c>
      <c r="J633" s="14">
        <f>Ventas1[[#This Row],[Ingresos]]-Ventas1[[#This Row],[Costes]]</f>
        <v>299</v>
      </c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2.75" customHeight="1" x14ac:dyDescent="0.2">
      <c r="A634" s="4">
        <v>23894</v>
      </c>
      <c r="B634" s="4" t="s">
        <v>857</v>
      </c>
      <c r="C634" s="4" t="s">
        <v>175</v>
      </c>
      <c r="D634" s="4" t="s">
        <v>16</v>
      </c>
      <c r="E634" s="4" t="s">
        <v>1219</v>
      </c>
      <c r="F634" s="4">
        <v>104</v>
      </c>
      <c r="G634" s="7">
        <v>42338</v>
      </c>
      <c r="H634" s="14">
        <f>VLOOKUP(Ventas1[[#This Row],[IdProducto]],Productos1[],3,FALSE)*Ventas1[[#This Row],[UdsVendidas]]</f>
        <v>104</v>
      </c>
      <c r="I634" s="14">
        <f>VLOOKUP(Ventas1[[#This Row],[IdProducto]],Productos1[],4,FALSE)*Ventas1[[#This Row],[UdsVendidas]]</f>
        <v>208</v>
      </c>
      <c r="J634" s="14">
        <f>Ventas1[[#This Row],[Ingresos]]-Ventas1[[#This Row],[Costes]]</f>
        <v>104</v>
      </c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2.75" customHeight="1" x14ac:dyDescent="0.2">
      <c r="A635" s="4">
        <v>23895</v>
      </c>
      <c r="B635" s="4" t="s">
        <v>858</v>
      </c>
      <c r="C635" s="4" t="s">
        <v>295</v>
      </c>
      <c r="D635" s="4" t="s">
        <v>13</v>
      </c>
      <c r="E635" s="4" t="s">
        <v>1219</v>
      </c>
      <c r="F635" s="4">
        <v>197</v>
      </c>
      <c r="G635" s="7">
        <v>42318</v>
      </c>
      <c r="H635" s="14">
        <f>VLOOKUP(Ventas1[[#This Row],[IdProducto]],Productos1[],3,FALSE)*Ventas1[[#This Row],[UdsVendidas]]</f>
        <v>295.5</v>
      </c>
      <c r="I635" s="14">
        <f>VLOOKUP(Ventas1[[#This Row],[IdProducto]],Productos1[],4,FALSE)*Ventas1[[#This Row],[UdsVendidas]]</f>
        <v>591</v>
      </c>
      <c r="J635" s="14">
        <f>Ventas1[[#This Row],[Ingresos]]-Ventas1[[#This Row],[Costes]]</f>
        <v>295.5</v>
      </c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2.75" customHeight="1" x14ac:dyDescent="0.2">
      <c r="A636" s="4">
        <v>23896</v>
      </c>
      <c r="B636" s="4" t="s">
        <v>859</v>
      </c>
      <c r="C636" s="4" t="s">
        <v>34</v>
      </c>
      <c r="D636" s="4" t="s">
        <v>35</v>
      </c>
      <c r="E636" s="4" t="s">
        <v>1219</v>
      </c>
      <c r="F636" s="4">
        <v>3</v>
      </c>
      <c r="G636" s="7">
        <v>42257</v>
      </c>
      <c r="H636" s="14">
        <f>VLOOKUP(Ventas1[[#This Row],[IdProducto]],Productos1[],3,FALSE)*Ventas1[[#This Row],[UdsVendidas]]</f>
        <v>7.5</v>
      </c>
      <c r="I636" s="14">
        <f>VLOOKUP(Ventas1[[#This Row],[IdProducto]],Productos1[],4,FALSE)*Ventas1[[#This Row],[UdsVendidas]]</f>
        <v>13.5</v>
      </c>
      <c r="J636" s="14">
        <f>Ventas1[[#This Row],[Ingresos]]-Ventas1[[#This Row],[Costes]]</f>
        <v>6</v>
      </c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2.75" customHeight="1" x14ac:dyDescent="0.2">
      <c r="A637" s="4">
        <v>23897</v>
      </c>
      <c r="B637" s="4" t="s">
        <v>860</v>
      </c>
      <c r="C637" s="4" t="s">
        <v>95</v>
      </c>
      <c r="D637" s="4" t="s">
        <v>31</v>
      </c>
      <c r="E637" s="4" t="s">
        <v>1218</v>
      </c>
      <c r="F637" s="4">
        <v>202</v>
      </c>
      <c r="G637" s="7">
        <v>42318</v>
      </c>
      <c r="H637" s="14">
        <f>VLOOKUP(Ventas1[[#This Row],[IdProducto]],Productos1[],3,FALSE)*Ventas1[[#This Row],[UdsVendidas]]</f>
        <v>1212</v>
      </c>
      <c r="I637" s="14">
        <f>VLOOKUP(Ventas1[[#This Row],[IdProducto]],Productos1[],4,FALSE)*Ventas1[[#This Row],[UdsVendidas]]</f>
        <v>1818</v>
      </c>
      <c r="J637" s="14">
        <f>Ventas1[[#This Row],[Ingresos]]-Ventas1[[#This Row],[Costes]]</f>
        <v>606</v>
      </c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2.75" customHeight="1" x14ac:dyDescent="0.2">
      <c r="A638" s="4">
        <v>23898</v>
      </c>
      <c r="B638" s="4" t="s">
        <v>861</v>
      </c>
      <c r="C638" s="4" t="s">
        <v>198</v>
      </c>
      <c r="D638" s="4" t="s">
        <v>37</v>
      </c>
      <c r="E638" s="4" t="s">
        <v>1219</v>
      </c>
      <c r="F638" s="4">
        <v>127</v>
      </c>
      <c r="G638" s="7">
        <v>42317</v>
      </c>
      <c r="H638" s="14">
        <f>VLOOKUP(Ventas1[[#This Row],[IdProducto]],Productos1[],3,FALSE)*Ventas1[[#This Row],[UdsVendidas]]</f>
        <v>444.5</v>
      </c>
      <c r="I638" s="14">
        <f>VLOOKUP(Ventas1[[#This Row],[IdProducto]],Productos1[],4,FALSE)*Ventas1[[#This Row],[UdsVendidas]]</f>
        <v>887.73</v>
      </c>
      <c r="J638" s="14">
        <f>Ventas1[[#This Row],[Ingresos]]-Ventas1[[#This Row],[Costes]]</f>
        <v>443.23</v>
      </c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2.75" customHeight="1" x14ac:dyDescent="0.2">
      <c r="A639" s="4">
        <v>23899</v>
      </c>
      <c r="B639" s="4" t="s">
        <v>862</v>
      </c>
      <c r="C639" s="4" t="s">
        <v>256</v>
      </c>
      <c r="D639" s="4" t="s">
        <v>16</v>
      </c>
      <c r="E639" s="4" t="s">
        <v>1219</v>
      </c>
      <c r="F639" s="4">
        <v>178</v>
      </c>
      <c r="G639" s="7">
        <v>42359</v>
      </c>
      <c r="H639" s="14">
        <f>VLOOKUP(Ventas1[[#This Row],[IdProducto]],Productos1[],3,FALSE)*Ventas1[[#This Row],[UdsVendidas]]</f>
        <v>178</v>
      </c>
      <c r="I639" s="14">
        <f>VLOOKUP(Ventas1[[#This Row],[IdProducto]],Productos1[],4,FALSE)*Ventas1[[#This Row],[UdsVendidas]]</f>
        <v>356</v>
      </c>
      <c r="J639" s="14">
        <f>Ventas1[[#This Row],[Ingresos]]-Ventas1[[#This Row],[Costes]]</f>
        <v>178</v>
      </c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2.75" customHeight="1" x14ac:dyDescent="0.2">
      <c r="A640" s="4">
        <v>23900</v>
      </c>
      <c r="B640" s="4" t="s">
        <v>863</v>
      </c>
      <c r="C640" s="4" t="s">
        <v>39</v>
      </c>
      <c r="D640" s="4" t="s">
        <v>19</v>
      </c>
      <c r="E640" s="4" t="s">
        <v>1219</v>
      </c>
      <c r="F640" s="4">
        <v>54</v>
      </c>
      <c r="G640" s="7">
        <v>42355</v>
      </c>
      <c r="H640" s="14">
        <f>VLOOKUP(Ventas1[[#This Row],[IdProducto]],Productos1[],3,FALSE)*Ventas1[[#This Row],[UdsVendidas]]</f>
        <v>108</v>
      </c>
      <c r="I640" s="14">
        <f>VLOOKUP(Ventas1[[#This Row],[IdProducto]],Productos1[],4,FALSE)*Ventas1[[#This Row],[UdsVendidas]]</f>
        <v>215.46</v>
      </c>
      <c r="J640" s="14">
        <f>Ventas1[[#This Row],[Ingresos]]-Ventas1[[#This Row],[Costes]]</f>
        <v>107.46000000000001</v>
      </c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2.75" customHeight="1" x14ac:dyDescent="0.2">
      <c r="A641" s="4">
        <v>23901</v>
      </c>
      <c r="B641" s="4" t="s">
        <v>864</v>
      </c>
      <c r="C641" s="4" t="s">
        <v>161</v>
      </c>
      <c r="D641" s="4" t="s">
        <v>13</v>
      </c>
      <c r="E641" s="4" t="s">
        <v>1219</v>
      </c>
      <c r="F641" s="4">
        <v>169</v>
      </c>
      <c r="G641" s="7">
        <v>42273</v>
      </c>
      <c r="H641" s="14">
        <f>VLOOKUP(Ventas1[[#This Row],[IdProducto]],Productos1[],3,FALSE)*Ventas1[[#This Row],[UdsVendidas]]</f>
        <v>253.5</v>
      </c>
      <c r="I641" s="14">
        <f>VLOOKUP(Ventas1[[#This Row],[IdProducto]],Productos1[],4,FALSE)*Ventas1[[#This Row],[UdsVendidas]]</f>
        <v>507</v>
      </c>
      <c r="J641" s="14">
        <f>Ventas1[[#This Row],[Ingresos]]-Ventas1[[#This Row],[Costes]]</f>
        <v>253.5</v>
      </c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2.75" customHeight="1" x14ac:dyDescent="0.2">
      <c r="A642" s="4">
        <v>23902</v>
      </c>
      <c r="B642" s="4" t="s">
        <v>865</v>
      </c>
      <c r="C642" s="4" t="s">
        <v>259</v>
      </c>
      <c r="D642" s="4" t="s">
        <v>28</v>
      </c>
      <c r="E642" s="4" t="s">
        <v>1219</v>
      </c>
      <c r="F642" s="4">
        <v>128</v>
      </c>
      <c r="G642" s="7">
        <v>42252</v>
      </c>
      <c r="H642" s="14">
        <f>VLOOKUP(Ventas1[[#This Row],[IdProducto]],Productos1[],3,FALSE)*Ventas1[[#This Row],[UdsVendidas]]</f>
        <v>448</v>
      </c>
      <c r="I642" s="14">
        <f>VLOOKUP(Ventas1[[#This Row],[IdProducto]],Productos1[],4,FALSE)*Ventas1[[#This Row],[UdsVendidas]]</f>
        <v>832</v>
      </c>
      <c r="J642" s="14">
        <f>Ventas1[[#This Row],[Ingresos]]-Ventas1[[#This Row],[Costes]]</f>
        <v>384</v>
      </c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2.75" customHeight="1" x14ac:dyDescent="0.2">
      <c r="A643" s="4">
        <v>23903</v>
      </c>
      <c r="B643" s="4" t="s">
        <v>866</v>
      </c>
      <c r="C643" s="4" t="s">
        <v>185</v>
      </c>
      <c r="D643" s="4" t="s">
        <v>35</v>
      </c>
      <c r="E643" s="4" t="s">
        <v>1218</v>
      </c>
      <c r="F643" s="4">
        <v>2</v>
      </c>
      <c r="G643" s="7">
        <v>42266</v>
      </c>
      <c r="H643" s="14">
        <f>VLOOKUP(Ventas1[[#This Row],[IdProducto]],Productos1[],3,FALSE)*Ventas1[[#This Row],[UdsVendidas]]</f>
        <v>5</v>
      </c>
      <c r="I643" s="14">
        <f>VLOOKUP(Ventas1[[#This Row],[IdProducto]],Productos1[],4,FALSE)*Ventas1[[#This Row],[UdsVendidas]]</f>
        <v>9</v>
      </c>
      <c r="J643" s="14">
        <f>Ventas1[[#This Row],[Ingresos]]-Ventas1[[#This Row],[Costes]]</f>
        <v>4</v>
      </c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2.75" customHeight="1" x14ac:dyDescent="0.2">
      <c r="A644" s="4">
        <v>23904</v>
      </c>
      <c r="B644" s="4" t="s">
        <v>867</v>
      </c>
      <c r="C644" s="4" t="s">
        <v>163</v>
      </c>
      <c r="D644" s="4" t="s">
        <v>19</v>
      </c>
      <c r="E644" s="4" t="s">
        <v>1218</v>
      </c>
      <c r="F644" s="4">
        <v>149</v>
      </c>
      <c r="G644" s="7">
        <v>42326</v>
      </c>
      <c r="H644" s="14">
        <f>VLOOKUP(Ventas1[[#This Row],[IdProducto]],Productos1[],3,FALSE)*Ventas1[[#This Row],[UdsVendidas]]</f>
        <v>298</v>
      </c>
      <c r="I644" s="14">
        <f>VLOOKUP(Ventas1[[#This Row],[IdProducto]],Productos1[],4,FALSE)*Ventas1[[#This Row],[UdsVendidas]]</f>
        <v>594.51</v>
      </c>
      <c r="J644" s="14">
        <f>Ventas1[[#This Row],[Ingresos]]-Ventas1[[#This Row],[Costes]]</f>
        <v>296.51</v>
      </c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2.75" customHeight="1" x14ac:dyDescent="0.2">
      <c r="A645" s="4">
        <v>23905</v>
      </c>
      <c r="B645" s="4" t="s">
        <v>868</v>
      </c>
      <c r="C645" s="4" t="s">
        <v>217</v>
      </c>
      <c r="D645" s="4" t="s">
        <v>22</v>
      </c>
      <c r="E645" s="4" t="s">
        <v>1218</v>
      </c>
      <c r="F645" s="4">
        <v>56</v>
      </c>
      <c r="G645" s="7">
        <v>42343</v>
      </c>
      <c r="H645" s="14">
        <f>VLOOKUP(Ventas1[[#This Row],[IdProducto]],Productos1[],3,FALSE)*Ventas1[[#This Row],[UdsVendidas]]</f>
        <v>196</v>
      </c>
      <c r="I645" s="14">
        <f>VLOOKUP(Ventas1[[#This Row],[IdProducto]],Productos1[],4,FALSE)*Ventas1[[#This Row],[UdsVendidas]]</f>
        <v>364</v>
      </c>
      <c r="J645" s="14">
        <f>Ventas1[[#This Row],[Ingresos]]-Ventas1[[#This Row],[Costes]]</f>
        <v>168</v>
      </c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2.75" customHeight="1" x14ac:dyDescent="0.2">
      <c r="A646" s="4">
        <v>23906</v>
      </c>
      <c r="B646" s="4" t="s">
        <v>869</v>
      </c>
      <c r="C646" s="4" t="s">
        <v>149</v>
      </c>
      <c r="D646" s="4" t="s">
        <v>24</v>
      </c>
      <c r="E646" s="4" t="s">
        <v>1219</v>
      </c>
      <c r="F646" s="4">
        <v>155</v>
      </c>
      <c r="G646" s="7">
        <v>42295</v>
      </c>
      <c r="H646" s="14">
        <f>VLOOKUP(Ventas1[[#This Row],[IdProducto]],Productos1[],3,FALSE)*Ventas1[[#This Row],[UdsVendidas]]</f>
        <v>465</v>
      </c>
      <c r="I646" s="14">
        <f>VLOOKUP(Ventas1[[#This Row],[IdProducto]],Productos1[],4,FALSE)*Ventas1[[#This Row],[UdsVendidas]]</f>
        <v>930</v>
      </c>
      <c r="J646" s="14">
        <f>Ventas1[[#This Row],[Ingresos]]-Ventas1[[#This Row],[Costes]]</f>
        <v>465</v>
      </c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2.75" customHeight="1" x14ac:dyDescent="0.2">
      <c r="A647" s="4">
        <v>23907</v>
      </c>
      <c r="B647" s="4" t="s">
        <v>870</v>
      </c>
      <c r="C647" s="4" t="s">
        <v>281</v>
      </c>
      <c r="D647" s="4" t="s">
        <v>16</v>
      </c>
      <c r="E647" s="4" t="s">
        <v>1218</v>
      </c>
      <c r="F647" s="4">
        <v>162</v>
      </c>
      <c r="G647" s="7">
        <v>42340</v>
      </c>
      <c r="H647" s="14">
        <f>VLOOKUP(Ventas1[[#This Row],[IdProducto]],Productos1[],3,FALSE)*Ventas1[[#This Row],[UdsVendidas]]</f>
        <v>162</v>
      </c>
      <c r="I647" s="14">
        <f>VLOOKUP(Ventas1[[#This Row],[IdProducto]],Productos1[],4,FALSE)*Ventas1[[#This Row],[UdsVendidas]]</f>
        <v>324</v>
      </c>
      <c r="J647" s="14">
        <f>Ventas1[[#This Row],[Ingresos]]-Ventas1[[#This Row],[Costes]]</f>
        <v>162</v>
      </c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2.75" customHeight="1" x14ac:dyDescent="0.2">
      <c r="A648" s="4">
        <v>23908</v>
      </c>
      <c r="B648" s="4" t="s">
        <v>871</v>
      </c>
      <c r="C648" s="4" t="s">
        <v>266</v>
      </c>
      <c r="D648" s="4" t="s">
        <v>31</v>
      </c>
      <c r="E648" s="4" t="s">
        <v>1220</v>
      </c>
      <c r="F648" s="4">
        <v>102</v>
      </c>
      <c r="G648" s="7">
        <v>42296</v>
      </c>
      <c r="H648" s="14">
        <f>VLOOKUP(Ventas1[[#This Row],[IdProducto]],Productos1[],3,FALSE)*Ventas1[[#This Row],[UdsVendidas]]</f>
        <v>612</v>
      </c>
      <c r="I648" s="14">
        <f>VLOOKUP(Ventas1[[#This Row],[IdProducto]],Productos1[],4,FALSE)*Ventas1[[#This Row],[UdsVendidas]]</f>
        <v>918</v>
      </c>
      <c r="J648" s="14">
        <f>Ventas1[[#This Row],[Ingresos]]-Ventas1[[#This Row],[Costes]]</f>
        <v>306</v>
      </c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2.75" customHeight="1" x14ac:dyDescent="0.2">
      <c r="A649" s="4">
        <v>23909</v>
      </c>
      <c r="B649" s="4" t="s">
        <v>872</v>
      </c>
      <c r="C649" s="4" t="s">
        <v>259</v>
      </c>
      <c r="D649" s="4" t="s">
        <v>37</v>
      </c>
      <c r="E649" s="4" t="s">
        <v>1218</v>
      </c>
      <c r="F649" s="4">
        <v>66</v>
      </c>
      <c r="G649" s="7">
        <v>42304</v>
      </c>
      <c r="H649" s="14">
        <f>VLOOKUP(Ventas1[[#This Row],[IdProducto]],Productos1[],3,FALSE)*Ventas1[[#This Row],[UdsVendidas]]</f>
        <v>231</v>
      </c>
      <c r="I649" s="14">
        <f>VLOOKUP(Ventas1[[#This Row],[IdProducto]],Productos1[],4,FALSE)*Ventas1[[#This Row],[UdsVendidas]]</f>
        <v>461.34000000000003</v>
      </c>
      <c r="J649" s="14">
        <f>Ventas1[[#This Row],[Ingresos]]-Ventas1[[#This Row],[Costes]]</f>
        <v>230.34000000000003</v>
      </c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2.75" customHeight="1" x14ac:dyDescent="0.2">
      <c r="A650" s="4">
        <v>23910</v>
      </c>
      <c r="B650" s="4" t="s">
        <v>873</v>
      </c>
      <c r="C650" s="4" t="s">
        <v>81</v>
      </c>
      <c r="D650" s="4" t="s">
        <v>43</v>
      </c>
      <c r="E650" s="4" t="s">
        <v>1219</v>
      </c>
      <c r="F650" s="4">
        <v>82</v>
      </c>
      <c r="G650" s="7">
        <v>42297</v>
      </c>
      <c r="H650" s="14">
        <f>VLOOKUP(Ventas1[[#This Row],[IdProducto]],Productos1[],3,FALSE)*Ventas1[[#This Row],[UdsVendidas]]</f>
        <v>656</v>
      </c>
      <c r="I650" s="14">
        <f>VLOOKUP(Ventas1[[#This Row],[IdProducto]],Productos1[],4,FALSE)*Ventas1[[#This Row],[UdsVendidas]]</f>
        <v>1189</v>
      </c>
      <c r="J650" s="14">
        <f>Ventas1[[#This Row],[Ingresos]]-Ventas1[[#This Row],[Costes]]</f>
        <v>533</v>
      </c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2.75" customHeight="1" x14ac:dyDescent="0.2">
      <c r="A651" s="4">
        <v>23911</v>
      </c>
      <c r="B651" s="4" t="s">
        <v>874</v>
      </c>
      <c r="C651" s="4" t="s">
        <v>102</v>
      </c>
      <c r="D651" s="4" t="s">
        <v>13</v>
      </c>
      <c r="E651" s="4" t="s">
        <v>1219</v>
      </c>
      <c r="F651" s="4">
        <v>180</v>
      </c>
      <c r="G651" s="7">
        <v>42306</v>
      </c>
      <c r="H651" s="14">
        <f>VLOOKUP(Ventas1[[#This Row],[IdProducto]],Productos1[],3,FALSE)*Ventas1[[#This Row],[UdsVendidas]]</f>
        <v>270</v>
      </c>
      <c r="I651" s="14">
        <f>VLOOKUP(Ventas1[[#This Row],[IdProducto]],Productos1[],4,FALSE)*Ventas1[[#This Row],[UdsVendidas]]</f>
        <v>540</v>
      </c>
      <c r="J651" s="14">
        <f>Ventas1[[#This Row],[Ingresos]]-Ventas1[[#This Row],[Costes]]</f>
        <v>270</v>
      </c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2.75" customHeight="1" x14ac:dyDescent="0.2">
      <c r="A652" s="4">
        <v>23912</v>
      </c>
      <c r="B652" s="4" t="s">
        <v>751</v>
      </c>
      <c r="C652" s="4" t="s">
        <v>198</v>
      </c>
      <c r="D652" s="4" t="s">
        <v>41</v>
      </c>
      <c r="E652" s="4" t="s">
        <v>1218</v>
      </c>
      <c r="F652" s="4">
        <v>39</v>
      </c>
      <c r="G652" s="7">
        <v>42342</v>
      </c>
      <c r="H652" s="14">
        <f>VLOOKUP(Ventas1[[#This Row],[IdProducto]],Productos1[],3,FALSE)*Ventas1[[#This Row],[UdsVendidas]]</f>
        <v>195</v>
      </c>
      <c r="I652" s="14">
        <f>VLOOKUP(Ventas1[[#This Row],[IdProducto]],Productos1[],4,FALSE)*Ventas1[[#This Row],[UdsVendidas]]</f>
        <v>389.61</v>
      </c>
      <c r="J652" s="14">
        <f>Ventas1[[#This Row],[Ingresos]]-Ventas1[[#This Row],[Costes]]</f>
        <v>194.61</v>
      </c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2.75" customHeight="1" x14ac:dyDescent="0.2">
      <c r="A653" s="4">
        <v>23913</v>
      </c>
      <c r="B653" s="4" t="s">
        <v>875</v>
      </c>
      <c r="C653" s="4" t="s">
        <v>250</v>
      </c>
      <c r="D653" s="4" t="s">
        <v>35</v>
      </c>
      <c r="E653" s="4" t="s">
        <v>1218</v>
      </c>
      <c r="F653" s="4">
        <v>6</v>
      </c>
      <c r="G653" s="7">
        <v>42302</v>
      </c>
      <c r="H653" s="14">
        <f>VLOOKUP(Ventas1[[#This Row],[IdProducto]],Productos1[],3,FALSE)*Ventas1[[#This Row],[UdsVendidas]]</f>
        <v>15</v>
      </c>
      <c r="I653" s="14">
        <f>VLOOKUP(Ventas1[[#This Row],[IdProducto]],Productos1[],4,FALSE)*Ventas1[[#This Row],[UdsVendidas]]</f>
        <v>27</v>
      </c>
      <c r="J653" s="14">
        <f>Ventas1[[#This Row],[Ingresos]]-Ventas1[[#This Row],[Costes]]</f>
        <v>12</v>
      </c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2.75" customHeight="1" x14ac:dyDescent="0.2">
      <c r="A654" s="4">
        <v>23914</v>
      </c>
      <c r="B654" s="4" t="s">
        <v>876</v>
      </c>
      <c r="C654" s="4" t="s">
        <v>51</v>
      </c>
      <c r="D654" s="4" t="s">
        <v>28</v>
      </c>
      <c r="E654" s="4" t="s">
        <v>1218</v>
      </c>
      <c r="F654" s="4">
        <v>131</v>
      </c>
      <c r="G654" s="7">
        <v>42356</v>
      </c>
      <c r="H654" s="14">
        <f>VLOOKUP(Ventas1[[#This Row],[IdProducto]],Productos1[],3,FALSE)*Ventas1[[#This Row],[UdsVendidas]]</f>
        <v>458.5</v>
      </c>
      <c r="I654" s="14">
        <f>VLOOKUP(Ventas1[[#This Row],[IdProducto]],Productos1[],4,FALSE)*Ventas1[[#This Row],[UdsVendidas]]</f>
        <v>851.5</v>
      </c>
      <c r="J654" s="14">
        <f>Ventas1[[#This Row],[Ingresos]]-Ventas1[[#This Row],[Costes]]</f>
        <v>393</v>
      </c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2.75" customHeight="1" x14ac:dyDescent="0.2">
      <c r="A655" s="4">
        <v>23915</v>
      </c>
      <c r="B655" s="4" t="s">
        <v>877</v>
      </c>
      <c r="C655" s="4" t="s">
        <v>321</v>
      </c>
      <c r="D655" s="4" t="s">
        <v>16</v>
      </c>
      <c r="E655" s="4" t="s">
        <v>1218</v>
      </c>
      <c r="F655" s="4">
        <v>134</v>
      </c>
      <c r="G655" s="7">
        <v>42310</v>
      </c>
      <c r="H655" s="14">
        <f>VLOOKUP(Ventas1[[#This Row],[IdProducto]],Productos1[],3,FALSE)*Ventas1[[#This Row],[UdsVendidas]]</f>
        <v>134</v>
      </c>
      <c r="I655" s="14">
        <f>VLOOKUP(Ventas1[[#This Row],[IdProducto]],Productos1[],4,FALSE)*Ventas1[[#This Row],[UdsVendidas]]</f>
        <v>268</v>
      </c>
      <c r="J655" s="14">
        <f>Ventas1[[#This Row],[Ingresos]]-Ventas1[[#This Row],[Costes]]</f>
        <v>134</v>
      </c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2.75" customHeight="1" x14ac:dyDescent="0.2">
      <c r="A656" s="4">
        <v>23916</v>
      </c>
      <c r="B656" s="4" t="s">
        <v>878</v>
      </c>
      <c r="C656" s="4" t="s">
        <v>285</v>
      </c>
      <c r="D656" s="4" t="s">
        <v>24</v>
      </c>
      <c r="E656" s="4" t="s">
        <v>1219</v>
      </c>
      <c r="F656" s="4">
        <v>212</v>
      </c>
      <c r="G656" s="7">
        <v>42312</v>
      </c>
      <c r="H656" s="14">
        <f>VLOOKUP(Ventas1[[#This Row],[IdProducto]],Productos1[],3,FALSE)*Ventas1[[#This Row],[UdsVendidas]]</f>
        <v>636</v>
      </c>
      <c r="I656" s="14">
        <f>VLOOKUP(Ventas1[[#This Row],[IdProducto]],Productos1[],4,FALSE)*Ventas1[[#This Row],[UdsVendidas]]</f>
        <v>1272</v>
      </c>
      <c r="J656" s="14">
        <f>Ventas1[[#This Row],[Ingresos]]-Ventas1[[#This Row],[Costes]]</f>
        <v>636</v>
      </c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2.75" customHeight="1" x14ac:dyDescent="0.2">
      <c r="A657" s="4">
        <v>23917</v>
      </c>
      <c r="B657" s="4" t="s">
        <v>879</v>
      </c>
      <c r="C657" s="4" t="s">
        <v>290</v>
      </c>
      <c r="D657" s="4" t="s">
        <v>43</v>
      </c>
      <c r="E657" s="4" t="s">
        <v>1220</v>
      </c>
      <c r="F657" s="4">
        <v>106</v>
      </c>
      <c r="G657" s="7">
        <v>42301</v>
      </c>
      <c r="H657" s="14">
        <f>VLOOKUP(Ventas1[[#This Row],[IdProducto]],Productos1[],3,FALSE)*Ventas1[[#This Row],[UdsVendidas]]</f>
        <v>848</v>
      </c>
      <c r="I657" s="14">
        <f>VLOOKUP(Ventas1[[#This Row],[IdProducto]],Productos1[],4,FALSE)*Ventas1[[#This Row],[UdsVendidas]]</f>
        <v>1537</v>
      </c>
      <c r="J657" s="14">
        <f>Ventas1[[#This Row],[Ingresos]]-Ventas1[[#This Row],[Costes]]</f>
        <v>689</v>
      </c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2.75" customHeight="1" x14ac:dyDescent="0.2">
      <c r="A658" s="4">
        <v>23918</v>
      </c>
      <c r="B658" s="4" t="s">
        <v>880</v>
      </c>
      <c r="C658" s="4" t="s">
        <v>192</v>
      </c>
      <c r="D658" s="4" t="s">
        <v>19</v>
      </c>
      <c r="E658" s="4" t="s">
        <v>1219</v>
      </c>
      <c r="F658" s="4">
        <v>204</v>
      </c>
      <c r="G658" s="7">
        <v>42250</v>
      </c>
      <c r="H658" s="14">
        <f>VLOOKUP(Ventas1[[#This Row],[IdProducto]],Productos1[],3,FALSE)*Ventas1[[#This Row],[UdsVendidas]]</f>
        <v>408</v>
      </c>
      <c r="I658" s="14">
        <f>VLOOKUP(Ventas1[[#This Row],[IdProducto]],Productos1[],4,FALSE)*Ventas1[[#This Row],[UdsVendidas]]</f>
        <v>813.96</v>
      </c>
      <c r="J658" s="14">
        <f>Ventas1[[#This Row],[Ingresos]]-Ventas1[[#This Row],[Costes]]</f>
        <v>405.96000000000004</v>
      </c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2.75" customHeight="1" x14ac:dyDescent="0.2">
      <c r="A659" s="4">
        <v>23919</v>
      </c>
      <c r="B659" s="4" t="s">
        <v>881</v>
      </c>
      <c r="C659" s="4" t="s">
        <v>99</v>
      </c>
      <c r="D659" s="4" t="s">
        <v>13</v>
      </c>
      <c r="E659" s="4" t="s">
        <v>1218</v>
      </c>
      <c r="F659" s="4">
        <v>120</v>
      </c>
      <c r="G659" s="7">
        <v>42254</v>
      </c>
      <c r="H659" s="14">
        <f>VLOOKUP(Ventas1[[#This Row],[IdProducto]],Productos1[],3,FALSE)*Ventas1[[#This Row],[UdsVendidas]]</f>
        <v>180</v>
      </c>
      <c r="I659" s="14">
        <f>VLOOKUP(Ventas1[[#This Row],[IdProducto]],Productos1[],4,FALSE)*Ventas1[[#This Row],[UdsVendidas]]</f>
        <v>360</v>
      </c>
      <c r="J659" s="14">
        <f>Ventas1[[#This Row],[Ingresos]]-Ventas1[[#This Row],[Costes]]</f>
        <v>180</v>
      </c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2.75" customHeight="1" x14ac:dyDescent="0.2">
      <c r="A660" s="4">
        <v>23920</v>
      </c>
      <c r="B660" s="4" t="s">
        <v>882</v>
      </c>
      <c r="C660" s="4" t="s">
        <v>86</v>
      </c>
      <c r="D660" s="4" t="s">
        <v>22</v>
      </c>
      <c r="E660" s="4" t="s">
        <v>1218</v>
      </c>
      <c r="F660" s="4">
        <v>196</v>
      </c>
      <c r="G660" s="7">
        <v>42342</v>
      </c>
      <c r="H660" s="14">
        <f>VLOOKUP(Ventas1[[#This Row],[IdProducto]],Productos1[],3,FALSE)*Ventas1[[#This Row],[UdsVendidas]]</f>
        <v>686</v>
      </c>
      <c r="I660" s="14">
        <f>VLOOKUP(Ventas1[[#This Row],[IdProducto]],Productos1[],4,FALSE)*Ventas1[[#This Row],[UdsVendidas]]</f>
        <v>1274</v>
      </c>
      <c r="J660" s="14">
        <f>Ventas1[[#This Row],[Ingresos]]-Ventas1[[#This Row],[Costes]]</f>
        <v>588</v>
      </c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2.75" customHeight="1" x14ac:dyDescent="0.2">
      <c r="A661" s="4">
        <v>23921</v>
      </c>
      <c r="B661" s="4" t="s">
        <v>883</v>
      </c>
      <c r="C661" s="4" t="s">
        <v>30</v>
      </c>
      <c r="D661" s="4" t="s">
        <v>31</v>
      </c>
      <c r="E661" s="4" t="s">
        <v>1218</v>
      </c>
      <c r="F661" s="4">
        <v>145</v>
      </c>
      <c r="G661" s="7">
        <v>42280</v>
      </c>
      <c r="H661" s="14">
        <f>VLOOKUP(Ventas1[[#This Row],[IdProducto]],Productos1[],3,FALSE)*Ventas1[[#This Row],[UdsVendidas]]</f>
        <v>870</v>
      </c>
      <c r="I661" s="14">
        <f>VLOOKUP(Ventas1[[#This Row],[IdProducto]],Productos1[],4,FALSE)*Ventas1[[#This Row],[UdsVendidas]]</f>
        <v>1305</v>
      </c>
      <c r="J661" s="14">
        <f>Ventas1[[#This Row],[Ingresos]]-Ventas1[[#This Row],[Costes]]</f>
        <v>435</v>
      </c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2.75" customHeight="1" x14ac:dyDescent="0.2">
      <c r="A662" s="4">
        <v>23922</v>
      </c>
      <c r="B662" s="4" t="s">
        <v>884</v>
      </c>
      <c r="C662" s="4" t="s">
        <v>235</v>
      </c>
      <c r="D662" s="4" t="s">
        <v>37</v>
      </c>
      <c r="E662" s="4" t="s">
        <v>1220</v>
      </c>
      <c r="F662" s="4">
        <v>159</v>
      </c>
      <c r="G662" s="7">
        <v>42338</v>
      </c>
      <c r="H662" s="14">
        <f>VLOOKUP(Ventas1[[#This Row],[IdProducto]],Productos1[],3,FALSE)*Ventas1[[#This Row],[UdsVendidas]]</f>
        <v>556.5</v>
      </c>
      <c r="I662" s="14">
        <f>VLOOKUP(Ventas1[[#This Row],[IdProducto]],Productos1[],4,FALSE)*Ventas1[[#This Row],[UdsVendidas]]</f>
        <v>1111.4100000000001</v>
      </c>
      <c r="J662" s="14">
        <f>Ventas1[[#This Row],[Ingresos]]-Ventas1[[#This Row],[Costes]]</f>
        <v>554.91000000000008</v>
      </c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2.75" customHeight="1" x14ac:dyDescent="0.2">
      <c r="A663" s="4">
        <v>23923</v>
      </c>
      <c r="B663" s="4" t="s">
        <v>885</v>
      </c>
      <c r="C663" s="4" t="s">
        <v>66</v>
      </c>
      <c r="D663" s="4" t="s">
        <v>31</v>
      </c>
      <c r="E663" s="4" t="s">
        <v>1219</v>
      </c>
      <c r="F663" s="4">
        <v>196</v>
      </c>
      <c r="G663" s="7">
        <v>42357</v>
      </c>
      <c r="H663" s="14">
        <f>VLOOKUP(Ventas1[[#This Row],[IdProducto]],Productos1[],3,FALSE)*Ventas1[[#This Row],[UdsVendidas]]</f>
        <v>1176</v>
      </c>
      <c r="I663" s="14">
        <f>VLOOKUP(Ventas1[[#This Row],[IdProducto]],Productos1[],4,FALSE)*Ventas1[[#This Row],[UdsVendidas]]</f>
        <v>1764</v>
      </c>
      <c r="J663" s="14">
        <f>Ventas1[[#This Row],[Ingresos]]-Ventas1[[#This Row],[Costes]]</f>
        <v>588</v>
      </c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2.75" customHeight="1" x14ac:dyDescent="0.2">
      <c r="A664" s="4">
        <v>23924</v>
      </c>
      <c r="B664" s="4" t="s">
        <v>886</v>
      </c>
      <c r="C664" s="4" t="s">
        <v>252</v>
      </c>
      <c r="D664" s="4" t="s">
        <v>24</v>
      </c>
      <c r="E664" s="4" t="s">
        <v>1219</v>
      </c>
      <c r="F664" s="4">
        <v>120</v>
      </c>
      <c r="G664" s="7">
        <v>42349</v>
      </c>
      <c r="H664" s="14">
        <f>VLOOKUP(Ventas1[[#This Row],[IdProducto]],Productos1[],3,FALSE)*Ventas1[[#This Row],[UdsVendidas]]</f>
        <v>360</v>
      </c>
      <c r="I664" s="14">
        <f>VLOOKUP(Ventas1[[#This Row],[IdProducto]],Productos1[],4,FALSE)*Ventas1[[#This Row],[UdsVendidas]]</f>
        <v>720</v>
      </c>
      <c r="J664" s="14">
        <f>Ventas1[[#This Row],[Ingresos]]-Ventas1[[#This Row],[Costes]]</f>
        <v>360</v>
      </c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2.75" customHeight="1" x14ac:dyDescent="0.2">
      <c r="A665" s="4">
        <v>23925</v>
      </c>
      <c r="B665" s="4" t="s">
        <v>887</v>
      </c>
      <c r="C665" s="4" t="s">
        <v>238</v>
      </c>
      <c r="D665" s="4" t="s">
        <v>16</v>
      </c>
      <c r="E665" s="4" t="s">
        <v>1219</v>
      </c>
      <c r="F665" s="4">
        <v>118</v>
      </c>
      <c r="G665" s="7">
        <v>42361</v>
      </c>
      <c r="H665" s="14">
        <f>VLOOKUP(Ventas1[[#This Row],[IdProducto]],Productos1[],3,FALSE)*Ventas1[[#This Row],[UdsVendidas]]</f>
        <v>118</v>
      </c>
      <c r="I665" s="14">
        <f>VLOOKUP(Ventas1[[#This Row],[IdProducto]],Productos1[],4,FALSE)*Ventas1[[#This Row],[UdsVendidas]]</f>
        <v>236</v>
      </c>
      <c r="J665" s="14">
        <f>Ventas1[[#This Row],[Ingresos]]-Ventas1[[#This Row],[Costes]]</f>
        <v>118</v>
      </c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2.75" customHeight="1" x14ac:dyDescent="0.2">
      <c r="A666" s="4">
        <v>23926</v>
      </c>
      <c r="B666" s="4" t="s">
        <v>888</v>
      </c>
      <c r="C666" s="4" t="s">
        <v>293</v>
      </c>
      <c r="D666" s="4" t="s">
        <v>43</v>
      </c>
      <c r="E666" s="4" t="s">
        <v>1219</v>
      </c>
      <c r="F666" s="4">
        <v>152</v>
      </c>
      <c r="G666" s="7">
        <v>42364</v>
      </c>
      <c r="H666" s="14">
        <f>VLOOKUP(Ventas1[[#This Row],[IdProducto]],Productos1[],3,FALSE)*Ventas1[[#This Row],[UdsVendidas]]</f>
        <v>1216</v>
      </c>
      <c r="I666" s="14">
        <f>VLOOKUP(Ventas1[[#This Row],[IdProducto]],Productos1[],4,FALSE)*Ventas1[[#This Row],[UdsVendidas]]</f>
        <v>2204</v>
      </c>
      <c r="J666" s="14">
        <f>Ventas1[[#This Row],[Ingresos]]-Ventas1[[#This Row],[Costes]]</f>
        <v>988</v>
      </c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2.75" customHeight="1" x14ac:dyDescent="0.2">
      <c r="A667" s="4">
        <v>23927</v>
      </c>
      <c r="B667" s="4" t="s">
        <v>889</v>
      </c>
      <c r="C667" s="4" t="s">
        <v>15</v>
      </c>
      <c r="D667" s="4" t="s">
        <v>31</v>
      </c>
      <c r="E667" s="4" t="s">
        <v>1219</v>
      </c>
      <c r="F667" s="4">
        <v>151</v>
      </c>
      <c r="G667" s="7">
        <v>42292</v>
      </c>
      <c r="H667" s="14">
        <f>VLOOKUP(Ventas1[[#This Row],[IdProducto]],Productos1[],3,FALSE)*Ventas1[[#This Row],[UdsVendidas]]</f>
        <v>906</v>
      </c>
      <c r="I667" s="14">
        <f>VLOOKUP(Ventas1[[#This Row],[IdProducto]],Productos1[],4,FALSE)*Ventas1[[#This Row],[UdsVendidas]]</f>
        <v>1359</v>
      </c>
      <c r="J667" s="14">
        <f>Ventas1[[#This Row],[Ingresos]]-Ventas1[[#This Row],[Costes]]</f>
        <v>453</v>
      </c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2.75" customHeight="1" x14ac:dyDescent="0.2">
      <c r="A668" s="4">
        <v>23928</v>
      </c>
      <c r="B668" s="4" t="s">
        <v>890</v>
      </c>
      <c r="C668" s="4" t="s">
        <v>215</v>
      </c>
      <c r="D668" s="4" t="s">
        <v>37</v>
      </c>
      <c r="E668" s="4" t="s">
        <v>1219</v>
      </c>
      <c r="F668" s="4">
        <v>74</v>
      </c>
      <c r="G668" s="7">
        <v>42366</v>
      </c>
      <c r="H668" s="14">
        <f>VLOOKUP(Ventas1[[#This Row],[IdProducto]],Productos1[],3,FALSE)*Ventas1[[#This Row],[UdsVendidas]]</f>
        <v>259</v>
      </c>
      <c r="I668" s="14">
        <f>VLOOKUP(Ventas1[[#This Row],[IdProducto]],Productos1[],4,FALSE)*Ventas1[[#This Row],[UdsVendidas]]</f>
        <v>517.26</v>
      </c>
      <c r="J668" s="14">
        <f>Ventas1[[#This Row],[Ingresos]]-Ventas1[[#This Row],[Costes]]</f>
        <v>258.26</v>
      </c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2.75" customHeight="1" x14ac:dyDescent="0.2">
      <c r="A669" s="4">
        <v>23929</v>
      </c>
      <c r="B669" s="4" t="s">
        <v>891</v>
      </c>
      <c r="C669" s="4" t="s">
        <v>70</v>
      </c>
      <c r="D669" s="4" t="s">
        <v>41</v>
      </c>
      <c r="E669" s="4" t="s">
        <v>1218</v>
      </c>
      <c r="F669" s="4">
        <v>47</v>
      </c>
      <c r="G669" s="7">
        <v>42281</v>
      </c>
      <c r="H669" s="14">
        <f>VLOOKUP(Ventas1[[#This Row],[IdProducto]],Productos1[],3,FALSE)*Ventas1[[#This Row],[UdsVendidas]]</f>
        <v>235</v>
      </c>
      <c r="I669" s="14">
        <f>VLOOKUP(Ventas1[[#This Row],[IdProducto]],Productos1[],4,FALSE)*Ventas1[[#This Row],[UdsVendidas]]</f>
        <v>469.53000000000003</v>
      </c>
      <c r="J669" s="14">
        <f>Ventas1[[#This Row],[Ingresos]]-Ventas1[[#This Row],[Costes]]</f>
        <v>234.53000000000003</v>
      </c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2.75" customHeight="1" x14ac:dyDescent="0.2">
      <c r="A670" s="4">
        <v>23930</v>
      </c>
      <c r="B670" s="4" t="s">
        <v>892</v>
      </c>
      <c r="C670" s="4" t="s">
        <v>15</v>
      </c>
      <c r="D670" s="4" t="s">
        <v>19</v>
      </c>
      <c r="E670" s="4" t="s">
        <v>1219</v>
      </c>
      <c r="F670" s="4">
        <v>189</v>
      </c>
      <c r="G670" s="7">
        <v>42306</v>
      </c>
      <c r="H670" s="14">
        <f>VLOOKUP(Ventas1[[#This Row],[IdProducto]],Productos1[],3,FALSE)*Ventas1[[#This Row],[UdsVendidas]]</f>
        <v>378</v>
      </c>
      <c r="I670" s="14">
        <f>VLOOKUP(Ventas1[[#This Row],[IdProducto]],Productos1[],4,FALSE)*Ventas1[[#This Row],[UdsVendidas]]</f>
        <v>754.11</v>
      </c>
      <c r="J670" s="14">
        <f>Ventas1[[#This Row],[Ingresos]]-Ventas1[[#This Row],[Costes]]</f>
        <v>376.11</v>
      </c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2.75" customHeight="1" x14ac:dyDescent="0.2">
      <c r="A671" s="4">
        <v>23931</v>
      </c>
      <c r="B671" s="4" t="s">
        <v>893</v>
      </c>
      <c r="C671" s="4" t="s">
        <v>198</v>
      </c>
      <c r="D671" s="4" t="s">
        <v>19</v>
      </c>
      <c r="E671" s="4" t="s">
        <v>1218</v>
      </c>
      <c r="F671" s="4">
        <v>138</v>
      </c>
      <c r="G671" s="7">
        <v>42260</v>
      </c>
      <c r="H671" s="14">
        <f>VLOOKUP(Ventas1[[#This Row],[IdProducto]],Productos1[],3,FALSE)*Ventas1[[#This Row],[UdsVendidas]]</f>
        <v>276</v>
      </c>
      <c r="I671" s="14">
        <f>VLOOKUP(Ventas1[[#This Row],[IdProducto]],Productos1[],4,FALSE)*Ventas1[[#This Row],[UdsVendidas]]</f>
        <v>550.62</v>
      </c>
      <c r="J671" s="14">
        <f>Ventas1[[#This Row],[Ingresos]]-Ventas1[[#This Row],[Costes]]</f>
        <v>274.62</v>
      </c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2.75" customHeight="1" x14ac:dyDescent="0.2">
      <c r="A672" s="4">
        <v>23932</v>
      </c>
      <c r="B672" s="4" t="s">
        <v>894</v>
      </c>
      <c r="C672" s="4" t="s">
        <v>318</v>
      </c>
      <c r="D672" s="4" t="s">
        <v>28</v>
      </c>
      <c r="E672" s="4" t="s">
        <v>1218</v>
      </c>
      <c r="F672" s="4">
        <v>115</v>
      </c>
      <c r="G672" s="7">
        <v>42284</v>
      </c>
      <c r="H672" s="14">
        <f>VLOOKUP(Ventas1[[#This Row],[IdProducto]],Productos1[],3,FALSE)*Ventas1[[#This Row],[UdsVendidas]]</f>
        <v>402.5</v>
      </c>
      <c r="I672" s="14">
        <f>VLOOKUP(Ventas1[[#This Row],[IdProducto]],Productos1[],4,FALSE)*Ventas1[[#This Row],[UdsVendidas]]</f>
        <v>747.5</v>
      </c>
      <c r="J672" s="14">
        <f>Ventas1[[#This Row],[Ingresos]]-Ventas1[[#This Row],[Costes]]</f>
        <v>345</v>
      </c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2.75" customHeight="1" x14ac:dyDescent="0.2">
      <c r="A673" s="4">
        <v>23933</v>
      </c>
      <c r="B673" s="4" t="s">
        <v>895</v>
      </c>
      <c r="C673" s="4" t="s">
        <v>167</v>
      </c>
      <c r="D673" s="4" t="s">
        <v>41</v>
      </c>
      <c r="E673" s="4" t="s">
        <v>1219</v>
      </c>
      <c r="F673" s="4">
        <v>208</v>
      </c>
      <c r="G673" s="7">
        <v>42362</v>
      </c>
      <c r="H673" s="14">
        <f>VLOOKUP(Ventas1[[#This Row],[IdProducto]],Productos1[],3,FALSE)*Ventas1[[#This Row],[UdsVendidas]]</f>
        <v>1040</v>
      </c>
      <c r="I673" s="14">
        <f>VLOOKUP(Ventas1[[#This Row],[IdProducto]],Productos1[],4,FALSE)*Ventas1[[#This Row],[UdsVendidas]]</f>
        <v>2077.92</v>
      </c>
      <c r="J673" s="14">
        <f>Ventas1[[#This Row],[Ingresos]]-Ventas1[[#This Row],[Costes]]</f>
        <v>1037.92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2.75" customHeight="1" x14ac:dyDescent="0.2">
      <c r="A674" s="4">
        <v>23934</v>
      </c>
      <c r="B674" s="4" t="s">
        <v>896</v>
      </c>
      <c r="C674" s="4" t="s">
        <v>163</v>
      </c>
      <c r="D674" s="4" t="s">
        <v>13</v>
      </c>
      <c r="E674" s="4" t="s">
        <v>1220</v>
      </c>
      <c r="F674" s="4">
        <v>166</v>
      </c>
      <c r="G674" s="7">
        <v>42309</v>
      </c>
      <c r="H674" s="14">
        <f>VLOOKUP(Ventas1[[#This Row],[IdProducto]],Productos1[],3,FALSE)*Ventas1[[#This Row],[UdsVendidas]]</f>
        <v>249</v>
      </c>
      <c r="I674" s="14">
        <f>VLOOKUP(Ventas1[[#This Row],[IdProducto]],Productos1[],4,FALSE)*Ventas1[[#This Row],[UdsVendidas]]</f>
        <v>498</v>
      </c>
      <c r="J674" s="14">
        <f>Ventas1[[#This Row],[Ingresos]]-Ventas1[[#This Row],[Costes]]</f>
        <v>249</v>
      </c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2.75" customHeight="1" x14ac:dyDescent="0.2">
      <c r="A675" s="4">
        <v>23935</v>
      </c>
      <c r="B675" s="4" t="s">
        <v>897</v>
      </c>
      <c r="C675" s="4" t="s">
        <v>72</v>
      </c>
      <c r="D675" s="4" t="s">
        <v>37</v>
      </c>
      <c r="E675" s="4" t="s">
        <v>1219</v>
      </c>
      <c r="F675" s="4">
        <v>17</v>
      </c>
      <c r="G675" s="7">
        <v>42295</v>
      </c>
      <c r="H675" s="14">
        <f>VLOOKUP(Ventas1[[#This Row],[IdProducto]],Productos1[],3,FALSE)*Ventas1[[#This Row],[UdsVendidas]]</f>
        <v>59.5</v>
      </c>
      <c r="I675" s="14">
        <f>VLOOKUP(Ventas1[[#This Row],[IdProducto]],Productos1[],4,FALSE)*Ventas1[[#This Row],[UdsVendidas]]</f>
        <v>118.83</v>
      </c>
      <c r="J675" s="14">
        <f>Ventas1[[#This Row],[Ingresos]]-Ventas1[[#This Row],[Costes]]</f>
        <v>59.33</v>
      </c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2.75" customHeight="1" x14ac:dyDescent="0.2">
      <c r="A676" s="4">
        <v>23936</v>
      </c>
      <c r="B676" s="4" t="s">
        <v>898</v>
      </c>
      <c r="C676" s="4" t="s">
        <v>164</v>
      </c>
      <c r="D676" s="4" t="s">
        <v>35</v>
      </c>
      <c r="E676" s="4" t="s">
        <v>1219</v>
      </c>
      <c r="F676" s="4">
        <v>195</v>
      </c>
      <c r="G676" s="7">
        <v>42305</v>
      </c>
      <c r="H676" s="14">
        <f>VLOOKUP(Ventas1[[#This Row],[IdProducto]],Productos1[],3,FALSE)*Ventas1[[#This Row],[UdsVendidas]]</f>
        <v>487.5</v>
      </c>
      <c r="I676" s="14">
        <f>VLOOKUP(Ventas1[[#This Row],[IdProducto]],Productos1[],4,FALSE)*Ventas1[[#This Row],[UdsVendidas]]</f>
        <v>877.5</v>
      </c>
      <c r="J676" s="14">
        <f>Ventas1[[#This Row],[Ingresos]]-Ventas1[[#This Row],[Costes]]</f>
        <v>390</v>
      </c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2.75" customHeight="1" x14ac:dyDescent="0.2">
      <c r="A677" s="4">
        <v>23937</v>
      </c>
      <c r="B677" s="4" t="s">
        <v>899</v>
      </c>
      <c r="C677" s="4" t="s">
        <v>39</v>
      </c>
      <c r="D677" s="4" t="s">
        <v>31</v>
      </c>
      <c r="E677" s="4" t="s">
        <v>1218</v>
      </c>
      <c r="F677" s="4">
        <v>162</v>
      </c>
      <c r="G677" s="7">
        <v>42342</v>
      </c>
      <c r="H677" s="14">
        <f>VLOOKUP(Ventas1[[#This Row],[IdProducto]],Productos1[],3,FALSE)*Ventas1[[#This Row],[UdsVendidas]]</f>
        <v>972</v>
      </c>
      <c r="I677" s="14">
        <f>VLOOKUP(Ventas1[[#This Row],[IdProducto]],Productos1[],4,FALSE)*Ventas1[[#This Row],[UdsVendidas]]</f>
        <v>1458</v>
      </c>
      <c r="J677" s="14">
        <f>Ventas1[[#This Row],[Ingresos]]-Ventas1[[#This Row],[Costes]]</f>
        <v>486</v>
      </c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2.75" customHeight="1" x14ac:dyDescent="0.2">
      <c r="A678" s="4">
        <v>23938</v>
      </c>
      <c r="B678" s="4" t="s">
        <v>900</v>
      </c>
      <c r="C678" s="4" t="s">
        <v>274</v>
      </c>
      <c r="D678" s="4" t="s">
        <v>43</v>
      </c>
      <c r="E678" s="4" t="s">
        <v>1218</v>
      </c>
      <c r="F678" s="4">
        <v>45</v>
      </c>
      <c r="G678" s="7">
        <v>42307</v>
      </c>
      <c r="H678" s="14">
        <f>VLOOKUP(Ventas1[[#This Row],[IdProducto]],Productos1[],3,FALSE)*Ventas1[[#This Row],[UdsVendidas]]</f>
        <v>360</v>
      </c>
      <c r="I678" s="14">
        <f>VLOOKUP(Ventas1[[#This Row],[IdProducto]],Productos1[],4,FALSE)*Ventas1[[#This Row],[UdsVendidas]]</f>
        <v>652.5</v>
      </c>
      <c r="J678" s="14">
        <f>Ventas1[[#This Row],[Ingresos]]-Ventas1[[#This Row],[Costes]]</f>
        <v>292.5</v>
      </c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2.75" customHeight="1" x14ac:dyDescent="0.2">
      <c r="A679" s="4">
        <v>23939</v>
      </c>
      <c r="B679" s="4" t="s">
        <v>901</v>
      </c>
      <c r="C679" s="4" t="s">
        <v>164</v>
      </c>
      <c r="D679" s="4" t="s">
        <v>28</v>
      </c>
      <c r="E679" s="4" t="s">
        <v>1219</v>
      </c>
      <c r="F679" s="4">
        <v>163</v>
      </c>
      <c r="G679" s="7">
        <v>42269</v>
      </c>
      <c r="H679" s="14">
        <f>VLOOKUP(Ventas1[[#This Row],[IdProducto]],Productos1[],3,FALSE)*Ventas1[[#This Row],[UdsVendidas]]</f>
        <v>570.5</v>
      </c>
      <c r="I679" s="14">
        <f>VLOOKUP(Ventas1[[#This Row],[IdProducto]],Productos1[],4,FALSE)*Ventas1[[#This Row],[UdsVendidas]]</f>
        <v>1059.5</v>
      </c>
      <c r="J679" s="14">
        <f>Ventas1[[#This Row],[Ingresos]]-Ventas1[[#This Row],[Costes]]</f>
        <v>489</v>
      </c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2.75" customHeight="1" x14ac:dyDescent="0.2">
      <c r="A680" s="4">
        <v>23940</v>
      </c>
      <c r="B680" s="4" t="s">
        <v>902</v>
      </c>
      <c r="C680" s="4" t="s">
        <v>167</v>
      </c>
      <c r="D680" s="4" t="s">
        <v>13</v>
      </c>
      <c r="E680" s="4" t="s">
        <v>1219</v>
      </c>
      <c r="F680" s="4">
        <v>131</v>
      </c>
      <c r="G680" s="7">
        <v>42318</v>
      </c>
      <c r="H680" s="14">
        <f>VLOOKUP(Ventas1[[#This Row],[IdProducto]],Productos1[],3,FALSE)*Ventas1[[#This Row],[UdsVendidas]]</f>
        <v>196.5</v>
      </c>
      <c r="I680" s="14">
        <f>VLOOKUP(Ventas1[[#This Row],[IdProducto]],Productos1[],4,FALSE)*Ventas1[[#This Row],[UdsVendidas]]</f>
        <v>393</v>
      </c>
      <c r="J680" s="14">
        <f>Ventas1[[#This Row],[Ingresos]]-Ventas1[[#This Row],[Costes]]</f>
        <v>196.5</v>
      </c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2.75" customHeight="1" x14ac:dyDescent="0.2">
      <c r="A681" s="4">
        <v>23941</v>
      </c>
      <c r="B681" s="4" t="s">
        <v>903</v>
      </c>
      <c r="C681" s="4" t="s">
        <v>48</v>
      </c>
      <c r="D681" s="4" t="s">
        <v>35</v>
      </c>
      <c r="E681" s="4" t="s">
        <v>1219</v>
      </c>
      <c r="F681" s="4">
        <v>54</v>
      </c>
      <c r="G681" s="7">
        <v>42259</v>
      </c>
      <c r="H681" s="14">
        <f>VLOOKUP(Ventas1[[#This Row],[IdProducto]],Productos1[],3,FALSE)*Ventas1[[#This Row],[UdsVendidas]]</f>
        <v>135</v>
      </c>
      <c r="I681" s="14">
        <f>VLOOKUP(Ventas1[[#This Row],[IdProducto]],Productos1[],4,FALSE)*Ventas1[[#This Row],[UdsVendidas]]</f>
        <v>243</v>
      </c>
      <c r="J681" s="14">
        <f>Ventas1[[#This Row],[Ingresos]]-Ventas1[[#This Row],[Costes]]</f>
        <v>108</v>
      </c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2.75" customHeight="1" x14ac:dyDescent="0.2">
      <c r="A682" s="4">
        <v>23942</v>
      </c>
      <c r="B682" s="4" t="s">
        <v>904</v>
      </c>
      <c r="C682" s="4" t="s">
        <v>44</v>
      </c>
      <c r="D682" s="4" t="s">
        <v>43</v>
      </c>
      <c r="E682" s="4" t="s">
        <v>1219</v>
      </c>
      <c r="F682" s="4">
        <v>117</v>
      </c>
      <c r="G682" s="7">
        <v>42340</v>
      </c>
      <c r="H682" s="14">
        <f>VLOOKUP(Ventas1[[#This Row],[IdProducto]],Productos1[],3,FALSE)*Ventas1[[#This Row],[UdsVendidas]]</f>
        <v>936</v>
      </c>
      <c r="I682" s="14">
        <f>VLOOKUP(Ventas1[[#This Row],[IdProducto]],Productos1[],4,FALSE)*Ventas1[[#This Row],[UdsVendidas]]</f>
        <v>1696.5</v>
      </c>
      <c r="J682" s="14">
        <f>Ventas1[[#This Row],[Ingresos]]-Ventas1[[#This Row],[Costes]]</f>
        <v>760.5</v>
      </c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2.75" customHeight="1" x14ac:dyDescent="0.2">
      <c r="A683" s="4">
        <v>23943</v>
      </c>
      <c r="B683" s="4" t="s">
        <v>905</v>
      </c>
      <c r="C683" s="4" t="s">
        <v>245</v>
      </c>
      <c r="D683" s="4" t="s">
        <v>31</v>
      </c>
      <c r="E683" s="4" t="s">
        <v>1219</v>
      </c>
      <c r="F683" s="4">
        <v>128</v>
      </c>
      <c r="G683" s="7">
        <v>42359</v>
      </c>
      <c r="H683" s="14">
        <f>VLOOKUP(Ventas1[[#This Row],[IdProducto]],Productos1[],3,FALSE)*Ventas1[[#This Row],[UdsVendidas]]</f>
        <v>768</v>
      </c>
      <c r="I683" s="14">
        <f>VLOOKUP(Ventas1[[#This Row],[IdProducto]],Productos1[],4,FALSE)*Ventas1[[#This Row],[UdsVendidas]]</f>
        <v>1152</v>
      </c>
      <c r="J683" s="14">
        <f>Ventas1[[#This Row],[Ingresos]]-Ventas1[[#This Row],[Costes]]</f>
        <v>384</v>
      </c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2.75" customHeight="1" x14ac:dyDescent="0.2">
      <c r="A684" s="4">
        <v>23944</v>
      </c>
      <c r="B684" s="4" t="s">
        <v>906</v>
      </c>
      <c r="C684" s="4" t="s">
        <v>323</v>
      </c>
      <c r="D684" s="4" t="s">
        <v>28</v>
      </c>
      <c r="E684" s="4" t="s">
        <v>1219</v>
      </c>
      <c r="F684" s="4">
        <v>170</v>
      </c>
      <c r="G684" s="7">
        <v>42335</v>
      </c>
      <c r="H684" s="14">
        <f>VLOOKUP(Ventas1[[#This Row],[IdProducto]],Productos1[],3,FALSE)*Ventas1[[#This Row],[UdsVendidas]]</f>
        <v>595</v>
      </c>
      <c r="I684" s="14">
        <f>VLOOKUP(Ventas1[[#This Row],[IdProducto]],Productos1[],4,FALSE)*Ventas1[[#This Row],[UdsVendidas]]</f>
        <v>1105</v>
      </c>
      <c r="J684" s="14">
        <f>Ventas1[[#This Row],[Ingresos]]-Ventas1[[#This Row],[Costes]]</f>
        <v>510</v>
      </c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2.75" customHeight="1" x14ac:dyDescent="0.2">
      <c r="A685" s="4">
        <v>23945</v>
      </c>
      <c r="B685" s="4" t="s">
        <v>907</v>
      </c>
      <c r="C685" s="4" t="s">
        <v>256</v>
      </c>
      <c r="D685" s="4" t="s">
        <v>22</v>
      </c>
      <c r="E685" s="4" t="s">
        <v>1219</v>
      </c>
      <c r="F685" s="4">
        <v>183</v>
      </c>
      <c r="G685" s="7">
        <v>42318</v>
      </c>
      <c r="H685" s="14">
        <f>VLOOKUP(Ventas1[[#This Row],[IdProducto]],Productos1[],3,FALSE)*Ventas1[[#This Row],[UdsVendidas]]</f>
        <v>640.5</v>
      </c>
      <c r="I685" s="14">
        <f>VLOOKUP(Ventas1[[#This Row],[IdProducto]],Productos1[],4,FALSE)*Ventas1[[#This Row],[UdsVendidas]]</f>
        <v>1189.5</v>
      </c>
      <c r="J685" s="14">
        <f>Ventas1[[#This Row],[Ingresos]]-Ventas1[[#This Row],[Costes]]</f>
        <v>549</v>
      </c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2.75" customHeight="1" x14ac:dyDescent="0.2">
      <c r="A686" s="4">
        <v>23946</v>
      </c>
      <c r="B686" s="4" t="s">
        <v>908</v>
      </c>
      <c r="C686" s="4" t="s">
        <v>293</v>
      </c>
      <c r="D686" s="4" t="s">
        <v>24</v>
      </c>
      <c r="E686" s="4" t="s">
        <v>1219</v>
      </c>
      <c r="F686" s="4">
        <v>139</v>
      </c>
      <c r="G686" s="7">
        <v>42319</v>
      </c>
      <c r="H686" s="14">
        <f>VLOOKUP(Ventas1[[#This Row],[IdProducto]],Productos1[],3,FALSE)*Ventas1[[#This Row],[UdsVendidas]]</f>
        <v>417</v>
      </c>
      <c r="I686" s="14">
        <f>VLOOKUP(Ventas1[[#This Row],[IdProducto]],Productos1[],4,FALSE)*Ventas1[[#This Row],[UdsVendidas]]</f>
        <v>834</v>
      </c>
      <c r="J686" s="14">
        <f>Ventas1[[#This Row],[Ingresos]]-Ventas1[[#This Row],[Costes]]</f>
        <v>417</v>
      </c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2.75" customHeight="1" x14ac:dyDescent="0.2">
      <c r="A687" s="4">
        <v>23947</v>
      </c>
      <c r="B687" s="4" t="s">
        <v>909</v>
      </c>
      <c r="C687" s="4" t="s">
        <v>90</v>
      </c>
      <c r="D687" s="4" t="s">
        <v>35</v>
      </c>
      <c r="E687" s="4" t="s">
        <v>1219</v>
      </c>
      <c r="F687" s="4">
        <v>113</v>
      </c>
      <c r="G687" s="7">
        <v>42363</v>
      </c>
      <c r="H687" s="14">
        <f>VLOOKUP(Ventas1[[#This Row],[IdProducto]],Productos1[],3,FALSE)*Ventas1[[#This Row],[UdsVendidas]]</f>
        <v>282.5</v>
      </c>
      <c r="I687" s="14">
        <f>VLOOKUP(Ventas1[[#This Row],[IdProducto]],Productos1[],4,FALSE)*Ventas1[[#This Row],[UdsVendidas]]</f>
        <v>508.5</v>
      </c>
      <c r="J687" s="14">
        <f>Ventas1[[#This Row],[Ingresos]]-Ventas1[[#This Row],[Costes]]</f>
        <v>226</v>
      </c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2.75" customHeight="1" x14ac:dyDescent="0.2">
      <c r="A688" s="4">
        <v>23948</v>
      </c>
      <c r="B688" s="4" t="s">
        <v>910</v>
      </c>
      <c r="C688" s="4" t="s">
        <v>291</v>
      </c>
      <c r="D688" s="4" t="s">
        <v>13</v>
      </c>
      <c r="E688" s="4" t="s">
        <v>1219</v>
      </c>
      <c r="F688" s="4">
        <v>170</v>
      </c>
      <c r="G688" s="7">
        <v>42321</v>
      </c>
      <c r="H688" s="14">
        <f>VLOOKUP(Ventas1[[#This Row],[IdProducto]],Productos1[],3,FALSE)*Ventas1[[#This Row],[UdsVendidas]]</f>
        <v>255</v>
      </c>
      <c r="I688" s="14">
        <f>VLOOKUP(Ventas1[[#This Row],[IdProducto]],Productos1[],4,FALSE)*Ventas1[[#This Row],[UdsVendidas]]</f>
        <v>510</v>
      </c>
      <c r="J688" s="14">
        <f>Ventas1[[#This Row],[Ingresos]]-Ventas1[[#This Row],[Costes]]</f>
        <v>255</v>
      </c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2.75" customHeight="1" x14ac:dyDescent="0.2">
      <c r="A689" s="4">
        <v>23949</v>
      </c>
      <c r="B689" s="4" t="s">
        <v>911</v>
      </c>
      <c r="C689" s="4" t="s">
        <v>57</v>
      </c>
      <c r="D689" s="4" t="s">
        <v>24</v>
      </c>
      <c r="E689" s="4" t="s">
        <v>1219</v>
      </c>
      <c r="F689" s="4">
        <v>19</v>
      </c>
      <c r="G689" s="7">
        <v>42254</v>
      </c>
      <c r="H689" s="14">
        <f>VLOOKUP(Ventas1[[#This Row],[IdProducto]],Productos1[],3,FALSE)*Ventas1[[#This Row],[UdsVendidas]]</f>
        <v>57</v>
      </c>
      <c r="I689" s="14">
        <f>VLOOKUP(Ventas1[[#This Row],[IdProducto]],Productos1[],4,FALSE)*Ventas1[[#This Row],[UdsVendidas]]</f>
        <v>114</v>
      </c>
      <c r="J689" s="14">
        <f>Ventas1[[#This Row],[Ingresos]]-Ventas1[[#This Row],[Costes]]</f>
        <v>57</v>
      </c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2.75" customHeight="1" x14ac:dyDescent="0.2">
      <c r="A690" s="4">
        <v>23950</v>
      </c>
      <c r="B690" s="4" t="s">
        <v>912</v>
      </c>
      <c r="C690" s="4" t="s">
        <v>137</v>
      </c>
      <c r="D690" s="4" t="s">
        <v>19</v>
      </c>
      <c r="E690" s="4" t="s">
        <v>1218</v>
      </c>
      <c r="F690" s="4">
        <v>93</v>
      </c>
      <c r="G690" s="7">
        <v>42339</v>
      </c>
      <c r="H690" s="14">
        <f>VLOOKUP(Ventas1[[#This Row],[IdProducto]],Productos1[],3,FALSE)*Ventas1[[#This Row],[UdsVendidas]]</f>
        <v>186</v>
      </c>
      <c r="I690" s="14">
        <f>VLOOKUP(Ventas1[[#This Row],[IdProducto]],Productos1[],4,FALSE)*Ventas1[[#This Row],[UdsVendidas]]</f>
        <v>371.07</v>
      </c>
      <c r="J690" s="14">
        <f>Ventas1[[#This Row],[Ingresos]]-Ventas1[[#This Row],[Costes]]</f>
        <v>185.07</v>
      </c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2.75" customHeight="1" x14ac:dyDescent="0.2">
      <c r="A691" s="4">
        <v>23951</v>
      </c>
      <c r="B691" s="4" t="s">
        <v>913</v>
      </c>
      <c r="C691" s="4" t="s">
        <v>270</v>
      </c>
      <c r="D691" s="4" t="s">
        <v>22</v>
      </c>
      <c r="E691" s="4" t="s">
        <v>1219</v>
      </c>
      <c r="F691" s="4">
        <v>10</v>
      </c>
      <c r="G691" s="7">
        <v>42366</v>
      </c>
      <c r="H691" s="14">
        <f>VLOOKUP(Ventas1[[#This Row],[IdProducto]],Productos1[],3,FALSE)*Ventas1[[#This Row],[UdsVendidas]]</f>
        <v>35</v>
      </c>
      <c r="I691" s="14">
        <f>VLOOKUP(Ventas1[[#This Row],[IdProducto]],Productos1[],4,FALSE)*Ventas1[[#This Row],[UdsVendidas]]</f>
        <v>65</v>
      </c>
      <c r="J691" s="14">
        <f>Ventas1[[#This Row],[Ingresos]]-Ventas1[[#This Row],[Costes]]</f>
        <v>30</v>
      </c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2.75" customHeight="1" x14ac:dyDescent="0.2">
      <c r="A692" s="4">
        <v>23952</v>
      </c>
      <c r="B692" s="4" t="s">
        <v>914</v>
      </c>
      <c r="C692" s="4" t="s">
        <v>257</v>
      </c>
      <c r="D692" s="4" t="s">
        <v>22</v>
      </c>
      <c r="E692" s="4" t="s">
        <v>1218</v>
      </c>
      <c r="F692" s="4">
        <v>81</v>
      </c>
      <c r="G692" s="7">
        <v>42334</v>
      </c>
      <c r="H692" s="14">
        <f>VLOOKUP(Ventas1[[#This Row],[IdProducto]],Productos1[],3,FALSE)*Ventas1[[#This Row],[UdsVendidas]]</f>
        <v>283.5</v>
      </c>
      <c r="I692" s="14">
        <f>VLOOKUP(Ventas1[[#This Row],[IdProducto]],Productos1[],4,FALSE)*Ventas1[[#This Row],[UdsVendidas]]</f>
        <v>526.5</v>
      </c>
      <c r="J692" s="14">
        <f>Ventas1[[#This Row],[Ingresos]]-Ventas1[[#This Row],[Costes]]</f>
        <v>243</v>
      </c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2.75" customHeight="1" x14ac:dyDescent="0.2">
      <c r="A693" s="4">
        <v>23953</v>
      </c>
      <c r="B693" s="4" t="s">
        <v>915</v>
      </c>
      <c r="C693" s="4" t="s">
        <v>39</v>
      </c>
      <c r="D693" s="4" t="s">
        <v>13</v>
      </c>
      <c r="E693" s="4" t="s">
        <v>1219</v>
      </c>
      <c r="F693" s="4">
        <v>164</v>
      </c>
      <c r="G693" s="7">
        <v>42252</v>
      </c>
      <c r="H693" s="14">
        <f>VLOOKUP(Ventas1[[#This Row],[IdProducto]],Productos1[],3,FALSE)*Ventas1[[#This Row],[UdsVendidas]]</f>
        <v>246</v>
      </c>
      <c r="I693" s="14">
        <f>VLOOKUP(Ventas1[[#This Row],[IdProducto]],Productos1[],4,FALSE)*Ventas1[[#This Row],[UdsVendidas]]</f>
        <v>492</v>
      </c>
      <c r="J693" s="14">
        <f>Ventas1[[#This Row],[Ingresos]]-Ventas1[[#This Row],[Costes]]</f>
        <v>246</v>
      </c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2.75" customHeight="1" x14ac:dyDescent="0.2">
      <c r="A694" s="4">
        <v>23954</v>
      </c>
      <c r="B694" s="4" t="s">
        <v>916</v>
      </c>
      <c r="C694" s="4" t="s">
        <v>231</v>
      </c>
      <c r="D694" s="4" t="s">
        <v>13</v>
      </c>
      <c r="E694" s="4" t="s">
        <v>1219</v>
      </c>
      <c r="F694" s="4">
        <v>106</v>
      </c>
      <c r="G694" s="7">
        <v>42301</v>
      </c>
      <c r="H694" s="14">
        <f>VLOOKUP(Ventas1[[#This Row],[IdProducto]],Productos1[],3,FALSE)*Ventas1[[#This Row],[UdsVendidas]]</f>
        <v>159</v>
      </c>
      <c r="I694" s="14">
        <f>VLOOKUP(Ventas1[[#This Row],[IdProducto]],Productos1[],4,FALSE)*Ventas1[[#This Row],[UdsVendidas]]</f>
        <v>318</v>
      </c>
      <c r="J694" s="14">
        <f>Ventas1[[#This Row],[Ingresos]]-Ventas1[[#This Row],[Costes]]</f>
        <v>159</v>
      </c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2.75" customHeight="1" x14ac:dyDescent="0.2">
      <c r="A695" s="4">
        <v>23955</v>
      </c>
      <c r="B695" s="4" t="s">
        <v>917</v>
      </c>
      <c r="C695" s="4" t="s">
        <v>317</v>
      </c>
      <c r="D695" s="4" t="s">
        <v>19</v>
      </c>
      <c r="E695" s="4" t="s">
        <v>1219</v>
      </c>
      <c r="F695" s="4">
        <v>26</v>
      </c>
      <c r="G695" s="7">
        <v>42302</v>
      </c>
      <c r="H695" s="14">
        <f>VLOOKUP(Ventas1[[#This Row],[IdProducto]],Productos1[],3,FALSE)*Ventas1[[#This Row],[UdsVendidas]]</f>
        <v>52</v>
      </c>
      <c r="I695" s="14">
        <f>VLOOKUP(Ventas1[[#This Row],[IdProducto]],Productos1[],4,FALSE)*Ventas1[[#This Row],[UdsVendidas]]</f>
        <v>103.74000000000001</v>
      </c>
      <c r="J695" s="14">
        <f>Ventas1[[#This Row],[Ingresos]]-Ventas1[[#This Row],[Costes]]</f>
        <v>51.740000000000009</v>
      </c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2.75" customHeight="1" x14ac:dyDescent="0.2">
      <c r="A696" s="4">
        <v>23956</v>
      </c>
      <c r="B696" s="4" t="s">
        <v>918</v>
      </c>
      <c r="C696" s="4" t="s">
        <v>245</v>
      </c>
      <c r="D696" s="4" t="s">
        <v>24</v>
      </c>
      <c r="E696" s="4" t="s">
        <v>1218</v>
      </c>
      <c r="F696" s="4">
        <v>183</v>
      </c>
      <c r="G696" s="7">
        <v>42313</v>
      </c>
      <c r="H696" s="14">
        <f>VLOOKUP(Ventas1[[#This Row],[IdProducto]],Productos1[],3,FALSE)*Ventas1[[#This Row],[UdsVendidas]]</f>
        <v>549</v>
      </c>
      <c r="I696" s="14">
        <f>VLOOKUP(Ventas1[[#This Row],[IdProducto]],Productos1[],4,FALSE)*Ventas1[[#This Row],[UdsVendidas]]</f>
        <v>1098</v>
      </c>
      <c r="J696" s="14">
        <f>Ventas1[[#This Row],[Ingresos]]-Ventas1[[#This Row],[Costes]]</f>
        <v>549</v>
      </c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2.75" customHeight="1" x14ac:dyDescent="0.2">
      <c r="A697" s="4">
        <v>23957</v>
      </c>
      <c r="B697" s="4" t="s">
        <v>919</v>
      </c>
      <c r="C697" s="4" t="s">
        <v>48</v>
      </c>
      <c r="D697" s="4" t="s">
        <v>16</v>
      </c>
      <c r="E697" s="4" t="s">
        <v>1218</v>
      </c>
      <c r="F697" s="4">
        <v>81</v>
      </c>
      <c r="G697" s="7">
        <v>42302</v>
      </c>
      <c r="H697" s="14">
        <f>VLOOKUP(Ventas1[[#This Row],[IdProducto]],Productos1[],3,FALSE)*Ventas1[[#This Row],[UdsVendidas]]</f>
        <v>81</v>
      </c>
      <c r="I697" s="14">
        <f>VLOOKUP(Ventas1[[#This Row],[IdProducto]],Productos1[],4,FALSE)*Ventas1[[#This Row],[UdsVendidas]]</f>
        <v>162</v>
      </c>
      <c r="J697" s="14">
        <f>Ventas1[[#This Row],[Ingresos]]-Ventas1[[#This Row],[Costes]]</f>
        <v>81</v>
      </c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2.75" customHeight="1" x14ac:dyDescent="0.2">
      <c r="A698" s="4">
        <v>23958</v>
      </c>
      <c r="B698" s="4" t="s">
        <v>920</v>
      </c>
      <c r="C698" s="4" t="s">
        <v>245</v>
      </c>
      <c r="D698" s="4" t="s">
        <v>31</v>
      </c>
      <c r="E698" s="4" t="s">
        <v>1219</v>
      </c>
      <c r="F698" s="4">
        <v>45</v>
      </c>
      <c r="G698" s="7">
        <v>42352</v>
      </c>
      <c r="H698" s="14">
        <f>VLOOKUP(Ventas1[[#This Row],[IdProducto]],Productos1[],3,FALSE)*Ventas1[[#This Row],[UdsVendidas]]</f>
        <v>270</v>
      </c>
      <c r="I698" s="14">
        <f>VLOOKUP(Ventas1[[#This Row],[IdProducto]],Productos1[],4,FALSE)*Ventas1[[#This Row],[UdsVendidas]]</f>
        <v>405</v>
      </c>
      <c r="J698" s="14">
        <f>Ventas1[[#This Row],[Ingresos]]-Ventas1[[#This Row],[Costes]]</f>
        <v>135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2.75" customHeight="1" x14ac:dyDescent="0.2">
      <c r="A699" s="4">
        <v>23959</v>
      </c>
      <c r="B699" s="4" t="s">
        <v>921</v>
      </c>
      <c r="C699" s="4" t="s">
        <v>105</v>
      </c>
      <c r="D699" s="4" t="s">
        <v>16</v>
      </c>
      <c r="E699" s="4" t="s">
        <v>1218</v>
      </c>
      <c r="F699" s="4">
        <v>148</v>
      </c>
      <c r="G699" s="7">
        <v>42341</v>
      </c>
      <c r="H699" s="14">
        <f>VLOOKUP(Ventas1[[#This Row],[IdProducto]],Productos1[],3,FALSE)*Ventas1[[#This Row],[UdsVendidas]]</f>
        <v>148</v>
      </c>
      <c r="I699" s="14">
        <f>VLOOKUP(Ventas1[[#This Row],[IdProducto]],Productos1[],4,FALSE)*Ventas1[[#This Row],[UdsVendidas]]</f>
        <v>296</v>
      </c>
      <c r="J699" s="14">
        <f>Ventas1[[#This Row],[Ingresos]]-Ventas1[[#This Row],[Costes]]</f>
        <v>148</v>
      </c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2.75" customHeight="1" x14ac:dyDescent="0.2">
      <c r="A700" s="4">
        <v>23960</v>
      </c>
      <c r="B700" s="4" t="s">
        <v>922</v>
      </c>
      <c r="C700" s="4" t="s">
        <v>70</v>
      </c>
      <c r="D700" s="4" t="s">
        <v>41</v>
      </c>
      <c r="E700" s="4" t="s">
        <v>1219</v>
      </c>
      <c r="F700" s="4">
        <v>78</v>
      </c>
      <c r="G700" s="7">
        <v>42270</v>
      </c>
      <c r="H700" s="14">
        <f>VLOOKUP(Ventas1[[#This Row],[IdProducto]],Productos1[],3,FALSE)*Ventas1[[#This Row],[UdsVendidas]]</f>
        <v>390</v>
      </c>
      <c r="I700" s="14">
        <f>VLOOKUP(Ventas1[[#This Row],[IdProducto]],Productos1[],4,FALSE)*Ventas1[[#This Row],[UdsVendidas]]</f>
        <v>779.22</v>
      </c>
      <c r="J700" s="14">
        <f>Ventas1[[#This Row],[Ingresos]]-Ventas1[[#This Row],[Costes]]</f>
        <v>389.22</v>
      </c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2.75" customHeight="1" x14ac:dyDescent="0.2">
      <c r="A701" s="4">
        <v>23961</v>
      </c>
      <c r="B701" s="4" t="s">
        <v>923</v>
      </c>
      <c r="C701" s="4" t="s">
        <v>66</v>
      </c>
      <c r="D701" s="4" t="s">
        <v>28</v>
      </c>
      <c r="E701" s="4" t="s">
        <v>1219</v>
      </c>
      <c r="F701" s="4">
        <v>133</v>
      </c>
      <c r="G701" s="7">
        <v>42347</v>
      </c>
      <c r="H701" s="14">
        <f>VLOOKUP(Ventas1[[#This Row],[IdProducto]],Productos1[],3,FALSE)*Ventas1[[#This Row],[UdsVendidas]]</f>
        <v>465.5</v>
      </c>
      <c r="I701" s="14">
        <f>VLOOKUP(Ventas1[[#This Row],[IdProducto]],Productos1[],4,FALSE)*Ventas1[[#This Row],[UdsVendidas]]</f>
        <v>864.5</v>
      </c>
      <c r="J701" s="14">
        <f>Ventas1[[#This Row],[Ingresos]]-Ventas1[[#This Row],[Costes]]</f>
        <v>399</v>
      </c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2.75" customHeight="1" x14ac:dyDescent="0.2">
      <c r="A702" s="4">
        <v>23962</v>
      </c>
      <c r="B702" s="4" t="s">
        <v>924</v>
      </c>
      <c r="C702" s="4" t="s">
        <v>89</v>
      </c>
      <c r="D702" s="4" t="s">
        <v>22</v>
      </c>
      <c r="E702" s="4" t="s">
        <v>1218</v>
      </c>
      <c r="F702" s="4">
        <v>17</v>
      </c>
      <c r="G702" s="7">
        <v>42274</v>
      </c>
      <c r="H702" s="14">
        <f>VLOOKUP(Ventas1[[#This Row],[IdProducto]],Productos1[],3,FALSE)*Ventas1[[#This Row],[UdsVendidas]]</f>
        <v>59.5</v>
      </c>
      <c r="I702" s="14">
        <f>VLOOKUP(Ventas1[[#This Row],[IdProducto]],Productos1[],4,FALSE)*Ventas1[[#This Row],[UdsVendidas]]</f>
        <v>110.5</v>
      </c>
      <c r="J702" s="14">
        <f>Ventas1[[#This Row],[Ingresos]]-Ventas1[[#This Row],[Costes]]</f>
        <v>51</v>
      </c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2.75" customHeight="1" x14ac:dyDescent="0.2">
      <c r="A703" s="4">
        <v>23963</v>
      </c>
      <c r="B703" s="4" t="s">
        <v>925</v>
      </c>
      <c r="C703" s="4" t="s">
        <v>298</v>
      </c>
      <c r="D703" s="4" t="s">
        <v>22</v>
      </c>
      <c r="E703" s="4" t="s">
        <v>1219</v>
      </c>
      <c r="F703" s="4">
        <v>145</v>
      </c>
      <c r="G703" s="7">
        <v>42366</v>
      </c>
      <c r="H703" s="14">
        <f>VLOOKUP(Ventas1[[#This Row],[IdProducto]],Productos1[],3,FALSE)*Ventas1[[#This Row],[UdsVendidas]]</f>
        <v>507.5</v>
      </c>
      <c r="I703" s="14">
        <f>VLOOKUP(Ventas1[[#This Row],[IdProducto]],Productos1[],4,FALSE)*Ventas1[[#This Row],[UdsVendidas]]</f>
        <v>942.5</v>
      </c>
      <c r="J703" s="14">
        <f>Ventas1[[#This Row],[Ingresos]]-Ventas1[[#This Row],[Costes]]</f>
        <v>435</v>
      </c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2.75" customHeight="1" x14ac:dyDescent="0.2">
      <c r="A704" s="4">
        <v>23964</v>
      </c>
      <c r="B704" s="4" t="s">
        <v>926</v>
      </c>
      <c r="C704" s="4" t="s">
        <v>217</v>
      </c>
      <c r="D704" s="4" t="s">
        <v>13</v>
      </c>
      <c r="E704" s="4" t="s">
        <v>1220</v>
      </c>
      <c r="F704" s="4">
        <v>141</v>
      </c>
      <c r="G704" s="7">
        <v>42299</v>
      </c>
      <c r="H704" s="14">
        <f>VLOOKUP(Ventas1[[#This Row],[IdProducto]],Productos1[],3,FALSE)*Ventas1[[#This Row],[UdsVendidas]]</f>
        <v>211.5</v>
      </c>
      <c r="I704" s="14">
        <f>VLOOKUP(Ventas1[[#This Row],[IdProducto]],Productos1[],4,FALSE)*Ventas1[[#This Row],[UdsVendidas]]</f>
        <v>423</v>
      </c>
      <c r="J704" s="14">
        <f>Ventas1[[#This Row],[Ingresos]]-Ventas1[[#This Row],[Costes]]</f>
        <v>211.5</v>
      </c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2.75" customHeight="1" x14ac:dyDescent="0.2">
      <c r="A705" s="4">
        <v>23965</v>
      </c>
      <c r="B705" s="4" t="s">
        <v>927</v>
      </c>
      <c r="C705" s="4" t="s">
        <v>173</v>
      </c>
      <c r="D705" s="4" t="s">
        <v>28</v>
      </c>
      <c r="E705" s="4" t="s">
        <v>1219</v>
      </c>
      <c r="F705" s="4">
        <v>44</v>
      </c>
      <c r="G705" s="7">
        <v>42283</v>
      </c>
      <c r="H705" s="14">
        <f>VLOOKUP(Ventas1[[#This Row],[IdProducto]],Productos1[],3,FALSE)*Ventas1[[#This Row],[UdsVendidas]]</f>
        <v>154</v>
      </c>
      <c r="I705" s="14">
        <f>VLOOKUP(Ventas1[[#This Row],[IdProducto]],Productos1[],4,FALSE)*Ventas1[[#This Row],[UdsVendidas]]</f>
        <v>286</v>
      </c>
      <c r="J705" s="14">
        <f>Ventas1[[#This Row],[Ingresos]]-Ventas1[[#This Row],[Costes]]</f>
        <v>132</v>
      </c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2.75" customHeight="1" x14ac:dyDescent="0.2">
      <c r="A706" s="4">
        <v>23966</v>
      </c>
      <c r="B706" s="4" t="s">
        <v>928</v>
      </c>
      <c r="C706" s="4" t="s">
        <v>272</v>
      </c>
      <c r="D706" s="4" t="s">
        <v>37</v>
      </c>
      <c r="E706" s="4" t="s">
        <v>1219</v>
      </c>
      <c r="F706" s="4">
        <v>167</v>
      </c>
      <c r="G706" s="7">
        <v>42315</v>
      </c>
      <c r="H706" s="14">
        <f>VLOOKUP(Ventas1[[#This Row],[IdProducto]],Productos1[],3,FALSE)*Ventas1[[#This Row],[UdsVendidas]]</f>
        <v>584.5</v>
      </c>
      <c r="I706" s="14">
        <f>VLOOKUP(Ventas1[[#This Row],[IdProducto]],Productos1[],4,FALSE)*Ventas1[[#This Row],[UdsVendidas]]</f>
        <v>1167.33</v>
      </c>
      <c r="J706" s="14">
        <f>Ventas1[[#This Row],[Ingresos]]-Ventas1[[#This Row],[Costes]]</f>
        <v>582.82999999999993</v>
      </c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2.75" customHeight="1" x14ac:dyDescent="0.2">
      <c r="A707" s="4">
        <v>23967</v>
      </c>
      <c r="B707" s="4" t="s">
        <v>929</v>
      </c>
      <c r="C707" s="4" t="s">
        <v>121</v>
      </c>
      <c r="D707" s="4" t="s">
        <v>41</v>
      </c>
      <c r="E707" s="4" t="s">
        <v>1219</v>
      </c>
      <c r="F707" s="4">
        <v>143</v>
      </c>
      <c r="G707" s="7">
        <v>42263</v>
      </c>
      <c r="H707" s="14">
        <f>VLOOKUP(Ventas1[[#This Row],[IdProducto]],Productos1[],3,FALSE)*Ventas1[[#This Row],[UdsVendidas]]</f>
        <v>715</v>
      </c>
      <c r="I707" s="14">
        <f>VLOOKUP(Ventas1[[#This Row],[IdProducto]],Productos1[],4,FALSE)*Ventas1[[#This Row],[UdsVendidas]]</f>
        <v>1428.57</v>
      </c>
      <c r="J707" s="14">
        <f>Ventas1[[#This Row],[Ingresos]]-Ventas1[[#This Row],[Costes]]</f>
        <v>713.56999999999994</v>
      </c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2.75" customHeight="1" x14ac:dyDescent="0.2">
      <c r="A708" s="4">
        <v>23968</v>
      </c>
      <c r="B708" s="4" t="s">
        <v>930</v>
      </c>
      <c r="C708" s="4" t="s">
        <v>213</v>
      </c>
      <c r="D708" s="4" t="s">
        <v>24</v>
      </c>
      <c r="E708" s="4" t="s">
        <v>1220</v>
      </c>
      <c r="F708" s="4">
        <v>208</v>
      </c>
      <c r="G708" s="7">
        <v>42269</v>
      </c>
      <c r="H708" s="14">
        <f>VLOOKUP(Ventas1[[#This Row],[IdProducto]],Productos1[],3,FALSE)*Ventas1[[#This Row],[UdsVendidas]]</f>
        <v>624</v>
      </c>
      <c r="I708" s="14">
        <f>VLOOKUP(Ventas1[[#This Row],[IdProducto]],Productos1[],4,FALSE)*Ventas1[[#This Row],[UdsVendidas]]</f>
        <v>1248</v>
      </c>
      <c r="J708" s="14">
        <f>Ventas1[[#This Row],[Ingresos]]-Ventas1[[#This Row],[Costes]]</f>
        <v>624</v>
      </c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2.75" customHeight="1" x14ac:dyDescent="0.2">
      <c r="A709" s="4">
        <v>23969</v>
      </c>
      <c r="B709" s="4" t="s">
        <v>931</v>
      </c>
      <c r="C709" s="4" t="s">
        <v>243</v>
      </c>
      <c r="D709" s="4" t="s">
        <v>13</v>
      </c>
      <c r="E709" s="4" t="s">
        <v>1219</v>
      </c>
      <c r="F709" s="4">
        <v>124</v>
      </c>
      <c r="G709" s="7">
        <v>42342</v>
      </c>
      <c r="H709" s="14">
        <f>VLOOKUP(Ventas1[[#This Row],[IdProducto]],Productos1[],3,FALSE)*Ventas1[[#This Row],[UdsVendidas]]</f>
        <v>186</v>
      </c>
      <c r="I709" s="14">
        <f>VLOOKUP(Ventas1[[#This Row],[IdProducto]],Productos1[],4,FALSE)*Ventas1[[#This Row],[UdsVendidas]]</f>
        <v>372</v>
      </c>
      <c r="J709" s="14">
        <f>Ventas1[[#This Row],[Ingresos]]-Ventas1[[#This Row],[Costes]]</f>
        <v>186</v>
      </c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2.75" customHeight="1" x14ac:dyDescent="0.2">
      <c r="A710" s="4">
        <v>23970</v>
      </c>
      <c r="B710" s="4" t="s">
        <v>932</v>
      </c>
      <c r="C710" s="4" t="s">
        <v>165</v>
      </c>
      <c r="D710" s="4" t="s">
        <v>13</v>
      </c>
      <c r="E710" s="4" t="s">
        <v>1218</v>
      </c>
      <c r="F710" s="4">
        <v>148</v>
      </c>
      <c r="G710" s="7">
        <v>42333</v>
      </c>
      <c r="H710" s="14">
        <f>VLOOKUP(Ventas1[[#This Row],[IdProducto]],Productos1[],3,FALSE)*Ventas1[[#This Row],[UdsVendidas]]</f>
        <v>222</v>
      </c>
      <c r="I710" s="14">
        <f>VLOOKUP(Ventas1[[#This Row],[IdProducto]],Productos1[],4,FALSE)*Ventas1[[#This Row],[UdsVendidas]]</f>
        <v>444</v>
      </c>
      <c r="J710" s="14">
        <f>Ventas1[[#This Row],[Ingresos]]-Ventas1[[#This Row],[Costes]]</f>
        <v>222</v>
      </c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2.75" customHeight="1" x14ac:dyDescent="0.2">
      <c r="A711" s="4">
        <v>23971</v>
      </c>
      <c r="B711" s="4" t="s">
        <v>933</v>
      </c>
      <c r="C711" s="4" t="s">
        <v>150</v>
      </c>
      <c r="D711" s="4" t="s">
        <v>19</v>
      </c>
      <c r="E711" s="4" t="s">
        <v>1220</v>
      </c>
      <c r="F711" s="4">
        <v>114</v>
      </c>
      <c r="G711" s="7">
        <v>42329</v>
      </c>
      <c r="H711" s="14">
        <f>VLOOKUP(Ventas1[[#This Row],[IdProducto]],Productos1[],3,FALSE)*Ventas1[[#This Row],[UdsVendidas]]</f>
        <v>228</v>
      </c>
      <c r="I711" s="14">
        <f>VLOOKUP(Ventas1[[#This Row],[IdProducto]],Productos1[],4,FALSE)*Ventas1[[#This Row],[UdsVendidas]]</f>
        <v>454.86</v>
      </c>
      <c r="J711" s="14">
        <f>Ventas1[[#This Row],[Ingresos]]-Ventas1[[#This Row],[Costes]]</f>
        <v>226.86</v>
      </c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2.75" customHeight="1" x14ac:dyDescent="0.2">
      <c r="A712" s="4">
        <v>23972</v>
      </c>
      <c r="B712" s="4" t="s">
        <v>934</v>
      </c>
      <c r="C712" s="4" t="s">
        <v>125</v>
      </c>
      <c r="D712" s="4" t="s">
        <v>35</v>
      </c>
      <c r="E712" s="4" t="s">
        <v>1219</v>
      </c>
      <c r="F712" s="4">
        <v>192</v>
      </c>
      <c r="G712" s="7">
        <v>42248</v>
      </c>
      <c r="H712" s="14">
        <f>VLOOKUP(Ventas1[[#This Row],[IdProducto]],Productos1[],3,FALSE)*Ventas1[[#This Row],[UdsVendidas]]</f>
        <v>480</v>
      </c>
      <c r="I712" s="14">
        <f>VLOOKUP(Ventas1[[#This Row],[IdProducto]],Productos1[],4,FALSE)*Ventas1[[#This Row],[UdsVendidas]]</f>
        <v>864</v>
      </c>
      <c r="J712" s="14">
        <f>Ventas1[[#This Row],[Ingresos]]-Ventas1[[#This Row],[Costes]]</f>
        <v>384</v>
      </c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2.75" customHeight="1" x14ac:dyDescent="0.2">
      <c r="A713" s="4">
        <v>23973</v>
      </c>
      <c r="B713" s="4" t="s">
        <v>935</v>
      </c>
      <c r="C713" s="4" t="s">
        <v>233</v>
      </c>
      <c r="D713" s="4" t="s">
        <v>13</v>
      </c>
      <c r="E713" s="4" t="s">
        <v>1218</v>
      </c>
      <c r="F713" s="4">
        <v>142</v>
      </c>
      <c r="G713" s="7">
        <v>42339</v>
      </c>
      <c r="H713" s="14">
        <f>VLOOKUP(Ventas1[[#This Row],[IdProducto]],Productos1[],3,FALSE)*Ventas1[[#This Row],[UdsVendidas]]</f>
        <v>213</v>
      </c>
      <c r="I713" s="14">
        <f>VLOOKUP(Ventas1[[#This Row],[IdProducto]],Productos1[],4,FALSE)*Ventas1[[#This Row],[UdsVendidas]]</f>
        <v>426</v>
      </c>
      <c r="J713" s="14">
        <f>Ventas1[[#This Row],[Ingresos]]-Ventas1[[#This Row],[Costes]]</f>
        <v>213</v>
      </c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2.75" customHeight="1" x14ac:dyDescent="0.2">
      <c r="A714" s="4">
        <v>23974</v>
      </c>
      <c r="B714" s="4" t="s">
        <v>936</v>
      </c>
      <c r="C714" s="4" t="s">
        <v>200</v>
      </c>
      <c r="D714" s="4" t="s">
        <v>35</v>
      </c>
      <c r="E714" s="4" t="s">
        <v>1218</v>
      </c>
      <c r="F714" s="4">
        <v>156</v>
      </c>
      <c r="G714" s="7">
        <v>42355</v>
      </c>
      <c r="H714" s="14">
        <f>VLOOKUP(Ventas1[[#This Row],[IdProducto]],Productos1[],3,FALSE)*Ventas1[[#This Row],[UdsVendidas]]</f>
        <v>390</v>
      </c>
      <c r="I714" s="14">
        <f>VLOOKUP(Ventas1[[#This Row],[IdProducto]],Productos1[],4,FALSE)*Ventas1[[#This Row],[UdsVendidas]]</f>
        <v>702</v>
      </c>
      <c r="J714" s="14">
        <f>Ventas1[[#This Row],[Ingresos]]-Ventas1[[#This Row],[Costes]]</f>
        <v>312</v>
      </c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2.75" customHeight="1" x14ac:dyDescent="0.2">
      <c r="A715" s="4">
        <v>23975</v>
      </c>
      <c r="B715" s="4" t="s">
        <v>937</v>
      </c>
      <c r="C715" s="4" t="s">
        <v>257</v>
      </c>
      <c r="D715" s="4" t="s">
        <v>24</v>
      </c>
      <c r="E715" s="4" t="s">
        <v>1220</v>
      </c>
      <c r="F715" s="4">
        <v>123</v>
      </c>
      <c r="G715" s="7">
        <v>42326</v>
      </c>
      <c r="H715" s="14">
        <f>VLOOKUP(Ventas1[[#This Row],[IdProducto]],Productos1[],3,FALSE)*Ventas1[[#This Row],[UdsVendidas]]</f>
        <v>369</v>
      </c>
      <c r="I715" s="14">
        <f>VLOOKUP(Ventas1[[#This Row],[IdProducto]],Productos1[],4,FALSE)*Ventas1[[#This Row],[UdsVendidas]]</f>
        <v>738</v>
      </c>
      <c r="J715" s="14">
        <f>Ventas1[[#This Row],[Ingresos]]-Ventas1[[#This Row],[Costes]]</f>
        <v>369</v>
      </c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2.75" customHeight="1" x14ac:dyDescent="0.2">
      <c r="A716" s="4">
        <v>23976</v>
      </c>
      <c r="B716" s="4" t="s">
        <v>938</v>
      </c>
      <c r="C716" s="4" t="s">
        <v>215</v>
      </c>
      <c r="D716" s="4" t="s">
        <v>16</v>
      </c>
      <c r="E716" s="4" t="s">
        <v>1219</v>
      </c>
      <c r="F716" s="4">
        <v>70</v>
      </c>
      <c r="G716" s="7">
        <v>42366</v>
      </c>
      <c r="H716" s="14">
        <f>VLOOKUP(Ventas1[[#This Row],[IdProducto]],Productos1[],3,FALSE)*Ventas1[[#This Row],[UdsVendidas]]</f>
        <v>70</v>
      </c>
      <c r="I716" s="14">
        <f>VLOOKUP(Ventas1[[#This Row],[IdProducto]],Productos1[],4,FALSE)*Ventas1[[#This Row],[UdsVendidas]]</f>
        <v>140</v>
      </c>
      <c r="J716" s="14">
        <f>Ventas1[[#This Row],[Ingresos]]-Ventas1[[#This Row],[Costes]]</f>
        <v>70</v>
      </c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2.75" customHeight="1" x14ac:dyDescent="0.2">
      <c r="A717" s="4">
        <v>23977</v>
      </c>
      <c r="B717" s="4" t="s">
        <v>939</v>
      </c>
      <c r="C717" s="4" t="s">
        <v>328</v>
      </c>
      <c r="D717" s="4" t="s">
        <v>13</v>
      </c>
      <c r="E717" s="4" t="s">
        <v>1219</v>
      </c>
      <c r="F717" s="4">
        <v>161</v>
      </c>
      <c r="G717" s="7">
        <v>42316</v>
      </c>
      <c r="H717" s="14">
        <f>VLOOKUP(Ventas1[[#This Row],[IdProducto]],Productos1[],3,FALSE)*Ventas1[[#This Row],[UdsVendidas]]</f>
        <v>241.5</v>
      </c>
      <c r="I717" s="14">
        <f>VLOOKUP(Ventas1[[#This Row],[IdProducto]],Productos1[],4,FALSE)*Ventas1[[#This Row],[UdsVendidas]]</f>
        <v>483</v>
      </c>
      <c r="J717" s="14">
        <f>Ventas1[[#This Row],[Ingresos]]-Ventas1[[#This Row],[Costes]]</f>
        <v>241.5</v>
      </c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2.75" customHeight="1" x14ac:dyDescent="0.2">
      <c r="A718" s="4">
        <v>23978</v>
      </c>
      <c r="B718" s="4" t="s">
        <v>940</v>
      </c>
      <c r="C718" s="4" t="s">
        <v>73</v>
      </c>
      <c r="D718" s="4" t="s">
        <v>31</v>
      </c>
      <c r="E718" s="4" t="s">
        <v>1219</v>
      </c>
      <c r="F718" s="4">
        <v>16</v>
      </c>
      <c r="G718" s="7">
        <v>42356</v>
      </c>
      <c r="H718" s="14">
        <f>VLOOKUP(Ventas1[[#This Row],[IdProducto]],Productos1[],3,FALSE)*Ventas1[[#This Row],[UdsVendidas]]</f>
        <v>96</v>
      </c>
      <c r="I718" s="14">
        <f>VLOOKUP(Ventas1[[#This Row],[IdProducto]],Productos1[],4,FALSE)*Ventas1[[#This Row],[UdsVendidas]]</f>
        <v>144</v>
      </c>
      <c r="J718" s="14">
        <f>Ventas1[[#This Row],[Ingresos]]-Ventas1[[#This Row],[Costes]]</f>
        <v>48</v>
      </c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2.75" customHeight="1" x14ac:dyDescent="0.2">
      <c r="A719" s="4">
        <v>23979</v>
      </c>
      <c r="B719" s="4" t="s">
        <v>941</v>
      </c>
      <c r="C719" s="4" t="s">
        <v>39</v>
      </c>
      <c r="D719" s="4" t="s">
        <v>19</v>
      </c>
      <c r="E719" s="4" t="s">
        <v>1219</v>
      </c>
      <c r="F719" s="4">
        <v>163</v>
      </c>
      <c r="G719" s="7">
        <v>42323</v>
      </c>
      <c r="H719" s="14">
        <f>VLOOKUP(Ventas1[[#This Row],[IdProducto]],Productos1[],3,FALSE)*Ventas1[[#This Row],[UdsVendidas]]</f>
        <v>326</v>
      </c>
      <c r="I719" s="14">
        <f>VLOOKUP(Ventas1[[#This Row],[IdProducto]],Productos1[],4,FALSE)*Ventas1[[#This Row],[UdsVendidas]]</f>
        <v>650.37</v>
      </c>
      <c r="J719" s="14">
        <f>Ventas1[[#This Row],[Ingresos]]-Ventas1[[#This Row],[Costes]]</f>
        <v>324.37</v>
      </c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2.75" customHeight="1" x14ac:dyDescent="0.2">
      <c r="A720" s="4">
        <v>23980</v>
      </c>
      <c r="B720" s="4" t="s">
        <v>942</v>
      </c>
      <c r="C720" s="4" t="s">
        <v>282</v>
      </c>
      <c r="D720" s="4" t="s">
        <v>16</v>
      </c>
      <c r="E720" s="4" t="s">
        <v>1219</v>
      </c>
      <c r="F720" s="4">
        <v>52</v>
      </c>
      <c r="G720" s="7">
        <v>42315</v>
      </c>
      <c r="H720" s="14">
        <f>VLOOKUP(Ventas1[[#This Row],[IdProducto]],Productos1[],3,FALSE)*Ventas1[[#This Row],[UdsVendidas]]</f>
        <v>52</v>
      </c>
      <c r="I720" s="14">
        <f>VLOOKUP(Ventas1[[#This Row],[IdProducto]],Productos1[],4,FALSE)*Ventas1[[#This Row],[UdsVendidas]]</f>
        <v>104</v>
      </c>
      <c r="J720" s="14">
        <f>Ventas1[[#This Row],[Ingresos]]-Ventas1[[#This Row],[Costes]]</f>
        <v>52</v>
      </c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2.75" customHeight="1" x14ac:dyDescent="0.2">
      <c r="A721" s="4">
        <v>23981</v>
      </c>
      <c r="B721" s="4" t="s">
        <v>943</v>
      </c>
      <c r="C721" s="4" t="s">
        <v>305</v>
      </c>
      <c r="D721" s="4" t="s">
        <v>41</v>
      </c>
      <c r="E721" s="4" t="s">
        <v>1218</v>
      </c>
      <c r="F721" s="4">
        <v>39</v>
      </c>
      <c r="G721" s="7">
        <v>42346</v>
      </c>
      <c r="H721" s="14">
        <f>VLOOKUP(Ventas1[[#This Row],[IdProducto]],Productos1[],3,FALSE)*Ventas1[[#This Row],[UdsVendidas]]</f>
        <v>195</v>
      </c>
      <c r="I721" s="14">
        <f>VLOOKUP(Ventas1[[#This Row],[IdProducto]],Productos1[],4,FALSE)*Ventas1[[#This Row],[UdsVendidas]]</f>
        <v>389.61</v>
      </c>
      <c r="J721" s="14">
        <f>Ventas1[[#This Row],[Ingresos]]-Ventas1[[#This Row],[Costes]]</f>
        <v>194.61</v>
      </c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2.75" customHeight="1" x14ac:dyDescent="0.2">
      <c r="A722" s="4">
        <v>23982</v>
      </c>
      <c r="B722" s="4" t="s">
        <v>611</v>
      </c>
      <c r="C722" s="4" t="s">
        <v>240</v>
      </c>
      <c r="D722" s="4" t="s">
        <v>43</v>
      </c>
      <c r="E722" s="4" t="s">
        <v>1218</v>
      </c>
      <c r="F722" s="4">
        <v>67</v>
      </c>
      <c r="G722" s="7">
        <v>42277</v>
      </c>
      <c r="H722" s="14">
        <f>VLOOKUP(Ventas1[[#This Row],[IdProducto]],Productos1[],3,FALSE)*Ventas1[[#This Row],[UdsVendidas]]</f>
        <v>536</v>
      </c>
      <c r="I722" s="14">
        <f>VLOOKUP(Ventas1[[#This Row],[IdProducto]],Productos1[],4,FALSE)*Ventas1[[#This Row],[UdsVendidas]]</f>
        <v>971.5</v>
      </c>
      <c r="J722" s="14">
        <f>Ventas1[[#This Row],[Ingresos]]-Ventas1[[#This Row],[Costes]]</f>
        <v>435.5</v>
      </c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2.75" customHeight="1" x14ac:dyDescent="0.2">
      <c r="A723" s="4">
        <v>23983</v>
      </c>
      <c r="B723" s="4" t="s">
        <v>944</v>
      </c>
      <c r="C723" s="4" t="s">
        <v>99</v>
      </c>
      <c r="D723" s="4" t="s">
        <v>28</v>
      </c>
      <c r="E723" s="4" t="s">
        <v>1219</v>
      </c>
      <c r="F723" s="4">
        <v>30</v>
      </c>
      <c r="G723" s="7">
        <v>42281</v>
      </c>
      <c r="H723" s="14">
        <f>VLOOKUP(Ventas1[[#This Row],[IdProducto]],Productos1[],3,FALSE)*Ventas1[[#This Row],[UdsVendidas]]</f>
        <v>105</v>
      </c>
      <c r="I723" s="14">
        <f>VLOOKUP(Ventas1[[#This Row],[IdProducto]],Productos1[],4,FALSE)*Ventas1[[#This Row],[UdsVendidas]]</f>
        <v>195</v>
      </c>
      <c r="J723" s="14">
        <f>Ventas1[[#This Row],[Ingresos]]-Ventas1[[#This Row],[Costes]]</f>
        <v>90</v>
      </c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2.75" customHeight="1" x14ac:dyDescent="0.2">
      <c r="A724" s="4">
        <v>23984</v>
      </c>
      <c r="B724" s="4" t="s">
        <v>945</v>
      </c>
      <c r="C724" s="4" t="s">
        <v>298</v>
      </c>
      <c r="D724" s="4" t="s">
        <v>37</v>
      </c>
      <c r="E724" s="4" t="s">
        <v>1219</v>
      </c>
      <c r="F724" s="4">
        <v>32</v>
      </c>
      <c r="G724" s="7">
        <v>42361</v>
      </c>
      <c r="H724" s="14">
        <f>VLOOKUP(Ventas1[[#This Row],[IdProducto]],Productos1[],3,FALSE)*Ventas1[[#This Row],[UdsVendidas]]</f>
        <v>112</v>
      </c>
      <c r="I724" s="14">
        <f>VLOOKUP(Ventas1[[#This Row],[IdProducto]],Productos1[],4,FALSE)*Ventas1[[#This Row],[UdsVendidas]]</f>
        <v>223.68</v>
      </c>
      <c r="J724" s="14">
        <f>Ventas1[[#This Row],[Ingresos]]-Ventas1[[#This Row],[Costes]]</f>
        <v>111.68</v>
      </c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2.75" customHeight="1" x14ac:dyDescent="0.2">
      <c r="A725" s="4">
        <v>23985</v>
      </c>
      <c r="B725" s="4" t="s">
        <v>946</v>
      </c>
      <c r="C725" s="4" t="s">
        <v>123</v>
      </c>
      <c r="D725" s="4" t="s">
        <v>43</v>
      </c>
      <c r="E725" s="4" t="s">
        <v>1218</v>
      </c>
      <c r="F725" s="4">
        <v>48</v>
      </c>
      <c r="G725" s="7">
        <v>42310</v>
      </c>
      <c r="H725" s="14">
        <f>VLOOKUP(Ventas1[[#This Row],[IdProducto]],Productos1[],3,FALSE)*Ventas1[[#This Row],[UdsVendidas]]</f>
        <v>384</v>
      </c>
      <c r="I725" s="14">
        <f>VLOOKUP(Ventas1[[#This Row],[IdProducto]],Productos1[],4,FALSE)*Ventas1[[#This Row],[UdsVendidas]]</f>
        <v>696</v>
      </c>
      <c r="J725" s="14">
        <f>Ventas1[[#This Row],[Ingresos]]-Ventas1[[#This Row],[Costes]]</f>
        <v>312</v>
      </c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2.75" customHeight="1" x14ac:dyDescent="0.2">
      <c r="A726" s="4">
        <v>23986</v>
      </c>
      <c r="B726" s="4" t="s">
        <v>947</v>
      </c>
      <c r="C726" s="4" t="s">
        <v>323</v>
      </c>
      <c r="D726" s="4" t="s">
        <v>13</v>
      </c>
      <c r="E726" s="4" t="s">
        <v>1218</v>
      </c>
      <c r="F726" s="4">
        <v>61</v>
      </c>
      <c r="G726" s="7">
        <v>42331</v>
      </c>
      <c r="H726" s="14">
        <f>VLOOKUP(Ventas1[[#This Row],[IdProducto]],Productos1[],3,FALSE)*Ventas1[[#This Row],[UdsVendidas]]</f>
        <v>91.5</v>
      </c>
      <c r="I726" s="14">
        <f>VLOOKUP(Ventas1[[#This Row],[IdProducto]],Productos1[],4,FALSE)*Ventas1[[#This Row],[UdsVendidas]]</f>
        <v>183</v>
      </c>
      <c r="J726" s="14">
        <f>Ventas1[[#This Row],[Ingresos]]-Ventas1[[#This Row],[Costes]]</f>
        <v>91.5</v>
      </c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2.75" customHeight="1" x14ac:dyDescent="0.2">
      <c r="A727" s="4">
        <v>23987</v>
      </c>
      <c r="B727" s="4" t="s">
        <v>948</v>
      </c>
      <c r="C727" s="4" t="s">
        <v>112</v>
      </c>
      <c r="D727" s="4" t="s">
        <v>16</v>
      </c>
      <c r="E727" s="4" t="s">
        <v>1219</v>
      </c>
      <c r="F727" s="4">
        <v>35</v>
      </c>
      <c r="G727" s="7">
        <v>42281</v>
      </c>
      <c r="H727" s="14">
        <f>VLOOKUP(Ventas1[[#This Row],[IdProducto]],Productos1[],3,FALSE)*Ventas1[[#This Row],[UdsVendidas]]</f>
        <v>35</v>
      </c>
      <c r="I727" s="14">
        <f>VLOOKUP(Ventas1[[#This Row],[IdProducto]],Productos1[],4,FALSE)*Ventas1[[#This Row],[UdsVendidas]]</f>
        <v>70</v>
      </c>
      <c r="J727" s="14">
        <f>Ventas1[[#This Row],[Ingresos]]-Ventas1[[#This Row],[Costes]]</f>
        <v>35</v>
      </c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2.75" customHeight="1" x14ac:dyDescent="0.2">
      <c r="A728" s="4">
        <v>23988</v>
      </c>
      <c r="B728" s="4" t="s">
        <v>949</v>
      </c>
      <c r="C728" s="4" t="s">
        <v>223</v>
      </c>
      <c r="D728" s="4" t="s">
        <v>41</v>
      </c>
      <c r="E728" s="4" t="s">
        <v>1220</v>
      </c>
      <c r="F728" s="4">
        <v>81</v>
      </c>
      <c r="G728" s="7">
        <v>42250</v>
      </c>
      <c r="H728" s="14">
        <f>VLOOKUP(Ventas1[[#This Row],[IdProducto]],Productos1[],3,FALSE)*Ventas1[[#This Row],[UdsVendidas]]</f>
        <v>405</v>
      </c>
      <c r="I728" s="14">
        <f>VLOOKUP(Ventas1[[#This Row],[IdProducto]],Productos1[],4,FALSE)*Ventas1[[#This Row],[UdsVendidas]]</f>
        <v>809.19</v>
      </c>
      <c r="J728" s="14">
        <f>Ventas1[[#This Row],[Ingresos]]-Ventas1[[#This Row],[Costes]]</f>
        <v>404.19000000000005</v>
      </c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2.75" customHeight="1" x14ac:dyDescent="0.2">
      <c r="A729" s="4">
        <v>23989</v>
      </c>
      <c r="B729" s="4" t="s">
        <v>950</v>
      </c>
      <c r="C729" s="4" t="s">
        <v>328</v>
      </c>
      <c r="D729" s="4" t="s">
        <v>31</v>
      </c>
      <c r="E729" s="4" t="s">
        <v>1219</v>
      </c>
      <c r="F729" s="4">
        <v>58</v>
      </c>
      <c r="G729" s="7">
        <v>42249</v>
      </c>
      <c r="H729" s="14">
        <f>VLOOKUP(Ventas1[[#This Row],[IdProducto]],Productos1[],3,FALSE)*Ventas1[[#This Row],[UdsVendidas]]</f>
        <v>348</v>
      </c>
      <c r="I729" s="14">
        <f>VLOOKUP(Ventas1[[#This Row],[IdProducto]],Productos1[],4,FALSE)*Ventas1[[#This Row],[UdsVendidas]]</f>
        <v>522</v>
      </c>
      <c r="J729" s="14">
        <f>Ventas1[[#This Row],[Ingresos]]-Ventas1[[#This Row],[Costes]]</f>
        <v>174</v>
      </c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2.75" customHeight="1" x14ac:dyDescent="0.2">
      <c r="A730" s="4">
        <v>23990</v>
      </c>
      <c r="B730" s="4" t="s">
        <v>951</v>
      </c>
      <c r="C730" s="4" t="s">
        <v>235</v>
      </c>
      <c r="D730" s="4" t="s">
        <v>24</v>
      </c>
      <c r="E730" s="4" t="s">
        <v>1218</v>
      </c>
      <c r="F730" s="4">
        <v>71</v>
      </c>
      <c r="G730" s="7">
        <v>42272</v>
      </c>
      <c r="H730" s="14">
        <f>VLOOKUP(Ventas1[[#This Row],[IdProducto]],Productos1[],3,FALSE)*Ventas1[[#This Row],[UdsVendidas]]</f>
        <v>213</v>
      </c>
      <c r="I730" s="14">
        <f>VLOOKUP(Ventas1[[#This Row],[IdProducto]],Productos1[],4,FALSE)*Ventas1[[#This Row],[UdsVendidas]]</f>
        <v>426</v>
      </c>
      <c r="J730" s="14">
        <f>Ventas1[[#This Row],[Ingresos]]-Ventas1[[#This Row],[Costes]]</f>
        <v>213</v>
      </c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2.75" customHeight="1" x14ac:dyDescent="0.2">
      <c r="A731" s="4">
        <v>23991</v>
      </c>
      <c r="B731" s="4" t="s">
        <v>952</v>
      </c>
      <c r="C731" s="4" t="s">
        <v>60</v>
      </c>
      <c r="D731" s="4" t="s">
        <v>16</v>
      </c>
      <c r="E731" s="4" t="s">
        <v>1218</v>
      </c>
      <c r="F731" s="4">
        <v>55</v>
      </c>
      <c r="G731" s="7">
        <v>42266</v>
      </c>
      <c r="H731" s="14">
        <f>VLOOKUP(Ventas1[[#This Row],[IdProducto]],Productos1[],3,FALSE)*Ventas1[[#This Row],[UdsVendidas]]</f>
        <v>55</v>
      </c>
      <c r="I731" s="14">
        <f>VLOOKUP(Ventas1[[#This Row],[IdProducto]],Productos1[],4,FALSE)*Ventas1[[#This Row],[UdsVendidas]]</f>
        <v>110</v>
      </c>
      <c r="J731" s="14">
        <f>Ventas1[[#This Row],[Ingresos]]-Ventas1[[#This Row],[Costes]]</f>
        <v>55</v>
      </c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2.75" customHeight="1" x14ac:dyDescent="0.2">
      <c r="A732" s="4">
        <v>23992</v>
      </c>
      <c r="B732" s="4" t="s">
        <v>953</v>
      </c>
      <c r="C732" s="4" t="s">
        <v>172</v>
      </c>
      <c r="D732" s="4" t="s">
        <v>24</v>
      </c>
      <c r="E732" s="4" t="s">
        <v>1218</v>
      </c>
      <c r="F732" s="4">
        <v>34</v>
      </c>
      <c r="G732" s="7">
        <v>42276</v>
      </c>
      <c r="H732" s="14">
        <f>VLOOKUP(Ventas1[[#This Row],[IdProducto]],Productos1[],3,FALSE)*Ventas1[[#This Row],[UdsVendidas]]</f>
        <v>102</v>
      </c>
      <c r="I732" s="14">
        <f>VLOOKUP(Ventas1[[#This Row],[IdProducto]],Productos1[],4,FALSE)*Ventas1[[#This Row],[UdsVendidas]]</f>
        <v>204</v>
      </c>
      <c r="J732" s="14">
        <f>Ventas1[[#This Row],[Ingresos]]-Ventas1[[#This Row],[Costes]]</f>
        <v>102</v>
      </c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2.75" customHeight="1" x14ac:dyDescent="0.2">
      <c r="A733" s="4">
        <v>23993</v>
      </c>
      <c r="B733" s="4" t="s">
        <v>954</v>
      </c>
      <c r="C733" s="4" t="s">
        <v>295</v>
      </c>
      <c r="D733" s="4" t="s">
        <v>13</v>
      </c>
      <c r="E733" s="4" t="s">
        <v>1218</v>
      </c>
      <c r="F733" s="4">
        <v>161</v>
      </c>
      <c r="G733" s="7">
        <v>42264</v>
      </c>
      <c r="H733" s="14">
        <f>VLOOKUP(Ventas1[[#This Row],[IdProducto]],Productos1[],3,FALSE)*Ventas1[[#This Row],[UdsVendidas]]</f>
        <v>241.5</v>
      </c>
      <c r="I733" s="14">
        <f>VLOOKUP(Ventas1[[#This Row],[IdProducto]],Productos1[],4,FALSE)*Ventas1[[#This Row],[UdsVendidas]]</f>
        <v>483</v>
      </c>
      <c r="J733" s="14">
        <f>Ventas1[[#This Row],[Ingresos]]-Ventas1[[#This Row],[Costes]]</f>
        <v>241.5</v>
      </c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2.75" customHeight="1" x14ac:dyDescent="0.2">
      <c r="A734" s="4">
        <v>23994</v>
      </c>
      <c r="B734" s="4" t="s">
        <v>955</v>
      </c>
      <c r="C734" s="4" t="s">
        <v>34</v>
      </c>
      <c r="D734" s="4" t="s">
        <v>28</v>
      </c>
      <c r="E734" s="4" t="s">
        <v>1218</v>
      </c>
      <c r="F734" s="4">
        <v>171</v>
      </c>
      <c r="G734" s="7">
        <v>42290</v>
      </c>
      <c r="H734" s="14">
        <f>VLOOKUP(Ventas1[[#This Row],[IdProducto]],Productos1[],3,FALSE)*Ventas1[[#This Row],[UdsVendidas]]</f>
        <v>598.5</v>
      </c>
      <c r="I734" s="14">
        <f>VLOOKUP(Ventas1[[#This Row],[IdProducto]],Productos1[],4,FALSE)*Ventas1[[#This Row],[UdsVendidas]]</f>
        <v>1111.5</v>
      </c>
      <c r="J734" s="14">
        <f>Ventas1[[#This Row],[Ingresos]]-Ventas1[[#This Row],[Costes]]</f>
        <v>513</v>
      </c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2.75" customHeight="1" x14ac:dyDescent="0.2">
      <c r="A735" s="4">
        <v>23995</v>
      </c>
      <c r="B735" s="4" t="s">
        <v>956</v>
      </c>
      <c r="C735" s="4" t="s">
        <v>97</v>
      </c>
      <c r="D735" s="4" t="s">
        <v>28</v>
      </c>
      <c r="E735" s="4" t="s">
        <v>1219</v>
      </c>
      <c r="F735" s="4">
        <v>188</v>
      </c>
      <c r="G735" s="7">
        <v>42351</v>
      </c>
      <c r="H735" s="14">
        <f>VLOOKUP(Ventas1[[#This Row],[IdProducto]],Productos1[],3,FALSE)*Ventas1[[#This Row],[UdsVendidas]]</f>
        <v>658</v>
      </c>
      <c r="I735" s="14">
        <f>VLOOKUP(Ventas1[[#This Row],[IdProducto]],Productos1[],4,FALSE)*Ventas1[[#This Row],[UdsVendidas]]</f>
        <v>1222</v>
      </c>
      <c r="J735" s="14">
        <f>Ventas1[[#This Row],[Ingresos]]-Ventas1[[#This Row],[Costes]]</f>
        <v>564</v>
      </c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2.75" customHeight="1" x14ac:dyDescent="0.2">
      <c r="A736" s="4">
        <v>23996</v>
      </c>
      <c r="B736" s="4" t="s">
        <v>957</v>
      </c>
      <c r="C736" s="4" t="s">
        <v>56</v>
      </c>
      <c r="D736" s="4" t="s">
        <v>13</v>
      </c>
      <c r="E736" s="4" t="s">
        <v>1220</v>
      </c>
      <c r="F736" s="4">
        <v>58</v>
      </c>
      <c r="G736" s="7">
        <v>42342</v>
      </c>
      <c r="H736" s="14">
        <f>VLOOKUP(Ventas1[[#This Row],[IdProducto]],Productos1[],3,FALSE)*Ventas1[[#This Row],[UdsVendidas]]</f>
        <v>87</v>
      </c>
      <c r="I736" s="14">
        <f>VLOOKUP(Ventas1[[#This Row],[IdProducto]],Productos1[],4,FALSE)*Ventas1[[#This Row],[UdsVendidas]]</f>
        <v>174</v>
      </c>
      <c r="J736" s="14">
        <f>Ventas1[[#This Row],[Ingresos]]-Ventas1[[#This Row],[Costes]]</f>
        <v>87</v>
      </c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2.75" customHeight="1" x14ac:dyDescent="0.2">
      <c r="A737" s="4">
        <v>23997</v>
      </c>
      <c r="B737" s="4" t="s">
        <v>958</v>
      </c>
      <c r="C737" s="4" t="s">
        <v>312</v>
      </c>
      <c r="D737" s="4" t="s">
        <v>19</v>
      </c>
      <c r="E737" s="4" t="s">
        <v>1218</v>
      </c>
      <c r="F737" s="4">
        <v>161</v>
      </c>
      <c r="G737" s="7">
        <v>42257</v>
      </c>
      <c r="H737" s="14">
        <f>VLOOKUP(Ventas1[[#This Row],[IdProducto]],Productos1[],3,FALSE)*Ventas1[[#This Row],[UdsVendidas]]</f>
        <v>322</v>
      </c>
      <c r="I737" s="14">
        <f>VLOOKUP(Ventas1[[#This Row],[IdProducto]],Productos1[],4,FALSE)*Ventas1[[#This Row],[UdsVendidas]]</f>
        <v>642.39</v>
      </c>
      <c r="J737" s="14">
        <f>Ventas1[[#This Row],[Ingresos]]-Ventas1[[#This Row],[Costes]]</f>
        <v>320.39</v>
      </c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2.75" customHeight="1" x14ac:dyDescent="0.2">
      <c r="A738" s="4">
        <v>23998</v>
      </c>
      <c r="B738" s="4" t="s">
        <v>959</v>
      </c>
      <c r="C738" s="4" t="s">
        <v>90</v>
      </c>
      <c r="D738" s="4" t="s">
        <v>19</v>
      </c>
      <c r="E738" s="4" t="s">
        <v>1218</v>
      </c>
      <c r="F738" s="4">
        <v>127</v>
      </c>
      <c r="G738" s="7">
        <v>42270</v>
      </c>
      <c r="H738" s="14">
        <f>VLOOKUP(Ventas1[[#This Row],[IdProducto]],Productos1[],3,FALSE)*Ventas1[[#This Row],[UdsVendidas]]</f>
        <v>254</v>
      </c>
      <c r="I738" s="14">
        <f>VLOOKUP(Ventas1[[#This Row],[IdProducto]],Productos1[],4,FALSE)*Ventas1[[#This Row],[UdsVendidas]]</f>
        <v>506.73</v>
      </c>
      <c r="J738" s="14">
        <f>Ventas1[[#This Row],[Ingresos]]-Ventas1[[#This Row],[Costes]]</f>
        <v>252.73000000000002</v>
      </c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2.75" customHeight="1" x14ac:dyDescent="0.2">
      <c r="A739" s="4">
        <v>23999</v>
      </c>
      <c r="B739" s="4" t="s">
        <v>960</v>
      </c>
      <c r="C739" s="4" t="s">
        <v>207</v>
      </c>
      <c r="D739" s="4" t="s">
        <v>37</v>
      </c>
      <c r="E739" s="4" t="s">
        <v>1220</v>
      </c>
      <c r="F739" s="4">
        <v>94</v>
      </c>
      <c r="G739" s="7">
        <v>42264</v>
      </c>
      <c r="H739" s="14">
        <f>VLOOKUP(Ventas1[[#This Row],[IdProducto]],Productos1[],3,FALSE)*Ventas1[[#This Row],[UdsVendidas]]</f>
        <v>329</v>
      </c>
      <c r="I739" s="14">
        <f>VLOOKUP(Ventas1[[#This Row],[IdProducto]],Productos1[],4,FALSE)*Ventas1[[#This Row],[UdsVendidas]]</f>
        <v>657.06000000000006</v>
      </c>
      <c r="J739" s="14">
        <f>Ventas1[[#This Row],[Ingresos]]-Ventas1[[#This Row],[Costes]]</f>
        <v>328.06000000000006</v>
      </c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2.75" customHeight="1" x14ac:dyDescent="0.2">
      <c r="A740" s="4">
        <v>24000</v>
      </c>
      <c r="B740" s="4" t="s">
        <v>961</v>
      </c>
      <c r="C740" s="4" t="s">
        <v>153</v>
      </c>
      <c r="D740" s="4" t="s">
        <v>22</v>
      </c>
      <c r="E740" s="4" t="s">
        <v>1218</v>
      </c>
      <c r="F740" s="4">
        <v>4</v>
      </c>
      <c r="G740" s="7">
        <v>42348</v>
      </c>
      <c r="H740" s="14">
        <f>VLOOKUP(Ventas1[[#This Row],[IdProducto]],Productos1[],3,FALSE)*Ventas1[[#This Row],[UdsVendidas]]</f>
        <v>14</v>
      </c>
      <c r="I740" s="14">
        <f>VLOOKUP(Ventas1[[#This Row],[IdProducto]],Productos1[],4,FALSE)*Ventas1[[#This Row],[UdsVendidas]]</f>
        <v>26</v>
      </c>
      <c r="J740" s="14">
        <f>Ventas1[[#This Row],[Ingresos]]-Ventas1[[#This Row],[Costes]]</f>
        <v>12</v>
      </c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2.75" customHeight="1" x14ac:dyDescent="0.2">
      <c r="A741" s="4">
        <v>24001</v>
      </c>
      <c r="B741" s="4" t="s">
        <v>962</v>
      </c>
      <c r="C741" s="4" t="s">
        <v>257</v>
      </c>
      <c r="D741" s="4" t="s">
        <v>19</v>
      </c>
      <c r="E741" s="4" t="s">
        <v>1219</v>
      </c>
      <c r="F741" s="4">
        <v>83</v>
      </c>
      <c r="G741" s="7">
        <v>42348</v>
      </c>
      <c r="H741" s="14">
        <f>VLOOKUP(Ventas1[[#This Row],[IdProducto]],Productos1[],3,FALSE)*Ventas1[[#This Row],[UdsVendidas]]</f>
        <v>166</v>
      </c>
      <c r="I741" s="14">
        <f>VLOOKUP(Ventas1[[#This Row],[IdProducto]],Productos1[],4,FALSE)*Ventas1[[#This Row],[UdsVendidas]]</f>
        <v>331.17</v>
      </c>
      <c r="J741" s="14">
        <f>Ventas1[[#This Row],[Ingresos]]-Ventas1[[#This Row],[Costes]]</f>
        <v>165.17000000000002</v>
      </c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2.75" customHeight="1" x14ac:dyDescent="0.2">
      <c r="A742" s="4">
        <v>24002</v>
      </c>
      <c r="B742" s="4" t="s">
        <v>963</v>
      </c>
      <c r="C742" s="4" t="s">
        <v>130</v>
      </c>
      <c r="D742" s="4" t="s">
        <v>19</v>
      </c>
      <c r="E742" s="4" t="s">
        <v>1219</v>
      </c>
      <c r="F742" s="4">
        <v>22</v>
      </c>
      <c r="G742" s="7">
        <v>42260</v>
      </c>
      <c r="H742" s="14">
        <f>VLOOKUP(Ventas1[[#This Row],[IdProducto]],Productos1[],3,FALSE)*Ventas1[[#This Row],[UdsVendidas]]</f>
        <v>44</v>
      </c>
      <c r="I742" s="14">
        <f>VLOOKUP(Ventas1[[#This Row],[IdProducto]],Productos1[],4,FALSE)*Ventas1[[#This Row],[UdsVendidas]]</f>
        <v>87.78</v>
      </c>
      <c r="J742" s="14">
        <f>Ventas1[[#This Row],[Ingresos]]-Ventas1[[#This Row],[Costes]]</f>
        <v>43.78</v>
      </c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2.75" customHeight="1" x14ac:dyDescent="0.2">
      <c r="A743" s="4">
        <v>24003</v>
      </c>
      <c r="B743" s="4" t="s">
        <v>964</v>
      </c>
      <c r="C743" s="4" t="s">
        <v>307</v>
      </c>
      <c r="D743" s="4" t="s">
        <v>41</v>
      </c>
      <c r="E743" s="4" t="s">
        <v>1220</v>
      </c>
      <c r="F743" s="4">
        <v>62</v>
      </c>
      <c r="G743" s="7">
        <v>42269</v>
      </c>
      <c r="H743" s="14">
        <f>VLOOKUP(Ventas1[[#This Row],[IdProducto]],Productos1[],3,FALSE)*Ventas1[[#This Row],[UdsVendidas]]</f>
        <v>310</v>
      </c>
      <c r="I743" s="14">
        <f>VLOOKUP(Ventas1[[#This Row],[IdProducto]],Productos1[],4,FALSE)*Ventas1[[#This Row],[UdsVendidas]]</f>
        <v>619.38</v>
      </c>
      <c r="J743" s="14">
        <f>Ventas1[[#This Row],[Ingresos]]-Ventas1[[#This Row],[Costes]]</f>
        <v>309.38</v>
      </c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2.75" customHeight="1" x14ac:dyDescent="0.2">
      <c r="A744" s="4">
        <v>24004</v>
      </c>
      <c r="B744" s="4" t="s">
        <v>965</v>
      </c>
      <c r="C744" s="4" t="s">
        <v>173</v>
      </c>
      <c r="D744" s="4" t="s">
        <v>31</v>
      </c>
      <c r="E744" s="4" t="s">
        <v>1218</v>
      </c>
      <c r="F744" s="4">
        <v>140</v>
      </c>
      <c r="G744" s="7">
        <v>42336</v>
      </c>
      <c r="H744" s="14">
        <f>VLOOKUP(Ventas1[[#This Row],[IdProducto]],Productos1[],3,FALSE)*Ventas1[[#This Row],[UdsVendidas]]</f>
        <v>840</v>
      </c>
      <c r="I744" s="14">
        <f>VLOOKUP(Ventas1[[#This Row],[IdProducto]],Productos1[],4,FALSE)*Ventas1[[#This Row],[UdsVendidas]]</f>
        <v>1260</v>
      </c>
      <c r="J744" s="14">
        <f>Ventas1[[#This Row],[Ingresos]]-Ventas1[[#This Row],[Costes]]</f>
        <v>420</v>
      </c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2.75" customHeight="1" x14ac:dyDescent="0.2">
      <c r="A745" s="4">
        <v>24005</v>
      </c>
      <c r="B745" s="4" t="s">
        <v>966</v>
      </c>
      <c r="C745" s="4" t="s">
        <v>134</v>
      </c>
      <c r="D745" s="4" t="s">
        <v>28</v>
      </c>
      <c r="E745" s="4" t="s">
        <v>1219</v>
      </c>
      <c r="F745" s="4">
        <v>203</v>
      </c>
      <c r="G745" s="7">
        <v>42347</v>
      </c>
      <c r="H745" s="14">
        <f>VLOOKUP(Ventas1[[#This Row],[IdProducto]],Productos1[],3,FALSE)*Ventas1[[#This Row],[UdsVendidas]]</f>
        <v>710.5</v>
      </c>
      <c r="I745" s="14">
        <f>VLOOKUP(Ventas1[[#This Row],[IdProducto]],Productos1[],4,FALSE)*Ventas1[[#This Row],[UdsVendidas]]</f>
        <v>1319.5</v>
      </c>
      <c r="J745" s="14">
        <f>Ventas1[[#This Row],[Ingresos]]-Ventas1[[#This Row],[Costes]]</f>
        <v>609</v>
      </c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2.75" customHeight="1" x14ac:dyDescent="0.2">
      <c r="A746" s="4">
        <v>24006</v>
      </c>
      <c r="B746" s="4" t="s">
        <v>967</v>
      </c>
      <c r="C746" s="4" t="s">
        <v>106</v>
      </c>
      <c r="D746" s="4" t="s">
        <v>31</v>
      </c>
      <c r="E746" s="4" t="s">
        <v>1218</v>
      </c>
      <c r="F746" s="4">
        <v>94</v>
      </c>
      <c r="G746" s="7">
        <v>42294</v>
      </c>
      <c r="H746" s="14">
        <f>VLOOKUP(Ventas1[[#This Row],[IdProducto]],Productos1[],3,FALSE)*Ventas1[[#This Row],[UdsVendidas]]</f>
        <v>564</v>
      </c>
      <c r="I746" s="14">
        <f>VLOOKUP(Ventas1[[#This Row],[IdProducto]],Productos1[],4,FALSE)*Ventas1[[#This Row],[UdsVendidas]]</f>
        <v>846</v>
      </c>
      <c r="J746" s="14">
        <f>Ventas1[[#This Row],[Ingresos]]-Ventas1[[#This Row],[Costes]]</f>
        <v>282</v>
      </c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2.75" customHeight="1" x14ac:dyDescent="0.2">
      <c r="A747" s="4">
        <v>24007</v>
      </c>
      <c r="B747" s="4" t="s">
        <v>968</v>
      </c>
      <c r="C747" s="4" t="s">
        <v>137</v>
      </c>
      <c r="D747" s="4" t="s">
        <v>31</v>
      </c>
      <c r="E747" s="4" t="s">
        <v>1219</v>
      </c>
      <c r="F747" s="4">
        <v>57</v>
      </c>
      <c r="G747" s="7">
        <v>42282</v>
      </c>
      <c r="H747" s="14">
        <f>VLOOKUP(Ventas1[[#This Row],[IdProducto]],Productos1[],3,FALSE)*Ventas1[[#This Row],[UdsVendidas]]</f>
        <v>342</v>
      </c>
      <c r="I747" s="14">
        <f>VLOOKUP(Ventas1[[#This Row],[IdProducto]],Productos1[],4,FALSE)*Ventas1[[#This Row],[UdsVendidas]]</f>
        <v>513</v>
      </c>
      <c r="J747" s="14">
        <f>Ventas1[[#This Row],[Ingresos]]-Ventas1[[#This Row],[Costes]]</f>
        <v>171</v>
      </c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2.75" customHeight="1" x14ac:dyDescent="0.2">
      <c r="A748" s="4">
        <v>24008</v>
      </c>
      <c r="B748" s="4" t="s">
        <v>969</v>
      </c>
      <c r="C748" s="4" t="s">
        <v>169</v>
      </c>
      <c r="D748" s="4" t="s">
        <v>19</v>
      </c>
      <c r="E748" s="4" t="s">
        <v>1220</v>
      </c>
      <c r="F748" s="4">
        <v>139</v>
      </c>
      <c r="G748" s="7">
        <v>42261</v>
      </c>
      <c r="H748" s="14">
        <f>VLOOKUP(Ventas1[[#This Row],[IdProducto]],Productos1[],3,FALSE)*Ventas1[[#This Row],[UdsVendidas]]</f>
        <v>278</v>
      </c>
      <c r="I748" s="14">
        <f>VLOOKUP(Ventas1[[#This Row],[IdProducto]],Productos1[],4,FALSE)*Ventas1[[#This Row],[UdsVendidas]]</f>
        <v>554.61</v>
      </c>
      <c r="J748" s="14">
        <f>Ventas1[[#This Row],[Ingresos]]-Ventas1[[#This Row],[Costes]]</f>
        <v>276.61</v>
      </c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2.75" customHeight="1" x14ac:dyDescent="0.2">
      <c r="A749" s="4">
        <v>24009</v>
      </c>
      <c r="B749" s="4" t="s">
        <v>970</v>
      </c>
      <c r="C749" s="4" t="s">
        <v>53</v>
      </c>
      <c r="D749" s="4" t="s">
        <v>35</v>
      </c>
      <c r="E749" s="4" t="s">
        <v>1219</v>
      </c>
      <c r="F749" s="4">
        <v>92</v>
      </c>
      <c r="G749" s="7">
        <v>42317</v>
      </c>
      <c r="H749" s="14">
        <f>VLOOKUP(Ventas1[[#This Row],[IdProducto]],Productos1[],3,FALSE)*Ventas1[[#This Row],[UdsVendidas]]</f>
        <v>230</v>
      </c>
      <c r="I749" s="14">
        <f>VLOOKUP(Ventas1[[#This Row],[IdProducto]],Productos1[],4,FALSE)*Ventas1[[#This Row],[UdsVendidas]]</f>
        <v>414</v>
      </c>
      <c r="J749" s="14">
        <f>Ventas1[[#This Row],[Ingresos]]-Ventas1[[#This Row],[Costes]]</f>
        <v>184</v>
      </c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2.75" customHeight="1" x14ac:dyDescent="0.2">
      <c r="A750" s="4">
        <v>24010</v>
      </c>
      <c r="B750" s="4" t="s">
        <v>971</v>
      </c>
      <c r="C750" s="4" t="s">
        <v>131</v>
      </c>
      <c r="D750" s="4" t="s">
        <v>35</v>
      </c>
      <c r="E750" s="4" t="s">
        <v>1218</v>
      </c>
      <c r="F750" s="4">
        <v>23</v>
      </c>
      <c r="G750" s="7">
        <v>42289</v>
      </c>
      <c r="H750" s="14">
        <f>VLOOKUP(Ventas1[[#This Row],[IdProducto]],Productos1[],3,FALSE)*Ventas1[[#This Row],[UdsVendidas]]</f>
        <v>57.5</v>
      </c>
      <c r="I750" s="14">
        <f>VLOOKUP(Ventas1[[#This Row],[IdProducto]],Productos1[],4,FALSE)*Ventas1[[#This Row],[UdsVendidas]]</f>
        <v>103.5</v>
      </c>
      <c r="J750" s="14">
        <f>Ventas1[[#This Row],[Ingresos]]-Ventas1[[#This Row],[Costes]]</f>
        <v>46</v>
      </c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2.75" customHeight="1" x14ac:dyDescent="0.2">
      <c r="A751" s="4">
        <v>24011</v>
      </c>
      <c r="B751" s="4" t="s">
        <v>972</v>
      </c>
      <c r="C751" s="4" t="s">
        <v>252</v>
      </c>
      <c r="D751" s="4" t="s">
        <v>13</v>
      </c>
      <c r="E751" s="4" t="s">
        <v>1218</v>
      </c>
      <c r="F751" s="4">
        <v>60</v>
      </c>
      <c r="G751" s="7">
        <v>42288</v>
      </c>
      <c r="H751" s="14">
        <f>VLOOKUP(Ventas1[[#This Row],[IdProducto]],Productos1[],3,FALSE)*Ventas1[[#This Row],[UdsVendidas]]</f>
        <v>90</v>
      </c>
      <c r="I751" s="14">
        <f>VLOOKUP(Ventas1[[#This Row],[IdProducto]],Productos1[],4,FALSE)*Ventas1[[#This Row],[UdsVendidas]]</f>
        <v>180</v>
      </c>
      <c r="J751" s="14">
        <f>Ventas1[[#This Row],[Ingresos]]-Ventas1[[#This Row],[Costes]]</f>
        <v>90</v>
      </c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2.75" customHeight="1" x14ac:dyDescent="0.2">
      <c r="A752" s="4">
        <v>24012</v>
      </c>
      <c r="B752" s="4" t="s">
        <v>973</v>
      </c>
      <c r="C752" s="4" t="s">
        <v>44</v>
      </c>
      <c r="D752" s="4" t="s">
        <v>16</v>
      </c>
      <c r="E752" s="4" t="s">
        <v>1218</v>
      </c>
      <c r="F752" s="4">
        <v>133</v>
      </c>
      <c r="G752" s="7">
        <v>42297</v>
      </c>
      <c r="H752" s="14">
        <f>VLOOKUP(Ventas1[[#This Row],[IdProducto]],Productos1[],3,FALSE)*Ventas1[[#This Row],[UdsVendidas]]</f>
        <v>133</v>
      </c>
      <c r="I752" s="14">
        <f>VLOOKUP(Ventas1[[#This Row],[IdProducto]],Productos1[],4,FALSE)*Ventas1[[#This Row],[UdsVendidas]]</f>
        <v>266</v>
      </c>
      <c r="J752" s="14">
        <f>Ventas1[[#This Row],[Ingresos]]-Ventas1[[#This Row],[Costes]]</f>
        <v>133</v>
      </c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2.75" customHeight="1" x14ac:dyDescent="0.2">
      <c r="A753" s="4">
        <v>24013</v>
      </c>
      <c r="B753" s="4" t="s">
        <v>974</v>
      </c>
      <c r="C753" s="4" t="s">
        <v>176</v>
      </c>
      <c r="D753" s="4" t="s">
        <v>41</v>
      </c>
      <c r="E753" s="4" t="s">
        <v>1218</v>
      </c>
      <c r="F753" s="4">
        <v>68</v>
      </c>
      <c r="G753" s="7">
        <v>42338</v>
      </c>
      <c r="H753" s="14">
        <f>VLOOKUP(Ventas1[[#This Row],[IdProducto]],Productos1[],3,FALSE)*Ventas1[[#This Row],[UdsVendidas]]</f>
        <v>340</v>
      </c>
      <c r="I753" s="14">
        <f>VLOOKUP(Ventas1[[#This Row],[IdProducto]],Productos1[],4,FALSE)*Ventas1[[#This Row],[UdsVendidas]]</f>
        <v>679.32</v>
      </c>
      <c r="J753" s="14">
        <f>Ventas1[[#This Row],[Ingresos]]-Ventas1[[#This Row],[Costes]]</f>
        <v>339.32000000000005</v>
      </c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2.75" customHeight="1" x14ac:dyDescent="0.2">
      <c r="A754" s="4">
        <v>24014</v>
      </c>
      <c r="B754" s="4" t="s">
        <v>975</v>
      </c>
      <c r="C754" s="4" t="s">
        <v>97</v>
      </c>
      <c r="D754" s="4" t="s">
        <v>35</v>
      </c>
      <c r="E754" s="4" t="s">
        <v>1218</v>
      </c>
      <c r="F754" s="4">
        <v>38</v>
      </c>
      <c r="G754" s="7">
        <v>42259</v>
      </c>
      <c r="H754" s="14">
        <f>VLOOKUP(Ventas1[[#This Row],[IdProducto]],Productos1[],3,FALSE)*Ventas1[[#This Row],[UdsVendidas]]</f>
        <v>95</v>
      </c>
      <c r="I754" s="14">
        <f>VLOOKUP(Ventas1[[#This Row],[IdProducto]],Productos1[],4,FALSE)*Ventas1[[#This Row],[UdsVendidas]]</f>
        <v>171</v>
      </c>
      <c r="J754" s="14">
        <f>Ventas1[[#This Row],[Ingresos]]-Ventas1[[#This Row],[Costes]]</f>
        <v>76</v>
      </c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2.75" customHeight="1" x14ac:dyDescent="0.2">
      <c r="A755" s="4">
        <v>24015</v>
      </c>
      <c r="B755" s="4" t="s">
        <v>976</v>
      </c>
      <c r="C755" s="4" t="s">
        <v>257</v>
      </c>
      <c r="D755" s="4" t="s">
        <v>31</v>
      </c>
      <c r="E755" s="4" t="s">
        <v>1218</v>
      </c>
      <c r="F755" s="4">
        <v>70</v>
      </c>
      <c r="G755" s="7">
        <v>42358</v>
      </c>
      <c r="H755" s="14">
        <f>VLOOKUP(Ventas1[[#This Row],[IdProducto]],Productos1[],3,FALSE)*Ventas1[[#This Row],[UdsVendidas]]</f>
        <v>420</v>
      </c>
      <c r="I755" s="14">
        <f>VLOOKUP(Ventas1[[#This Row],[IdProducto]],Productos1[],4,FALSE)*Ventas1[[#This Row],[UdsVendidas]]</f>
        <v>630</v>
      </c>
      <c r="J755" s="14">
        <f>Ventas1[[#This Row],[Ingresos]]-Ventas1[[#This Row],[Costes]]</f>
        <v>210</v>
      </c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2.75" customHeight="1" x14ac:dyDescent="0.2">
      <c r="A756" s="4">
        <v>24016</v>
      </c>
      <c r="B756" s="4" t="s">
        <v>977</v>
      </c>
      <c r="C756" s="4" t="s">
        <v>106</v>
      </c>
      <c r="D756" s="4" t="s">
        <v>16</v>
      </c>
      <c r="E756" s="4" t="s">
        <v>1218</v>
      </c>
      <c r="F756" s="4">
        <v>63</v>
      </c>
      <c r="G756" s="7">
        <v>42353</v>
      </c>
      <c r="H756" s="14">
        <f>VLOOKUP(Ventas1[[#This Row],[IdProducto]],Productos1[],3,FALSE)*Ventas1[[#This Row],[UdsVendidas]]</f>
        <v>63</v>
      </c>
      <c r="I756" s="14">
        <f>VLOOKUP(Ventas1[[#This Row],[IdProducto]],Productos1[],4,FALSE)*Ventas1[[#This Row],[UdsVendidas]]</f>
        <v>126</v>
      </c>
      <c r="J756" s="14">
        <f>Ventas1[[#This Row],[Ingresos]]-Ventas1[[#This Row],[Costes]]</f>
        <v>63</v>
      </c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2.75" customHeight="1" x14ac:dyDescent="0.2">
      <c r="A757" s="4">
        <v>24017</v>
      </c>
      <c r="B757" s="4" t="s">
        <v>978</v>
      </c>
      <c r="C757" s="4" t="s">
        <v>116</v>
      </c>
      <c r="D757" s="4" t="s">
        <v>19</v>
      </c>
      <c r="E757" s="4" t="s">
        <v>1220</v>
      </c>
      <c r="F757" s="4">
        <v>208</v>
      </c>
      <c r="G757" s="7">
        <v>42320</v>
      </c>
      <c r="H757" s="14">
        <f>VLOOKUP(Ventas1[[#This Row],[IdProducto]],Productos1[],3,FALSE)*Ventas1[[#This Row],[UdsVendidas]]</f>
        <v>416</v>
      </c>
      <c r="I757" s="14">
        <f>VLOOKUP(Ventas1[[#This Row],[IdProducto]],Productos1[],4,FALSE)*Ventas1[[#This Row],[UdsVendidas]]</f>
        <v>829.92000000000007</v>
      </c>
      <c r="J757" s="14">
        <f>Ventas1[[#This Row],[Ingresos]]-Ventas1[[#This Row],[Costes]]</f>
        <v>413.92000000000007</v>
      </c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2.75" customHeight="1" x14ac:dyDescent="0.2">
      <c r="A758" s="4">
        <v>24018</v>
      </c>
      <c r="B758" s="4" t="s">
        <v>979</v>
      </c>
      <c r="C758" s="4" t="s">
        <v>91</v>
      </c>
      <c r="D758" s="4" t="s">
        <v>37</v>
      </c>
      <c r="E758" s="4" t="s">
        <v>1219</v>
      </c>
      <c r="F758" s="4">
        <v>37</v>
      </c>
      <c r="G758" s="7">
        <v>42291</v>
      </c>
      <c r="H758" s="14">
        <f>VLOOKUP(Ventas1[[#This Row],[IdProducto]],Productos1[],3,FALSE)*Ventas1[[#This Row],[UdsVendidas]]</f>
        <v>129.5</v>
      </c>
      <c r="I758" s="14">
        <f>VLOOKUP(Ventas1[[#This Row],[IdProducto]],Productos1[],4,FALSE)*Ventas1[[#This Row],[UdsVendidas]]</f>
        <v>258.63</v>
      </c>
      <c r="J758" s="14">
        <f>Ventas1[[#This Row],[Ingresos]]-Ventas1[[#This Row],[Costes]]</f>
        <v>129.13</v>
      </c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2.75" customHeight="1" x14ac:dyDescent="0.2">
      <c r="A759" s="4">
        <v>24019</v>
      </c>
      <c r="B759" s="4" t="s">
        <v>980</v>
      </c>
      <c r="C759" s="4" t="s">
        <v>160</v>
      </c>
      <c r="D759" s="4" t="s">
        <v>43</v>
      </c>
      <c r="E759" s="4" t="s">
        <v>1218</v>
      </c>
      <c r="F759" s="4">
        <v>52</v>
      </c>
      <c r="G759" s="7">
        <v>42275</v>
      </c>
      <c r="H759" s="14">
        <f>VLOOKUP(Ventas1[[#This Row],[IdProducto]],Productos1[],3,FALSE)*Ventas1[[#This Row],[UdsVendidas]]</f>
        <v>416</v>
      </c>
      <c r="I759" s="14">
        <f>VLOOKUP(Ventas1[[#This Row],[IdProducto]],Productos1[],4,FALSE)*Ventas1[[#This Row],[UdsVendidas]]</f>
        <v>754</v>
      </c>
      <c r="J759" s="14">
        <f>Ventas1[[#This Row],[Ingresos]]-Ventas1[[#This Row],[Costes]]</f>
        <v>338</v>
      </c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2.75" customHeight="1" x14ac:dyDescent="0.2">
      <c r="A760" s="4">
        <v>24020</v>
      </c>
      <c r="B760" s="4" t="s">
        <v>981</v>
      </c>
      <c r="C760" s="4" t="s">
        <v>70</v>
      </c>
      <c r="D760" s="4" t="s">
        <v>22</v>
      </c>
      <c r="E760" s="4" t="s">
        <v>1218</v>
      </c>
      <c r="F760" s="4">
        <v>138</v>
      </c>
      <c r="G760" s="7">
        <v>42367</v>
      </c>
      <c r="H760" s="14">
        <f>VLOOKUP(Ventas1[[#This Row],[IdProducto]],Productos1[],3,FALSE)*Ventas1[[#This Row],[UdsVendidas]]</f>
        <v>483</v>
      </c>
      <c r="I760" s="14">
        <f>VLOOKUP(Ventas1[[#This Row],[IdProducto]],Productos1[],4,FALSE)*Ventas1[[#This Row],[UdsVendidas]]</f>
        <v>897</v>
      </c>
      <c r="J760" s="14">
        <f>Ventas1[[#This Row],[Ingresos]]-Ventas1[[#This Row],[Costes]]</f>
        <v>414</v>
      </c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2.75" customHeight="1" x14ac:dyDescent="0.2">
      <c r="A761" s="4">
        <v>24021</v>
      </c>
      <c r="B761" s="4" t="s">
        <v>982</v>
      </c>
      <c r="C761" s="4" t="s">
        <v>205</v>
      </c>
      <c r="D761" s="4" t="s">
        <v>43</v>
      </c>
      <c r="E761" s="4" t="s">
        <v>1218</v>
      </c>
      <c r="F761" s="4">
        <v>182</v>
      </c>
      <c r="G761" s="7">
        <v>42275</v>
      </c>
      <c r="H761" s="14">
        <f>VLOOKUP(Ventas1[[#This Row],[IdProducto]],Productos1[],3,FALSE)*Ventas1[[#This Row],[UdsVendidas]]</f>
        <v>1456</v>
      </c>
      <c r="I761" s="14">
        <f>VLOOKUP(Ventas1[[#This Row],[IdProducto]],Productos1[],4,FALSE)*Ventas1[[#This Row],[UdsVendidas]]</f>
        <v>2639</v>
      </c>
      <c r="J761" s="14">
        <f>Ventas1[[#This Row],[Ingresos]]-Ventas1[[#This Row],[Costes]]</f>
        <v>1183</v>
      </c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2.75" customHeight="1" x14ac:dyDescent="0.2">
      <c r="A762" s="4">
        <v>24022</v>
      </c>
      <c r="B762" s="4" t="s">
        <v>983</v>
      </c>
      <c r="C762" s="4" t="s">
        <v>266</v>
      </c>
      <c r="D762" s="4" t="s">
        <v>13</v>
      </c>
      <c r="E762" s="4" t="s">
        <v>1219</v>
      </c>
      <c r="F762" s="4">
        <v>84</v>
      </c>
      <c r="G762" s="7">
        <v>42271</v>
      </c>
      <c r="H762" s="14">
        <f>VLOOKUP(Ventas1[[#This Row],[IdProducto]],Productos1[],3,FALSE)*Ventas1[[#This Row],[UdsVendidas]]</f>
        <v>126</v>
      </c>
      <c r="I762" s="14">
        <f>VLOOKUP(Ventas1[[#This Row],[IdProducto]],Productos1[],4,FALSE)*Ventas1[[#This Row],[UdsVendidas]]</f>
        <v>252</v>
      </c>
      <c r="J762" s="14">
        <f>Ventas1[[#This Row],[Ingresos]]-Ventas1[[#This Row],[Costes]]</f>
        <v>126</v>
      </c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2.75" customHeight="1" x14ac:dyDescent="0.2">
      <c r="A763" s="4">
        <v>24023</v>
      </c>
      <c r="B763" s="4" t="s">
        <v>984</v>
      </c>
      <c r="C763" s="4" t="s">
        <v>130</v>
      </c>
      <c r="D763" s="4" t="s">
        <v>24</v>
      </c>
      <c r="E763" s="4" t="s">
        <v>1218</v>
      </c>
      <c r="F763" s="4">
        <v>172</v>
      </c>
      <c r="G763" s="7">
        <v>42359</v>
      </c>
      <c r="H763" s="14">
        <f>VLOOKUP(Ventas1[[#This Row],[IdProducto]],Productos1[],3,FALSE)*Ventas1[[#This Row],[UdsVendidas]]</f>
        <v>516</v>
      </c>
      <c r="I763" s="14">
        <f>VLOOKUP(Ventas1[[#This Row],[IdProducto]],Productos1[],4,FALSE)*Ventas1[[#This Row],[UdsVendidas]]</f>
        <v>1032</v>
      </c>
      <c r="J763" s="14">
        <f>Ventas1[[#This Row],[Ingresos]]-Ventas1[[#This Row],[Costes]]</f>
        <v>516</v>
      </c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2.75" customHeight="1" x14ac:dyDescent="0.2">
      <c r="A764" s="4">
        <v>24024</v>
      </c>
      <c r="B764" s="4" t="s">
        <v>985</v>
      </c>
      <c r="C764" s="4" t="s">
        <v>149</v>
      </c>
      <c r="D764" s="4" t="s">
        <v>19</v>
      </c>
      <c r="E764" s="4" t="s">
        <v>1219</v>
      </c>
      <c r="F764" s="4">
        <v>208</v>
      </c>
      <c r="G764" s="7">
        <v>42250</v>
      </c>
      <c r="H764" s="14">
        <f>VLOOKUP(Ventas1[[#This Row],[IdProducto]],Productos1[],3,FALSE)*Ventas1[[#This Row],[UdsVendidas]]</f>
        <v>416</v>
      </c>
      <c r="I764" s="14">
        <f>VLOOKUP(Ventas1[[#This Row],[IdProducto]],Productos1[],4,FALSE)*Ventas1[[#This Row],[UdsVendidas]]</f>
        <v>829.92000000000007</v>
      </c>
      <c r="J764" s="14">
        <f>Ventas1[[#This Row],[Ingresos]]-Ventas1[[#This Row],[Costes]]</f>
        <v>413.92000000000007</v>
      </c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2.75" customHeight="1" x14ac:dyDescent="0.2">
      <c r="A765" s="4">
        <v>24025</v>
      </c>
      <c r="B765" s="4" t="s">
        <v>978</v>
      </c>
      <c r="C765" s="4" t="s">
        <v>247</v>
      </c>
      <c r="D765" s="4" t="s">
        <v>31</v>
      </c>
      <c r="E765" s="4" t="s">
        <v>1219</v>
      </c>
      <c r="F765" s="4">
        <v>44</v>
      </c>
      <c r="G765" s="7">
        <v>42290</v>
      </c>
      <c r="H765" s="14">
        <f>VLOOKUP(Ventas1[[#This Row],[IdProducto]],Productos1[],3,FALSE)*Ventas1[[#This Row],[UdsVendidas]]</f>
        <v>264</v>
      </c>
      <c r="I765" s="14">
        <f>VLOOKUP(Ventas1[[#This Row],[IdProducto]],Productos1[],4,FALSE)*Ventas1[[#This Row],[UdsVendidas]]</f>
        <v>396</v>
      </c>
      <c r="J765" s="14">
        <f>Ventas1[[#This Row],[Ingresos]]-Ventas1[[#This Row],[Costes]]</f>
        <v>132</v>
      </c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2.75" customHeight="1" x14ac:dyDescent="0.2">
      <c r="A766" s="4">
        <v>24026</v>
      </c>
      <c r="B766" s="4" t="s">
        <v>986</v>
      </c>
      <c r="C766" s="4" t="s">
        <v>15</v>
      </c>
      <c r="D766" s="4" t="s">
        <v>13</v>
      </c>
      <c r="E766" s="4" t="s">
        <v>1218</v>
      </c>
      <c r="F766" s="4">
        <v>210</v>
      </c>
      <c r="G766" s="7">
        <v>42268</v>
      </c>
      <c r="H766" s="14">
        <f>VLOOKUP(Ventas1[[#This Row],[IdProducto]],Productos1[],3,FALSE)*Ventas1[[#This Row],[UdsVendidas]]</f>
        <v>315</v>
      </c>
      <c r="I766" s="14">
        <f>VLOOKUP(Ventas1[[#This Row],[IdProducto]],Productos1[],4,FALSE)*Ventas1[[#This Row],[UdsVendidas]]</f>
        <v>630</v>
      </c>
      <c r="J766" s="14">
        <f>Ventas1[[#This Row],[Ingresos]]-Ventas1[[#This Row],[Costes]]</f>
        <v>315</v>
      </c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2.75" customHeight="1" x14ac:dyDescent="0.2">
      <c r="A767" s="4">
        <v>24027</v>
      </c>
      <c r="B767" s="4" t="s">
        <v>987</v>
      </c>
      <c r="C767" s="4" t="s">
        <v>61</v>
      </c>
      <c r="D767" s="4" t="s">
        <v>37</v>
      </c>
      <c r="E767" s="4" t="s">
        <v>1218</v>
      </c>
      <c r="F767" s="4">
        <v>156</v>
      </c>
      <c r="G767" s="7">
        <v>42304</v>
      </c>
      <c r="H767" s="14">
        <f>VLOOKUP(Ventas1[[#This Row],[IdProducto]],Productos1[],3,FALSE)*Ventas1[[#This Row],[UdsVendidas]]</f>
        <v>546</v>
      </c>
      <c r="I767" s="14">
        <f>VLOOKUP(Ventas1[[#This Row],[IdProducto]],Productos1[],4,FALSE)*Ventas1[[#This Row],[UdsVendidas]]</f>
        <v>1090.44</v>
      </c>
      <c r="J767" s="14">
        <f>Ventas1[[#This Row],[Ingresos]]-Ventas1[[#This Row],[Costes]]</f>
        <v>544.44000000000005</v>
      </c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2.75" customHeight="1" x14ac:dyDescent="0.2">
      <c r="A768" s="4">
        <v>24028</v>
      </c>
      <c r="B768" s="4" t="s">
        <v>988</v>
      </c>
      <c r="C768" s="4" t="s">
        <v>176</v>
      </c>
      <c r="D768" s="4" t="s">
        <v>35</v>
      </c>
      <c r="E768" s="4" t="s">
        <v>1218</v>
      </c>
      <c r="F768" s="4">
        <v>181</v>
      </c>
      <c r="G768" s="7">
        <v>42310</v>
      </c>
      <c r="H768" s="14">
        <f>VLOOKUP(Ventas1[[#This Row],[IdProducto]],Productos1[],3,FALSE)*Ventas1[[#This Row],[UdsVendidas]]</f>
        <v>452.5</v>
      </c>
      <c r="I768" s="14">
        <f>VLOOKUP(Ventas1[[#This Row],[IdProducto]],Productos1[],4,FALSE)*Ventas1[[#This Row],[UdsVendidas]]</f>
        <v>814.5</v>
      </c>
      <c r="J768" s="14">
        <f>Ventas1[[#This Row],[Ingresos]]-Ventas1[[#This Row],[Costes]]</f>
        <v>362</v>
      </c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2.75" customHeight="1" x14ac:dyDescent="0.2">
      <c r="A769" s="4">
        <v>24029</v>
      </c>
      <c r="B769" s="4" t="s">
        <v>989</v>
      </c>
      <c r="C769" s="4" t="s">
        <v>69</v>
      </c>
      <c r="D769" s="4" t="s">
        <v>13</v>
      </c>
      <c r="E769" s="4" t="s">
        <v>1219</v>
      </c>
      <c r="F769" s="4">
        <v>98</v>
      </c>
      <c r="G769" s="7">
        <v>42314</v>
      </c>
      <c r="H769" s="14">
        <f>VLOOKUP(Ventas1[[#This Row],[IdProducto]],Productos1[],3,FALSE)*Ventas1[[#This Row],[UdsVendidas]]</f>
        <v>147</v>
      </c>
      <c r="I769" s="14">
        <f>VLOOKUP(Ventas1[[#This Row],[IdProducto]],Productos1[],4,FALSE)*Ventas1[[#This Row],[UdsVendidas]]</f>
        <v>294</v>
      </c>
      <c r="J769" s="14">
        <f>Ventas1[[#This Row],[Ingresos]]-Ventas1[[#This Row],[Costes]]</f>
        <v>147</v>
      </c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2.75" customHeight="1" x14ac:dyDescent="0.2">
      <c r="A770" s="4">
        <v>24030</v>
      </c>
      <c r="B770" s="4" t="s">
        <v>990</v>
      </c>
      <c r="C770" s="4" t="s">
        <v>52</v>
      </c>
      <c r="D770" s="4" t="s">
        <v>28</v>
      </c>
      <c r="E770" s="4" t="s">
        <v>1218</v>
      </c>
      <c r="F770" s="4">
        <v>118</v>
      </c>
      <c r="G770" s="7">
        <v>42309</v>
      </c>
      <c r="H770" s="14">
        <f>VLOOKUP(Ventas1[[#This Row],[IdProducto]],Productos1[],3,FALSE)*Ventas1[[#This Row],[UdsVendidas]]</f>
        <v>413</v>
      </c>
      <c r="I770" s="14">
        <f>VLOOKUP(Ventas1[[#This Row],[IdProducto]],Productos1[],4,FALSE)*Ventas1[[#This Row],[UdsVendidas]]</f>
        <v>767</v>
      </c>
      <c r="J770" s="14">
        <f>Ventas1[[#This Row],[Ingresos]]-Ventas1[[#This Row],[Costes]]</f>
        <v>354</v>
      </c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2.75" customHeight="1" x14ac:dyDescent="0.2">
      <c r="A771" s="4">
        <v>24031</v>
      </c>
      <c r="B771" s="4" t="s">
        <v>991</v>
      </c>
      <c r="C771" s="4" t="s">
        <v>213</v>
      </c>
      <c r="D771" s="4" t="s">
        <v>24</v>
      </c>
      <c r="E771" s="4" t="s">
        <v>1220</v>
      </c>
      <c r="F771" s="4">
        <v>161</v>
      </c>
      <c r="G771" s="7">
        <v>42307</v>
      </c>
      <c r="H771" s="14">
        <f>VLOOKUP(Ventas1[[#This Row],[IdProducto]],Productos1[],3,FALSE)*Ventas1[[#This Row],[UdsVendidas]]</f>
        <v>483</v>
      </c>
      <c r="I771" s="14">
        <f>VLOOKUP(Ventas1[[#This Row],[IdProducto]],Productos1[],4,FALSE)*Ventas1[[#This Row],[UdsVendidas]]</f>
        <v>966</v>
      </c>
      <c r="J771" s="14">
        <f>Ventas1[[#This Row],[Ingresos]]-Ventas1[[#This Row],[Costes]]</f>
        <v>483</v>
      </c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2.75" customHeight="1" x14ac:dyDescent="0.2">
      <c r="A772" s="4">
        <v>24032</v>
      </c>
      <c r="B772" s="4" t="s">
        <v>992</v>
      </c>
      <c r="C772" s="4" t="s">
        <v>172</v>
      </c>
      <c r="D772" s="4" t="s">
        <v>24</v>
      </c>
      <c r="E772" s="4" t="s">
        <v>1218</v>
      </c>
      <c r="F772" s="4">
        <v>196</v>
      </c>
      <c r="G772" s="7">
        <v>42272</v>
      </c>
      <c r="H772" s="14">
        <f>VLOOKUP(Ventas1[[#This Row],[IdProducto]],Productos1[],3,FALSE)*Ventas1[[#This Row],[UdsVendidas]]</f>
        <v>588</v>
      </c>
      <c r="I772" s="14">
        <f>VLOOKUP(Ventas1[[#This Row],[IdProducto]],Productos1[],4,FALSE)*Ventas1[[#This Row],[UdsVendidas]]</f>
        <v>1176</v>
      </c>
      <c r="J772" s="14">
        <f>Ventas1[[#This Row],[Ingresos]]-Ventas1[[#This Row],[Costes]]</f>
        <v>588</v>
      </c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2.75" customHeight="1" x14ac:dyDescent="0.2">
      <c r="A773" s="4">
        <v>24033</v>
      </c>
      <c r="B773" s="4" t="s">
        <v>993</v>
      </c>
      <c r="C773" s="4" t="s">
        <v>131</v>
      </c>
      <c r="D773" s="4" t="s">
        <v>37</v>
      </c>
      <c r="E773" s="4" t="s">
        <v>1219</v>
      </c>
      <c r="F773" s="4">
        <v>35</v>
      </c>
      <c r="G773" s="7">
        <v>42360</v>
      </c>
      <c r="H773" s="14">
        <f>VLOOKUP(Ventas1[[#This Row],[IdProducto]],Productos1[],3,FALSE)*Ventas1[[#This Row],[UdsVendidas]]</f>
        <v>122.5</v>
      </c>
      <c r="I773" s="14">
        <f>VLOOKUP(Ventas1[[#This Row],[IdProducto]],Productos1[],4,FALSE)*Ventas1[[#This Row],[UdsVendidas]]</f>
        <v>244.65</v>
      </c>
      <c r="J773" s="14">
        <f>Ventas1[[#This Row],[Ingresos]]-Ventas1[[#This Row],[Costes]]</f>
        <v>122.15</v>
      </c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2.75" customHeight="1" x14ac:dyDescent="0.2">
      <c r="A774" s="4">
        <v>24034</v>
      </c>
      <c r="B774" s="4" t="s">
        <v>994</v>
      </c>
      <c r="C774" s="4" t="s">
        <v>268</v>
      </c>
      <c r="D774" s="4" t="s">
        <v>24</v>
      </c>
      <c r="E774" s="4" t="s">
        <v>1218</v>
      </c>
      <c r="F774" s="4">
        <v>47</v>
      </c>
      <c r="G774" s="7">
        <v>42339</v>
      </c>
      <c r="H774" s="14">
        <f>VLOOKUP(Ventas1[[#This Row],[IdProducto]],Productos1[],3,FALSE)*Ventas1[[#This Row],[UdsVendidas]]</f>
        <v>141</v>
      </c>
      <c r="I774" s="14">
        <f>VLOOKUP(Ventas1[[#This Row],[IdProducto]],Productos1[],4,FALSE)*Ventas1[[#This Row],[UdsVendidas]]</f>
        <v>282</v>
      </c>
      <c r="J774" s="14">
        <f>Ventas1[[#This Row],[Ingresos]]-Ventas1[[#This Row],[Costes]]</f>
        <v>141</v>
      </c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2.75" customHeight="1" x14ac:dyDescent="0.2">
      <c r="A775" s="4">
        <v>24035</v>
      </c>
      <c r="B775" s="4" t="s">
        <v>566</v>
      </c>
      <c r="C775" s="4" t="s">
        <v>68</v>
      </c>
      <c r="D775" s="4" t="s">
        <v>41</v>
      </c>
      <c r="E775" s="4" t="s">
        <v>1219</v>
      </c>
      <c r="F775" s="4">
        <v>91</v>
      </c>
      <c r="G775" s="7">
        <v>42363</v>
      </c>
      <c r="H775" s="14">
        <f>VLOOKUP(Ventas1[[#This Row],[IdProducto]],Productos1[],3,FALSE)*Ventas1[[#This Row],[UdsVendidas]]</f>
        <v>455</v>
      </c>
      <c r="I775" s="14">
        <f>VLOOKUP(Ventas1[[#This Row],[IdProducto]],Productos1[],4,FALSE)*Ventas1[[#This Row],[UdsVendidas]]</f>
        <v>909.09</v>
      </c>
      <c r="J775" s="14">
        <f>Ventas1[[#This Row],[Ingresos]]-Ventas1[[#This Row],[Costes]]</f>
        <v>454.09000000000003</v>
      </c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2.75" customHeight="1" x14ac:dyDescent="0.2">
      <c r="A776" s="4">
        <v>24036</v>
      </c>
      <c r="B776" s="4" t="s">
        <v>995</v>
      </c>
      <c r="C776" s="4" t="s">
        <v>90</v>
      </c>
      <c r="D776" s="4" t="s">
        <v>19</v>
      </c>
      <c r="E776" s="4" t="s">
        <v>1218</v>
      </c>
      <c r="F776" s="4">
        <v>173</v>
      </c>
      <c r="G776" s="7">
        <v>42324</v>
      </c>
      <c r="H776" s="14">
        <f>VLOOKUP(Ventas1[[#This Row],[IdProducto]],Productos1[],3,FALSE)*Ventas1[[#This Row],[UdsVendidas]]</f>
        <v>346</v>
      </c>
      <c r="I776" s="14">
        <f>VLOOKUP(Ventas1[[#This Row],[IdProducto]],Productos1[],4,FALSE)*Ventas1[[#This Row],[UdsVendidas]]</f>
        <v>690.27</v>
      </c>
      <c r="J776" s="14">
        <f>Ventas1[[#This Row],[Ingresos]]-Ventas1[[#This Row],[Costes]]</f>
        <v>344.27</v>
      </c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2.75" customHeight="1" x14ac:dyDescent="0.2">
      <c r="A777" s="4">
        <v>24037</v>
      </c>
      <c r="B777" s="4" t="s">
        <v>996</v>
      </c>
      <c r="C777" s="4" t="s">
        <v>247</v>
      </c>
      <c r="D777" s="4" t="s">
        <v>28</v>
      </c>
      <c r="E777" s="4" t="s">
        <v>1219</v>
      </c>
      <c r="F777" s="4">
        <v>43</v>
      </c>
      <c r="G777" s="7">
        <v>42288</v>
      </c>
      <c r="H777" s="14">
        <f>VLOOKUP(Ventas1[[#This Row],[IdProducto]],Productos1[],3,FALSE)*Ventas1[[#This Row],[UdsVendidas]]</f>
        <v>150.5</v>
      </c>
      <c r="I777" s="14">
        <f>VLOOKUP(Ventas1[[#This Row],[IdProducto]],Productos1[],4,FALSE)*Ventas1[[#This Row],[UdsVendidas]]</f>
        <v>279.5</v>
      </c>
      <c r="J777" s="14">
        <f>Ventas1[[#This Row],[Ingresos]]-Ventas1[[#This Row],[Costes]]</f>
        <v>129</v>
      </c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2.75" customHeight="1" x14ac:dyDescent="0.2">
      <c r="A778" s="4">
        <v>24038</v>
      </c>
      <c r="B778" s="4" t="s">
        <v>997</v>
      </c>
      <c r="C778" s="4" t="s">
        <v>291</v>
      </c>
      <c r="D778" s="4" t="s">
        <v>13</v>
      </c>
      <c r="E778" s="4" t="s">
        <v>1218</v>
      </c>
      <c r="F778" s="4">
        <v>115</v>
      </c>
      <c r="G778" s="7">
        <v>42329</v>
      </c>
      <c r="H778" s="14">
        <f>VLOOKUP(Ventas1[[#This Row],[IdProducto]],Productos1[],3,FALSE)*Ventas1[[#This Row],[UdsVendidas]]</f>
        <v>172.5</v>
      </c>
      <c r="I778" s="14">
        <f>VLOOKUP(Ventas1[[#This Row],[IdProducto]],Productos1[],4,FALSE)*Ventas1[[#This Row],[UdsVendidas]]</f>
        <v>345</v>
      </c>
      <c r="J778" s="14">
        <f>Ventas1[[#This Row],[Ingresos]]-Ventas1[[#This Row],[Costes]]</f>
        <v>172.5</v>
      </c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2.75" customHeight="1" x14ac:dyDescent="0.2">
      <c r="A779" s="4">
        <v>24039</v>
      </c>
      <c r="B779" s="4" t="s">
        <v>998</v>
      </c>
      <c r="C779" s="4" t="s">
        <v>90</v>
      </c>
      <c r="D779" s="4" t="s">
        <v>31</v>
      </c>
      <c r="E779" s="4" t="s">
        <v>1219</v>
      </c>
      <c r="F779" s="4">
        <v>102</v>
      </c>
      <c r="G779" s="7">
        <v>42263</v>
      </c>
      <c r="H779" s="14">
        <f>VLOOKUP(Ventas1[[#This Row],[IdProducto]],Productos1[],3,FALSE)*Ventas1[[#This Row],[UdsVendidas]]</f>
        <v>612</v>
      </c>
      <c r="I779" s="14">
        <f>VLOOKUP(Ventas1[[#This Row],[IdProducto]],Productos1[],4,FALSE)*Ventas1[[#This Row],[UdsVendidas]]</f>
        <v>918</v>
      </c>
      <c r="J779" s="14">
        <f>Ventas1[[#This Row],[Ingresos]]-Ventas1[[#This Row],[Costes]]</f>
        <v>306</v>
      </c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2.75" customHeight="1" x14ac:dyDescent="0.2">
      <c r="A780" s="4">
        <v>24040</v>
      </c>
      <c r="B780" s="4" t="s">
        <v>999</v>
      </c>
      <c r="C780" s="4" t="s">
        <v>323</v>
      </c>
      <c r="D780" s="4" t="s">
        <v>37</v>
      </c>
      <c r="E780" s="4" t="s">
        <v>1219</v>
      </c>
      <c r="F780" s="4">
        <v>155</v>
      </c>
      <c r="G780" s="7">
        <v>42318</v>
      </c>
      <c r="H780" s="14">
        <f>VLOOKUP(Ventas1[[#This Row],[IdProducto]],Productos1[],3,FALSE)*Ventas1[[#This Row],[UdsVendidas]]</f>
        <v>542.5</v>
      </c>
      <c r="I780" s="14">
        <f>VLOOKUP(Ventas1[[#This Row],[IdProducto]],Productos1[],4,FALSE)*Ventas1[[#This Row],[UdsVendidas]]</f>
        <v>1083.45</v>
      </c>
      <c r="J780" s="14">
        <f>Ventas1[[#This Row],[Ingresos]]-Ventas1[[#This Row],[Costes]]</f>
        <v>540.95000000000005</v>
      </c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2.75" customHeight="1" x14ac:dyDescent="0.2">
      <c r="A781" s="4">
        <v>24041</v>
      </c>
      <c r="B781" s="4" t="s">
        <v>1000</v>
      </c>
      <c r="C781" s="4" t="s">
        <v>264</v>
      </c>
      <c r="D781" s="4" t="s">
        <v>22</v>
      </c>
      <c r="E781" s="4" t="s">
        <v>1218</v>
      </c>
      <c r="F781" s="4">
        <v>35</v>
      </c>
      <c r="G781" s="7">
        <v>42365</v>
      </c>
      <c r="H781" s="14">
        <f>VLOOKUP(Ventas1[[#This Row],[IdProducto]],Productos1[],3,FALSE)*Ventas1[[#This Row],[UdsVendidas]]</f>
        <v>122.5</v>
      </c>
      <c r="I781" s="14">
        <f>VLOOKUP(Ventas1[[#This Row],[IdProducto]],Productos1[],4,FALSE)*Ventas1[[#This Row],[UdsVendidas]]</f>
        <v>227.5</v>
      </c>
      <c r="J781" s="14">
        <f>Ventas1[[#This Row],[Ingresos]]-Ventas1[[#This Row],[Costes]]</f>
        <v>105</v>
      </c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2.75" customHeight="1" x14ac:dyDescent="0.2">
      <c r="A782" s="4">
        <v>24042</v>
      </c>
      <c r="B782" s="4" t="s">
        <v>1001</v>
      </c>
      <c r="C782" s="4" t="s">
        <v>254</v>
      </c>
      <c r="D782" s="4" t="s">
        <v>19</v>
      </c>
      <c r="E782" s="4" t="s">
        <v>1219</v>
      </c>
      <c r="F782" s="4">
        <v>170</v>
      </c>
      <c r="G782" s="7">
        <v>42318</v>
      </c>
      <c r="H782" s="14">
        <f>VLOOKUP(Ventas1[[#This Row],[IdProducto]],Productos1[],3,FALSE)*Ventas1[[#This Row],[UdsVendidas]]</f>
        <v>340</v>
      </c>
      <c r="I782" s="14">
        <f>VLOOKUP(Ventas1[[#This Row],[IdProducto]],Productos1[],4,FALSE)*Ventas1[[#This Row],[UdsVendidas]]</f>
        <v>678.30000000000007</v>
      </c>
      <c r="J782" s="14">
        <f>Ventas1[[#This Row],[Ingresos]]-Ventas1[[#This Row],[Costes]]</f>
        <v>338.30000000000007</v>
      </c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2.75" customHeight="1" x14ac:dyDescent="0.2">
      <c r="A783" s="4">
        <v>24043</v>
      </c>
      <c r="B783" s="4" t="s">
        <v>1002</v>
      </c>
      <c r="C783" s="4" t="s">
        <v>164</v>
      </c>
      <c r="D783" s="4" t="s">
        <v>16</v>
      </c>
      <c r="E783" s="4" t="s">
        <v>1218</v>
      </c>
      <c r="F783" s="4">
        <v>42</v>
      </c>
      <c r="G783" s="7">
        <v>42346</v>
      </c>
      <c r="H783" s="14">
        <f>VLOOKUP(Ventas1[[#This Row],[IdProducto]],Productos1[],3,FALSE)*Ventas1[[#This Row],[UdsVendidas]]</f>
        <v>42</v>
      </c>
      <c r="I783" s="14">
        <f>VLOOKUP(Ventas1[[#This Row],[IdProducto]],Productos1[],4,FALSE)*Ventas1[[#This Row],[UdsVendidas]]</f>
        <v>84</v>
      </c>
      <c r="J783" s="14">
        <f>Ventas1[[#This Row],[Ingresos]]-Ventas1[[#This Row],[Costes]]</f>
        <v>42</v>
      </c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2.75" customHeight="1" x14ac:dyDescent="0.2">
      <c r="A784" s="4">
        <v>24044</v>
      </c>
      <c r="B784" s="4" t="s">
        <v>1003</v>
      </c>
      <c r="C784" s="4" t="s">
        <v>39</v>
      </c>
      <c r="D784" s="4" t="s">
        <v>19</v>
      </c>
      <c r="E784" s="4" t="s">
        <v>1219</v>
      </c>
      <c r="F784" s="4">
        <v>82</v>
      </c>
      <c r="G784" s="7">
        <v>42278</v>
      </c>
      <c r="H784" s="14">
        <f>VLOOKUP(Ventas1[[#This Row],[IdProducto]],Productos1[],3,FALSE)*Ventas1[[#This Row],[UdsVendidas]]</f>
        <v>164</v>
      </c>
      <c r="I784" s="14">
        <f>VLOOKUP(Ventas1[[#This Row],[IdProducto]],Productos1[],4,FALSE)*Ventas1[[#This Row],[UdsVendidas]]</f>
        <v>327.18</v>
      </c>
      <c r="J784" s="14">
        <f>Ventas1[[#This Row],[Ingresos]]-Ventas1[[#This Row],[Costes]]</f>
        <v>163.18</v>
      </c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2.75" customHeight="1" x14ac:dyDescent="0.2">
      <c r="A785" s="4">
        <v>24045</v>
      </c>
      <c r="B785" s="4" t="s">
        <v>1004</v>
      </c>
      <c r="C785" s="4" t="s">
        <v>90</v>
      </c>
      <c r="D785" s="4" t="s">
        <v>31</v>
      </c>
      <c r="E785" s="4" t="s">
        <v>1219</v>
      </c>
      <c r="F785" s="4">
        <v>3</v>
      </c>
      <c r="G785" s="7">
        <v>42321</v>
      </c>
      <c r="H785" s="14">
        <f>VLOOKUP(Ventas1[[#This Row],[IdProducto]],Productos1[],3,FALSE)*Ventas1[[#This Row],[UdsVendidas]]</f>
        <v>18</v>
      </c>
      <c r="I785" s="14">
        <f>VLOOKUP(Ventas1[[#This Row],[IdProducto]],Productos1[],4,FALSE)*Ventas1[[#This Row],[UdsVendidas]]</f>
        <v>27</v>
      </c>
      <c r="J785" s="14">
        <f>Ventas1[[#This Row],[Ingresos]]-Ventas1[[#This Row],[Costes]]</f>
        <v>9</v>
      </c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2.75" customHeight="1" x14ac:dyDescent="0.2">
      <c r="A786" s="4">
        <v>24046</v>
      </c>
      <c r="B786" s="4" t="s">
        <v>704</v>
      </c>
      <c r="C786" s="4" t="s">
        <v>75</v>
      </c>
      <c r="D786" s="4" t="s">
        <v>22</v>
      </c>
      <c r="E786" s="4" t="s">
        <v>1218</v>
      </c>
      <c r="F786" s="4">
        <v>68</v>
      </c>
      <c r="G786" s="7">
        <v>42315</v>
      </c>
      <c r="H786" s="14">
        <f>VLOOKUP(Ventas1[[#This Row],[IdProducto]],Productos1[],3,FALSE)*Ventas1[[#This Row],[UdsVendidas]]</f>
        <v>238</v>
      </c>
      <c r="I786" s="14">
        <f>VLOOKUP(Ventas1[[#This Row],[IdProducto]],Productos1[],4,FALSE)*Ventas1[[#This Row],[UdsVendidas]]</f>
        <v>442</v>
      </c>
      <c r="J786" s="14">
        <f>Ventas1[[#This Row],[Ingresos]]-Ventas1[[#This Row],[Costes]]</f>
        <v>204</v>
      </c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2.75" customHeight="1" x14ac:dyDescent="0.2">
      <c r="A787" s="4">
        <v>24047</v>
      </c>
      <c r="B787" s="4" t="s">
        <v>1005</v>
      </c>
      <c r="C787" s="4" t="s">
        <v>129</v>
      </c>
      <c r="D787" s="4" t="s">
        <v>41</v>
      </c>
      <c r="E787" s="4" t="s">
        <v>1219</v>
      </c>
      <c r="F787" s="4">
        <v>58</v>
      </c>
      <c r="G787" s="7">
        <v>42299</v>
      </c>
      <c r="H787" s="14">
        <f>VLOOKUP(Ventas1[[#This Row],[IdProducto]],Productos1[],3,FALSE)*Ventas1[[#This Row],[UdsVendidas]]</f>
        <v>290</v>
      </c>
      <c r="I787" s="14">
        <f>VLOOKUP(Ventas1[[#This Row],[IdProducto]],Productos1[],4,FALSE)*Ventas1[[#This Row],[UdsVendidas]]</f>
        <v>579.41999999999996</v>
      </c>
      <c r="J787" s="14">
        <f>Ventas1[[#This Row],[Ingresos]]-Ventas1[[#This Row],[Costes]]</f>
        <v>289.41999999999996</v>
      </c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2.75" customHeight="1" x14ac:dyDescent="0.2">
      <c r="A788" s="4">
        <v>24048</v>
      </c>
      <c r="B788" s="4" t="s">
        <v>991</v>
      </c>
      <c r="C788" s="4" t="s">
        <v>72</v>
      </c>
      <c r="D788" s="4" t="s">
        <v>28</v>
      </c>
      <c r="E788" s="4" t="s">
        <v>1219</v>
      </c>
      <c r="F788" s="4">
        <v>178</v>
      </c>
      <c r="G788" s="7">
        <v>42268</v>
      </c>
      <c r="H788" s="14">
        <f>VLOOKUP(Ventas1[[#This Row],[IdProducto]],Productos1[],3,FALSE)*Ventas1[[#This Row],[UdsVendidas]]</f>
        <v>623</v>
      </c>
      <c r="I788" s="14">
        <f>VLOOKUP(Ventas1[[#This Row],[IdProducto]],Productos1[],4,FALSE)*Ventas1[[#This Row],[UdsVendidas]]</f>
        <v>1157</v>
      </c>
      <c r="J788" s="14">
        <f>Ventas1[[#This Row],[Ingresos]]-Ventas1[[#This Row],[Costes]]</f>
        <v>534</v>
      </c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2.75" customHeight="1" x14ac:dyDescent="0.2">
      <c r="A789" s="4">
        <v>24049</v>
      </c>
      <c r="B789" s="4" t="s">
        <v>1006</v>
      </c>
      <c r="C789" s="4" t="s">
        <v>323</v>
      </c>
      <c r="D789" s="4" t="s">
        <v>24</v>
      </c>
      <c r="E789" s="4" t="s">
        <v>1219</v>
      </c>
      <c r="F789" s="4">
        <v>156</v>
      </c>
      <c r="G789" s="7">
        <v>42345</v>
      </c>
      <c r="H789" s="14">
        <f>VLOOKUP(Ventas1[[#This Row],[IdProducto]],Productos1[],3,FALSE)*Ventas1[[#This Row],[UdsVendidas]]</f>
        <v>468</v>
      </c>
      <c r="I789" s="14">
        <f>VLOOKUP(Ventas1[[#This Row],[IdProducto]],Productos1[],4,FALSE)*Ventas1[[#This Row],[UdsVendidas]]</f>
        <v>936</v>
      </c>
      <c r="J789" s="14">
        <f>Ventas1[[#This Row],[Ingresos]]-Ventas1[[#This Row],[Costes]]</f>
        <v>468</v>
      </c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2.75" customHeight="1" x14ac:dyDescent="0.2">
      <c r="A790" s="4">
        <v>24050</v>
      </c>
      <c r="B790" s="4" t="s">
        <v>1007</v>
      </c>
      <c r="C790" s="4" t="s">
        <v>123</v>
      </c>
      <c r="D790" s="4" t="s">
        <v>35</v>
      </c>
      <c r="E790" s="4" t="s">
        <v>1218</v>
      </c>
      <c r="F790" s="4">
        <v>147</v>
      </c>
      <c r="G790" s="7">
        <v>42355</v>
      </c>
      <c r="H790" s="14">
        <f>VLOOKUP(Ventas1[[#This Row],[IdProducto]],Productos1[],3,FALSE)*Ventas1[[#This Row],[UdsVendidas]]</f>
        <v>367.5</v>
      </c>
      <c r="I790" s="14">
        <f>VLOOKUP(Ventas1[[#This Row],[IdProducto]],Productos1[],4,FALSE)*Ventas1[[#This Row],[UdsVendidas]]</f>
        <v>661.5</v>
      </c>
      <c r="J790" s="14">
        <f>Ventas1[[#This Row],[Ingresos]]-Ventas1[[#This Row],[Costes]]</f>
        <v>294</v>
      </c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2.75" customHeight="1" x14ac:dyDescent="0.2">
      <c r="A791" s="4">
        <v>24051</v>
      </c>
      <c r="B791" s="4" t="s">
        <v>1008</v>
      </c>
      <c r="C791" s="4" t="s">
        <v>213</v>
      </c>
      <c r="D791" s="4" t="s">
        <v>16</v>
      </c>
      <c r="E791" s="4" t="s">
        <v>1218</v>
      </c>
      <c r="F791" s="4">
        <v>74</v>
      </c>
      <c r="G791" s="7">
        <v>42315</v>
      </c>
      <c r="H791" s="14">
        <f>VLOOKUP(Ventas1[[#This Row],[IdProducto]],Productos1[],3,FALSE)*Ventas1[[#This Row],[UdsVendidas]]</f>
        <v>74</v>
      </c>
      <c r="I791" s="14">
        <f>VLOOKUP(Ventas1[[#This Row],[IdProducto]],Productos1[],4,FALSE)*Ventas1[[#This Row],[UdsVendidas]]</f>
        <v>148</v>
      </c>
      <c r="J791" s="14">
        <f>Ventas1[[#This Row],[Ingresos]]-Ventas1[[#This Row],[Costes]]</f>
        <v>74</v>
      </c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2.75" customHeight="1" x14ac:dyDescent="0.2">
      <c r="A792" s="4">
        <v>24052</v>
      </c>
      <c r="B792" s="4" t="s">
        <v>1009</v>
      </c>
      <c r="C792" s="4" t="s">
        <v>95</v>
      </c>
      <c r="D792" s="4" t="s">
        <v>16</v>
      </c>
      <c r="E792" s="4" t="s">
        <v>1220</v>
      </c>
      <c r="F792" s="4">
        <v>189</v>
      </c>
      <c r="G792" s="7">
        <v>42318</v>
      </c>
      <c r="H792" s="14">
        <f>VLOOKUP(Ventas1[[#This Row],[IdProducto]],Productos1[],3,FALSE)*Ventas1[[#This Row],[UdsVendidas]]</f>
        <v>189</v>
      </c>
      <c r="I792" s="14">
        <f>VLOOKUP(Ventas1[[#This Row],[IdProducto]],Productos1[],4,FALSE)*Ventas1[[#This Row],[UdsVendidas]]</f>
        <v>378</v>
      </c>
      <c r="J792" s="14">
        <f>Ventas1[[#This Row],[Ingresos]]-Ventas1[[#This Row],[Costes]]</f>
        <v>189</v>
      </c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2.75" customHeight="1" x14ac:dyDescent="0.2">
      <c r="A793" s="4">
        <v>24053</v>
      </c>
      <c r="B793" s="4" t="s">
        <v>1010</v>
      </c>
      <c r="C793" s="4" t="s">
        <v>226</v>
      </c>
      <c r="D793" s="4" t="s">
        <v>19</v>
      </c>
      <c r="E793" s="4" t="s">
        <v>1218</v>
      </c>
      <c r="F793" s="4">
        <v>104</v>
      </c>
      <c r="G793" s="7">
        <v>42340</v>
      </c>
      <c r="H793" s="14">
        <f>VLOOKUP(Ventas1[[#This Row],[IdProducto]],Productos1[],3,FALSE)*Ventas1[[#This Row],[UdsVendidas]]</f>
        <v>208</v>
      </c>
      <c r="I793" s="14">
        <f>VLOOKUP(Ventas1[[#This Row],[IdProducto]],Productos1[],4,FALSE)*Ventas1[[#This Row],[UdsVendidas]]</f>
        <v>414.96000000000004</v>
      </c>
      <c r="J793" s="14">
        <f>Ventas1[[#This Row],[Ingresos]]-Ventas1[[#This Row],[Costes]]</f>
        <v>206.96000000000004</v>
      </c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2.75" customHeight="1" x14ac:dyDescent="0.2">
      <c r="A794" s="4">
        <v>24054</v>
      </c>
      <c r="B794" s="4" t="s">
        <v>1011</v>
      </c>
      <c r="C794" s="4" t="s">
        <v>217</v>
      </c>
      <c r="D794" s="4" t="s">
        <v>41</v>
      </c>
      <c r="E794" s="4" t="s">
        <v>1219</v>
      </c>
      <c r="F794" s="4">
        <v>56</v>
      </c>
      <c r="G794" s="7">
        <v>42344</v>
      </c>
      <c r="H794" s="14">
        <f>VLOOKUP(Ventas1[[#This Row],[IdProducto]],Productos1[],3,FALSE)*Ventas1[[#This Row],[UdsVendidas]]</f>
        <v>280</v>
      </c>
      <c r="I794" s="14">
        <f>VLOOKUP(Ventas1[[#This Row],[IdProducto]],Productos1[],4,FALSE)*Ventas1[[#This Row],[UdsVendidas]]</f>
        <v>559.44000000000005</v>
      </c>
      <c r="J794" s="14">
        <f>Ventas1[[#This Row],[Ingresos]]-Ventas1[[#This Row],[Costes]]</f>
        <v>279.44000000000005</v>
      </c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2.75" customHeight="1" x14ac:dyDescent="0.2">
      <c r="A795" s="4">
        <v>24055</v>
      </c>
      <c r="B795" s="4" t="s">
        <v>1012</v>
      </c>
      <c r="C795" s="4" t="s">
        <v>207</v>
      </c>
      <c r="D795" s="4" t="s">
        <v>28</v>
      </c>
      <c r="E795" s="4" t="s">
        <v>1220</v>
      </c>
      <c r="F795" s="4">
        <v>33</v>
      </c>
      <c r="G795" s="7">
        <v>42282</v>
      </c>
      <c r="H795" s="14">
        <f>VLOOKUP(Ventas1[[#This Row],[IdProducto]],Productos1[],3,FALSE)*Ventas1[[#This Row],[UdsVendidas]]</f>
        <v>115.5</v>
      </c>
      <c r="I795" s="14">
        <f>VLOOKUP(Ventas1[[#This Row],[IdProducto]],Productos1[],4,FALSE)*Ventas1[[#This Row],[UdsVendidas]]</f>
        <v>214.5</v>
      </c>
      <c r="J795" s="14">
        <f>Ventas1[[#This Row],[Ingresos]]-Ventas1[[#This Row],[Costes]]</f>
        <v>99</v>
      </c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2.75" customHeight="1" x14ac:dyDescent="0.2">
      <c r="A796" s="4">
        <v>24056</v>
      </c>
      <c r="B796" s="4" t="s">
        <v>1013</v>
      </c>
      <c r="C796" s="4" t="s">
        <v>235</v>
      </c>
      <c r="D796" s="4" t="s">
        <v>37</v>
      </c>
      <c r="E796" s="4" t="s">
        <v>1218</v>
      </c>
      <c r="F796" s="4">
        <v>204</v>
      </c>
      <c r="G796" s="7">
        <v>42307</v>
      </c>
      <c r="H796" s="14">
        <f>VLOOKUP(Ventas1[[#This Row],[IdProducto]],Productos1[],3,FALSE)*Ventas1[[#This Row],[UdsVendidas]]</f>
        <v>714</v>
      </c>
      <c r="I796" s="14">
        <f>VLOOKUP(Ventas1[[#This Row],[IdProducto]],Productos1[],4,FALSE)*Ventas1[[#This Row],[UdsVendidas]]</f>
        <v>1425.96</v>
      </c>
      <c r="J796" s="14">
        <f>Ventas1[[#This Row],[Ingresos]]-Ventas1[[#This Row],[Costes]]</f>
        <v>711.96</v>
      </c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2.75" customHeight="1" x14ac:dyDescent="0.2">
      <c r="A797" s="4">
        <v>24057</v>
      </c>
      <c r="B797" s="4" t="s">
        <v>1014</v>
      </c>
      <c r="C797" s="4" t="s">
        <v>142</v>
      </c>
      <c r="D797" s="4" t="s">
        <v>16</v>
      </c>
      <c r="E797" s="4" t="s">
        <v>1218</v>
      </c>
      <c r="F797" s="4">
        <v>5</v>
      </c>
      <c r="G797" s="7">
        <v>42359</v>
      </c>
      <c r="H797" s="14">
        <f>VLOOKUP(Ventas1[[#This Row],[IdProducto]],Productos1[],3,FALSE)*Ventas1[[#This Row],[UdsVendidas]]</f>
        <v>5</v>
      </c>
      <c r="I797" s="14">
        <f>VLOOKUP(Ventas1[[#This Row],[IdProducto]],Productos1[],4,FALSE)*Ventas1[[#This Row],[UdsVendidas]]</f>
        <v>10</v>
      </c>
      <c r="J797" s="14">
        <f>Ventas1[[#This Row],[Ingresos]]-Ventas1[[#This Row],[Costes]]</f>
        <v>5</v>
      </c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2.75" customHeight="1" x14ac:dyDescent="0.2">
      <c r="A798" s="4">
        <v>24058</v>
      </c>
      <c r="B798" s="4" t="s">
        <v>1015</v>
      </c>
      <c r="C798" s="4" t="s">
        <v>105</v>
      </c>
      <c r="D798" s="4" t="s">
        <v>19</v>
      </c>
      <c r="E798" s="4" t="s">
        <v>1220</v>
      </c>
      <c r="F798" s="4">
        <v>199</v>
      </c>
      <c r="G798" s="7">
        <v>42349</v>
      </c>
      <c r="H798" s="14">
        <f>VLOOKUP(Ventas1[[#This Row],[IdProducto]],Productos1[],3,FALSE)*Ventas1[[#This Row],[UdsVendidas]]</f>
        <v>398</v>
      </c>
      <c r="I798" s="14">
        <f>VLOOKUP(Ventas1[[#This Row],[IdProducto]],Productos1[],4,FALSE)*Ventas1[[#This Row],[UdsVendidas]]</f>
        <v>794.01</v>
      </c>
      <c r="J798" s="14">
        <f>Ventas1[[#This Row],[Ingresos]]-Ventas1[[#This Row],[Costes]]</f>
        <v>396.01</v>
      </c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2.75" customHeight="1" x14ac:dyDescent="0.2">
      <c r="A799" s="4">
        <v>24059</v>
      </c>
      <c r="B799" s="4" t="s">
        <v>1016</v>
      </c>
      <c r="C799" s="4" t="s">
        <v>60</v>
      </c>
      <c r="D799" s="4" t="s">
        <v>16</v>
      </c>
      <c r="E799" s="4" t="s">
        <v>1219</v>
      </c>
      <c r="F799" s="4">
        <v>129</v>
      </c>
      <c r="G799" s="7">
        <v>42346</v>
      </c>
      <c r="H799" s="14">
        <f>VLOOKUP(Ventas1[[#This Row],[IdProducto]],Productos1[],3,FALSE)*Ventas1[[#This Row],[UdsVendidas]]</f>
        <v>129</v>
      </c>
      <c r="I799" s="14">
        <f>VLOOKUP(Ventas1[[#This Row],[IdProducto]],Productos1[],4,FALSE)*Ventas1[[#This Row],[UdsVendidas]]</f>
        <v>258</v>
      </c>
      <c r="J799" s="14">
        <f>Ventas1[[#This Row],[Ingresos]]-Ventas1[[#This Row],[Costes]]</f>
        <v>129</v>
      </c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2.75" customHeight="1" x14ac:dyDescent="0.2">
      <c r="A800" s="4">
        <v>24060</v>
      </c>
      <c r="B800" s="4" t="s">
        <v>1017</v>
      </c>
      <c r="C800" s="4" t="s">
        <v>84</v>
      </c>
      <c r="D800" s="4" t="s">
        <v>13</v>
      </c>
      <c r="E800" s="4" t="s">
        <v>1219</v>
      </c>
      <c r="F800" s="4">
        <v>14</v>
      </c>
      <c r="G800" s="7">
        <v>42239</v>
      </c>
      <c r="H800" s="14">
        <f>VLOOKUP(Ventas1[[#This Row],[IdProducto]],Productos1[],3,FALSE)*Ventas1[[#This Row],[UdsVendidas]]</f>
        <v>21</v>
      </c>
      <c r="I800" s="14">
        <f>VLOOKUP(Ventas1[[#This Row],[IdProducto]],Productos1[],4,FALSE)*Ventas1[[#This Row],[UdsVendidas]]</f>
        <v>42</v>
      </c>
      <c r="J800" s="14">
        <f>Ventas1[[#This Row],[Ingresos]]-Ventas1[[#This Row],[Costes]]</f>
        <v>21</v>
      </c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2.75" customHeight="1" x14ac:dyDescent="0.2">
      <c r="A801" s="4">
        <v>24061</v>
      </c>
      <c r="B801" s="4" t="s">
        <v>1018</v>
      </c>
      <c r="C801" s="4" t="s">
        <v>173</v>
      </c>
      <c r="D801" s="4" t="s">
        <v>28</v>
      </c>
      <c r="E801" s="4" t="s">
        <v>1219</v>
      </c>
      <c r="F801" s="4">
        <v>91</v>
      </c>
      <c r="G801" s="7">
        <v>42216</v>
      </c>
      <c r="H801" s="14">
        <f>VLOOKUP(Ventas1[[#This Row],[IdProducto]],Productos1[],3,FALSE)*Ventas1[[#This Row],[UdsVendidas]]</f>
        <v>318.5</v>
      </c>
      <c r="I801" s="14">
        <f>VLOOKUP(Ventas1[[#This Row],[IdProducto]],Productos1[],4,FALSE)*Ventas1[[#This Row],[UdsVendidas]]</f>
        <v>591.5</v>
      </c>
      <c r="J801" s="14">
        <f>Ventas1[[#This Row],[Ingresos]]-Ventas1[[#This Row],[Costes]]</f>
        <v>273</v>
      </c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2.75" customHeight="1" x14ac:dyDescent="0.2">
      <c r="A802" s="4">
        <v>24062</v>
      </c>
      <c r="B802" s="4" t="s">
        <v>1019</v>
      </c>
      <c r="C802" s="4" t="s">
        <v>270</v>
      </c>
      <c r="D802" s="4" t="s">
        <v>43</v>
      </c>
      <c r="E802" s="4" t="s">
        <v>1219</v>
      </c>
      <c r="F802" s="4">
        <v>43</v>
      </c>
      <c r="G802" s="7">
        <v>42054</v>
      </c>
      <c r="H802" s="14">
        <f>VLOOKUP(Ventas1[[#This Row],[IdProducto]],Productos1[],3,FALSE)*Ventas1[[#This Row],[UdsVendidas]]</f>
        <v>344</v>
      </c>
      <c r="I802" s="14">
        <f>VLOOKUP(Ventas1[[#This Row],[IdProducto]],Productos1[],4,FALSE)*Ventas1[[#This Row],[UdsVendidas]]</f>
        <v>623.5</v>
      </c>
      <c r="J802" s="14">
        <f>Ventas1[[#This Row],[Ingresos]]-Ventas1[[#This Row],[Costes]]</f>
        <v>279.5</v>
      </c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2.75" customHeight="1" x14ac:dyDescent="0.2">
      <c r="A803" s="4">
        <v>24063</v>
      </c>
      <c r="B803" s="4" t="s">
        <v>1020</v>
      </c>
      <c r="C803" s="4" t="s">
        <v>221</v>
      </c>
      <c r="D803" s="4" t="s">
        <v>31</v>
      </c>
      <c r="E803" s="4" t="s">
        <v>1218</v>
      </c>
      <c r="F803" s="4">
        <v>140</v>
      </c>
      <c r="G803" s="7">
        <v>42122</v>
      </c>
      <c r="H803" s="14">
        <f>VLOOKUP(Ventas1[[#This Row],[IdProducto]],Productos1[],3,FALSE)*Ventas1[[#This Row],[UdsVendidas]]</f>
        <v>840</v>
      </c>
      <c r="I803" s="14">
        <f>VLOOKUP(Ventas1[[#This Row],[IdProducto]],Productos1[],4,FALSE)*Ventas1[[#This Row],[UdsVendidas]]</f>
        <v>1260</v>
      </c>
      <c r="J803" s="14">
        <f>Ventas1[[#This Row],[Ingresos]]-Ventas1[[#This Row],[Costes]]</f>
        <v>420</v>
      </c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2.75" customHeight="1" x14ac:dyDescent="0.2">
      <c r="A804" s="4">
        <v>24064</v>
      </c>
      <c r="B804" s="4" t="s">
        <v>1021</v>
      </c>
      <c r="C804" s="4" t="s">
        <v>261</v>
      </c>
      <c r="D804" s="4" t="s">
        <v>16</v>
      </c>
      <c r="E804" s="4" t="s">
        <v>1219</v>
      </c>
      <c r="F804" s="4">
        <v>38</v>
      </c>
      <c r="G804" s="7">
        <v>42102</v>
      </c>
      <c r="H804" s="14">
        <f>VLOOKUP(Ventas1[[#This Row],[IdProducto]],Productos1[],3,FALSE)*Ventas1[[#This Row],[UdsVendidas]]</f>
        <v>38</v>
      </c>
      <c r="I804" s="14">
        <f>VLOOKUP(Ventas1[[#This Row],[IdProducto]],Productos1[],4,FALSE)*Ventas1[[#This Row],[UdsVendidas]]</f>
        <v>76</v>
      </c>
      <c r="J804" s="14">
        <f>Ventas1[[#This Row],[Ingresos]]-Ventas1[[#This Row],[Costes]]</f>
        <v>38</v>
      </c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2.75" customHeight="1" x14ac:dyDescent="0.2">
      <c r="A805" s="4">
        <v>24065</v>
      </c>
      <c r="B805" s="4" t="s">
        <v>1022</v>
      </c>
      <c r="C805" s="4" t="s">
        <v>247</v>
      </c>
      <c r="D805" s="4" t="s">
        <v>19</v>
      </c>
      <c r="E805" s="4" t="s">
        <v>1218</v>
      </c>
      <c r="F805" s="4">
        <v>57</v>
      </c>
      <c r="G805" s="7">
        <v>42045</v>
      </c>
      <c r="H805" s="14">
        <f>VLOOKUP(Ventas1[[#This Row],[IdProducto]],Productos1[],3,FALSE)*Ventas1[[#This Row],[UdsVendidas]]</f>
        <v>114</v>
      </c>
      <c r="I805" s="14">
        <f>VLOOKUP(Ventas1[[#This Row],[IdProducto]],Productos1[],4,FALSE)*Ventas1[[#This Row],[UdsVendidas]]</f>
        <v>227.43</v>
      </c>
      <c r="J805" s="14">
        <f>Ventas1[[#This Row],[Ingresos]]-Ventas1[[#This Row],[Costes]]</f>
        <v>113.43</v>
      </c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2.75" customHeight="1" x14ac:dyDescent="0.2">
      <c r="A806" s="4">
        <v>24066</v>
      </c>
      <c r="B806" s="4" t="s">
        <v>1023</v>
      </c>
      <c r="C806" s="4" t="s">
        <v>86</v>
      </c>
      <c r="D806" s="4" t="s">
        <v>37</v>
      </c>
      <c r="E806" s="4" t="s">
        <v>1219</v>
      </c>
      <c r="F806" s="4">
        <v>34</v>
      </c>
      <c r="G806" s="7">
        <v>42155</v>
      </c>
      <c r="H806" s="14">
        <f>VLOOKUP(Ventas1[[#This Row],[IdProducto]],Productos1[],3,FALSE)*Ventas1[[#This Row],[UdsVendidas]]</f>
        <v>119</v>
      </c>
      <c r="I806" s="14">
        <f>VLOOKUP(Ventas1[[#This Row],[IdProducto]],Productos1[],4,FALSE)*Ventas1[[#This Row],[UdsVendidas]]</f>
        <v>237.66</v>
      </c>
      <c r="J806" s="14">
        <f>Ventas1[[#This Row],[Ingresos]]-Ventas1[[#This Row],[Costes]]</f>
        <v>118.66</v>
      </c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2.75" customHeight="1" x14ac:dyDescent="0.2">
      <c r="A807" s="4">
        <v>24067</v>
      </c>
      <c r="B807" s="4" t="s">
        <v>1024</v>
      </c>
      <c r="C807" s="4" t="s">
        <v>70</v>
      </c>
      <c r="D807" s="4" t="s">
        <v>19</v>
      </c>
      <c r="E807" s="4" t="s">
        <v>1219</v>
      </c>
      <c r="F807" s="4">
        <v>4</v>
      </c>
      <c r="G807" s="7">
        <v>42015</v>
      </c>
      <c r="H807" s="14">
        <f>VLOOKUP(Ventas1[[#This Row],[IdProducto]],Productos1[],3,FALSE)*Ventas1[[#This Row],[UdsVendidas]]</f>
        <v>8</v>
      </c>
      <c r="I807" s="14">
        <f>VLOOKUP(Ventas1[[#This Row],[IdProducto]],Productos1[],4,FALSE)*Ventas1[[#This Row],[UdsVendidas]]</f>
        <v>15.96</v>
      </c>
      <c r="J807" s="14">
        <f>Ventas1[[#This Row],[Ingresos]]-Ventas1[[#This Row],[Costes]]</f>
        <v>7.9600000000000009</v>
      </c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2.75" customHeight="1" x14ac:dyDescent="0.2">
      <c r="A808" s="4">
        <v>24068</v>
      </c>
      <c r="B808" s="4" t="s">
        <v>1025</v>
      </c>
      <c r="C808" s="4" t="s">
        <v>211</v>
      </c>
      <c r="D808" s="4" t="s">
        <v>28</v>
      </c>
      <c r="E808" s="4" t="s">
        <v>1218</v>
      </c>
      <c r="F808" s="4">
        <v>208</v>
      </c>
      <c r="G808" s="7">
        <v>42165</v>
      </c>
      <c r="H808" s="14">
        <f>VLOOKUP(Ventas1[[#This Row],[IdProducto]],Productos1[],3,FALSE)*Ventas1[[#This Row],[UdsVendidas]]</f>
        <v>728</v>
      </c>
      <c r="I808" s="14">
        <f>VLOOKUP(Ventas1[[#This Row],[IdProducto]],Productos1[],4,FALSE)*Ventas1[[#This Row],[UdsVendidas]]</f>
        <v>1352</v>
      </c>
      <c r="J808" s="14">
        <f>Ventas1[[#This Row],[Ingresos]]-Ventas1[[#This Row],[Costes]]</f>
        <v>624</v>
      </c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2.75" customHeight="1" x14ac:dyDescent="0.2">
      <c r="A809" s="4">
        <v>24069</v>
      </c>
      <c r="B809" s="4" t="s">
        <v>1026</v>
      </c>
      <c r="C809" s="4" t="s">
        <v>136</v>
      </c>
      <c r="D809" s="4" t="s">
        <v>13</v>
      </c>
      <c r="E809" s="4" t="s">
        <v>1218</v>
      </c>
      <c r="F809" s="4">
        <v>132</v>
      </c>
      <c r="G809" s="7">
        <v>42152</v>
      </c>
      <c r="H809" s="14">
        <f>VLOOKUP(Ventas1[[#This Row],[IdProducto]],Productos1[],3,FALSE)*Ventas1[[#This Row],[UdsVendidas]]</f>
        <v>198</v>
      </c>
      <c r="I809" s="14">
        <f>VLOOKUP(Ventas1[[#This Row],[IdProducto]],Productos1[],4,FALSE)*Ventas1[[#This Row],[UdsVendidas]]</f>
        <v>396</v>
      </c>
      <c r="J809" s="14">
        <f>Ventas1[[#This Row],[Ingresos]]-Ventas1[[#This Row],[Costes]]</f>
        <v>198</v>
      </c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2.75" customHeight="1" x14ac:dyDescent="0.2">
      <c r="A810" s="4">
        <v>24070</v>
      </c>
      <c r="B810" s="4" t="s">
        <v>1027</v>
      </c>
      <c r="C810" s="4" t="s">
        <v>233</v>
      </c>
      <c r="D810" s="4" t="s">
        <v>24</v>
      </c>
      <c r="E810" s="4" t="s">
        <v>1218</v>
      </c>
      <c r="F810" s="4">
        <v>94</v>
      </c>
      <c r="G810" s="7">
        <v>42049</v>
      </c>
      <c r="H810" s="14">
        <f>VLOOKUP(Ventas1[[#This Row],[IdProducto]],Productos1[],3,FALSE)*Ventas1[[#This Row],[UdsVendidas]]</f>
        <v>282</v>
      </c>
      <c r="I810" s="14">
        <f>VLOOKUP(Ventas1[[#This Row],[IdProducto]],Productos1[],4,FALSE)*Ventas1[[#This Row],[UdsVendidas]]</f>
        <v>564</v>
      </c>
      <c r="J810" s="14">
        <f>Ventas1[[#This Row],[Ingresos]]-Ventas1[[#This Row],[Costes]]</f>
        <v>282</v>
      </c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2.75" customHeight="1" x14ac:dyDescent="0.2">
      <c r="A811" s="4">
        <v>24071</v>
      </c>
      <c r="B811" s="4" t="s">
        <v>1028</v>
      </c>
      <c r="C811" s="4" t="s">
        <v>281</v>
      </c>
      <c r="D811" s="4" t="s">
        <v>43</v>
      </c>
      <c r="E811" s="4" t="s">
        <v>1219</v>
      </c>
      <c r="F811" s="4">
        <v>38</v>
      </c>
      <c r="G811" s="7">
        <v>42087</v>
      </c>
      <c r="H811" s="14">
        <f>VLOOKUP(Ventas1[[#This Row],[IdProducto]],Productos1[],3,FALSE)*Ventas1[[#This Row],[UdsVendidas]]</f>
        <v>304</v>
      </c>
      <c r="I811" s="14">
        <f>VLOOKUP(Ventas1[[#This Row],[IdProducto]],Productos1[],4,FALSE)*Ventas1[[#This Row],[UdsVendidas]]</f>
        <v>551</v>
      </c>
      <c r="J811" s="14">
        <f>Ventas1[[#This Row],[Ingresos]]-Ventas1[[#This Row],[Costes]]</f>
        <v>247</v>
      </c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2.75" customHeight="1" x14ac:dyDescent="0.2">
      <c r="A812" s="4">
        <v>24072</v>
      </c>
      <c r="B812" s="4" t="s">
        <v>1029</v>
      </c>
      <c r="C812" s="4" t="s">
        <v>66</v>
      </c>
      <c r="D812" s="4" t="s">
        <v>41</v>
      </c>
      <c r="E812" s="4" t="s">
        <v>1219</v>
      </c>
      <c r="F812" s="4">
        <v>159</v>
      </c>
      <c r="G812" s="7">
        <v>42089</v>
      </c>
      <c r="H812" s="14">
        <f>VLOOKUP(Ventas1[[#This Row],[IdProducto]],Productos1[],3,FALSE)*Ventas1[[#This Row],[UdsVendidas]]</f>
        <v>795</v>
      </c>
      <c r="I812" s="14">
        <f>VLOOKUP(Ventas1[[#This Row],[IdProducto]],Productos1[],4,FALSE)*Ventas1[[#This Row],[UdsVendidas]]</f>
        <v>1588.41</v>
      </c>
      <c r="J812" s="14">
        <f>Ventas1[[#This Row],[Ingresos]]-Ventas1[[#This Row],[Costes]]</f>
        <v>793.41000000000008</v>
      </c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2.75" customHeight="1" x14ac:dyDescent="0.2">
      <c r="A813" s="4">
        <v>24073</v>
      </c>
      <c r="B813" s="4" t="s">
        <v>1030</v>
      </c>
      <c r="C813" s="4" t="s">
        <v>238</v>
      </c>
      <c r="D813" s="4" t="s">
        <v>16</v>
      </c>
      <c r="E813" s="4" t="s">
        <v>1219</v>
      </c>
      <c r="F813" s="4">
        <v>15</v>
      </c>
      <c r="G813" s="7">
        <v>42009</v>
      </c>
      <c r="H813" s="14">
        <f>VLOOKUP(Ventas1[[#This Row],[IdProducto]],Productos1[],3,FALSE)*Ventas1[[#This Row],[UdsVendidas]]</f>
        <v>15</v>
      </c>
      <c r="I813" s="14">
        <f>VLOOKUP(Ventas1[[#This Row],[IdProducto]],Productos1[],4,FALSE)*Ventas1[[#This Row],[UdsVendidas]]</f>
        <v>30</v>
      </c>
      <c r="J813" s="14">
        <f>Ventas1[[#This Row],[Ingresos]]-Ventas1[[#This Row],[Costes]]</f>
        <v>15</v>
      </c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2.75" customHeight="1" x14ac:dyDescent="0.2">
      <c r="A814" s="4">
        <v>24074</v>
      </c>
      <c r="B814" s="4" t="s">
        <v>1031</v>
      </c>
      <c r="C814" s="4" t="s">
        <v>312</v>
      </c>
      <c r="D814" s="4" t="s">
        <v>37</v>
      </c>
      <c r="E814" s="4" t="s">
        <v>1219</v>
      </c>
      <c r="F814" s="4">
        <v>147</v>
      </c>
      <c r="G814" s="7">
        <v>42211</v>
      </c>
      <c r="H814" s="14">
        <f>VLOOKUP(Ventas1[[#This Row],[IdProducto]],Productos1[],3,FALSE)*Ventas1[[#This Row],[UdsVendidas]]</f>
        <v>514.5</v>
      </c>
      <c r="I814" s="14">
        <f>VLOOKUP(Ventas1[[#This Row],[IdProducto]],Productos1[],4,FALSE)*Ventas1[[#This Row],[UdsVendidas]]</f>
        <v>1027.53</v>
      </c>
      <c r="J814" s="14">
        <f>Ventas1[[#This Row],[Ingresos]]-Ventas1[[#This Row],[Costes]]</f>
        <v>513.03</v>
      </c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2.75" customHeight="1" x14ac:dyDescent="0.2">
      <c r="A815" s="4">
        <v>24075</v>
      </c>
      <c r="B815" s="4" t="s">
        <v>1032</v>
      </c>
      <c r="C815" s="4" t="s">
        <v>226</v>
      </c>
      <c r="D815" s="4" t="s">
        <v>19</v>
      </c>
      <c r="E815" s="4" t="s">
        <v>1219</v>
      </c>
      <c r="F815" s="4">
        <v>4</v>
      </c>
      <c r="G815" s="7">
        <v>42017</v>
      </c>
      <c r="H815" s="14">
        <f>VLOOKUP(Ventas1[[#This Row],[IdProducto]],Productos1[],3,FALSE)*Ventas1[[#This Row],[UdsVendidas]]</f>
        <v>8</v>
      </c>
      <c r="I815" s="14">
        <f>VLOOKUP(Ventas1[[#This Row],[IdProducto]],Productos1[],4,FALSE)*Ventas1[[#This Row],[UdsVendidas]]</f>
        <v>15.96</v>
      </c>
      <c r="J815" s="14">
        <f>Ventas1[[#This Row],[Ingresos]]-Ventas1[[#This Row],[Costes]]</f>
        <v>7.9600000000000009</v>
      </c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2.75" customHeight="1" x14ac:dyDescent="0.2">
      <c r="A816" s="4">
        <v>24076</v>
      </c>
      <c r="B816" s="4" t="s">
        <v>1033</v>
      </c>
      <c r="C816" s="4" t="s">
        <v>279</v>
      </c>
      <c r="D816" s="4" t="s">
        <v>28</v>
      </c>
      <c r="E816" s="4" t="s">
        <v>1220</v>
      </c>
      <c r="F816" s="4">
        <v>200</v>
      </c>
      <c r="G816" s="7">
        <v>42091</v>
      </c>
      <c r="H816" s="14">
        <f>VLOOKUP(Ventas1[[#This Row],[IdProducto]],Productos1[],3,FALSE)*Ventas1[[#This Row],[UdsVendidas]]</f>
        <v>700</v>
      </c>
      <c r="I816" s="14">
        <f>VLOOKUP(Ventas1[[#This Row],[IdProducto]],Productos1[],4,FALSE)*Ventas1[[#This Row],[UdsVendidas]]</f>
        <v>1300</v>
      </c>
      <c r="J816" s="14">
        <f>Ventas1[[#This Row],[Ingresos]]-Ventas1[[#This Row],[Costes]]</f>
        <v>600</v>
      </c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2.75" customHeight="1" x14ac:dyDescent="0.2">
      <c r="A817" s="4">
        <v>24077</v>
      </c>
      <c r="B817" s="4" t="s">
        <v>1034</v>
      </c>
      <c r="C817" s="4" t="s">
        <v>47</v>
      </c>
      <c r="D817" s="4" t="s">
        <v>41</v>
      </c>
      <c r="E817" s="4" t="s">
        <v>1218</v>
      </c>
      <c r="F817" s="4">
        <v>61</v>
      </c>
      <c r="G817" s="7">
        <v>42207</v>
      </c>
      <c r="H817" s="14">
        <f>VLOOKUP(Ventas1[[#This Row],[IdProducto]],Productos1[],3,FALSE)*Ventas1[[#This Row],[UdsVendidas]]</f>
        <v>305</v>
      </c>
      <c r="I817" s="14">
        <f>VLOOKUP(Ventas1[[#This Row],[IdProducto]],Productos1[],4,FALSE)*Ventas1[[#This Row],[UdsVendidas]]</f>
        <v>609.39</v>
      </c>
      <c r="J817" s="14">
        <f>Ventas1[[#This Row],[Ingresos]]-Ventas1[[#This Row],[Costes]]</f>
        <v>304.39</v>
      </c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2.75" customHeight="1" x14ac:dyDescent="0.2">
      <c r="A818" s="4">
        <v>24078</v>
      </c>
      <c r="B818" s="4" t="s">
        <v>1035</v>
      </c>
      <c r="C818" s="4" t="s">
        <v>63</v>
      </c>
      <c r="D818" s="4" t="s">
        <v>31</v>
      </c>
      <c r="E818" s="4" t="s">
        <v>1219</v>
      </c>
      <c r="F818" s="4">
        <v>63</v>
      </c>
      <c r="G818" s="7">
        <v>42149</v>
      </c>
      <c r="H818" s="14">
        <f>VLOOKUP(Ventas1[[#This Row],[IdProducto]],Productos1[],3,FALSE)*Ventas1[[#This Row],[UdsVendidas]]</f>
        <v>378</v>
      </c>
      <c r="I818" s="14">
        <f>VLOOKUP(Ventas1[[#This Row],[IdProducto]],Productos1[],4,FALSE)*Ventas1[[#This Row],[UdsVendidas]]</f>
        <v>567</v>
      </c>
      <c r="J818" s="14">
        <f>Ventas1[[#This Row],[Ingresos]]-Ventas1[[#This Row],[Costes]]</f>
        <v>189</v>
      </c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2.75" customHeight="1" x14ac:dyDescent="0.2">
      <c r="A819" s="4">
        <v>24079</v>
      </c>
      <c r="B819" s="4" t="s">
        <v>1036</v>
      </c>
      <c r="C819" s="4" t="s">
        <v>160</v>
      </c>
      <c r="D819" s="4" t="s">
        <v>22</v>
      </c>
      <c r="E819" s="4" t="s">
        <v>1218</v>
      </c>
      <c r="F819" s="4">
        <v>129</v>
      </c>
      <c r="G819" s="7">
        <v>42133</v>
      </c>
      <c r="H819" s="14">
        <f>VLOOKUP(Ventas1[[#This Row],[IdProducto]],Productos1[],3,FALSE)*Ventas1[[#This Row],[UdsVendidas]]</f>
        <v>451.5</v>
      </c>
      <c r="I819" s="14">
        <f>VLOOKUP(Ventas1[[#This Row],[IdProducto]],Productos1[],4,FALSE)*Ventas1[[#This Row],[UdsVendidas]]</f>
        <v>838.5</v>
      </c>
      <c r="J819" s="14">
        <f>Ventas1[[#This Row],[Ingresos]]-Ventas1[[#This Row],[Costes]]</f>
        <v>387</v>
      </c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2.75" customHeight="1" x14ac:dyDescent="0.2">
      <c r="A820" s="4">
        <v>24080</v>
      </c>
      <c r="B820" s="4" t="s">
        <v>1037</v>
      </c>
      <c r="C820" s="4" t="s">
        <v>252</v>
      </c>
      <c r="D820" s="4" t="s">
        <v>19</v>
      </c>
      <c r="E820" s="4" t="s">
        <v>1219</v>
      </c>
      <c r="F820" s="4">
        <v>48</v>
      </c>
      <c r="G820" s="7">
        <v>42226</v>
      </c>
      <c r="H820" s="14">
        <f>VLOOKUP(Ventas1[[#This Row],[IdProducto]],Productos1[],3,FALSE)*Ventas1[[#This Row],[UdsVendidas]]</f>
        <v>96</v>
      </c>
      <c r="I820" s="14">
        <f>VLOOKUP(Ventas1[[#This Row],[IdProducto]],Productos1[],4,FALSE)*Ventas1[[#This Row],[UdsVendidas]]</f>
        <v>191.52</v>
      </c>
      <c r="J820" s="14">
        <f>Ventas1[[#This Row],[Ingresos]]-Ventas1[[#This Row],[Costes]]</f>
        <v>95.52000000000001</v>
      </c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2.75" customHeight="1" x14ac:dyDescent="0.2">
      <c r="A821" s="4">
        <v>24081</v>
      </c>
      <c r="B821" s="4" t="s">
        <v>1038</v>
      </c>
      <c r="C821" s="4" t="s">
        <v>102</v>
      </c>
      <c r="D821" s="4" t="s">
        <v>13</v>
      </c>
      <c r="E821" s="4" t="s">
        <v>1218</v>
      </c>
      <c r="F821" s="4">
        <v>192</v>
      </c>
      <c r="G821" s="7">
        <v>42009</v>
      </c>
      <c r="H821" s="14">
        <f>VLOOKUP(Ventas1[[#This Row],[IdProducto]],Productos1[],3,FALSE)*Ventas1[[#This Row],[UdsVendidas]]</f>
        <v>288</v>
      </c>
      <c r="I821" s="14">
        <f>VLOOKUP(Ventas1[[#This Row],[IdProducto]],Productos1[],4,FALSE)*Ventas1[[#This Row],[UdsVendidas]]</f>
        <v>576</v>
      </c>
      <c r="J821" s="14">
        <f>Ventas1[[#This Row],[Ingresos]]-Ventas1[[#This Row],[Costes]]</f>
        <v>288</v>
      </c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2.75" customHeight="1" x14ac:dyDescent="0.2">
      <c r="A822" s="4">
        <v>24082</v>
      </c>
      <c r="B822" s="4" t="s">
        <v>1039</v>
      </c>
      <c r="C822" s="4" t="s">
        <v>252</v>
      </c>
      <c r="D822" s="4" t="s">
        <v>13</v>
      </c>
      <c r="E822" s="4" t="s">
        <v>1218</v>
      </c>
      <c r="F822" s="4">
        <v>150</v>
      </c>
      <c r="G822" s="7">
        <v>42005</v>
      </c>
      <c r="H822" s="14">
        <f>VLOOKUP(Ventas1[[#This Row],[IdProducto]],Productos1[],3,FALSE)*Ventas1[[#This Row],[UdsVendidas]]</f>
        <v>225</v>
      </c>
      <c r="I822" s="14">
        <f>VLOOKUP(Ventas1[[#This Row],[IdProducto]],Productos1[],4,FALSE)*Ventas1[[#This Row],[UdsVendidas]]</f>
        <v>450</v>
      </c>
      <c r="J822" s="14">
        <f>Ventas1[[#This Row],[Ingresos]]-Ventas1[[#This Row],[Costes]]</f>
        <v>225</v>
      </c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2.75" customHeight="1" x14ac:dyDescent="0.2">
      <c r="A823" s="4">
        <v>24083</v>
      </c>
      <c r="B823" s="4" t="s">
        <v>1040</v>
      </c>
      <c r="C823" s="4" t="s">
        <v>259</v>
      </c>
      <c r="D823" s="4" t="s">
        <v>37</v>
      </c>
      <c r="E823" s="4" t="s">
        <v>1218</v>
      </c>
      <c r="F823" s="4">
        <v>125</v>
      </c>
      <c r="G823" s="7">
        <v>42245</v>
      </c>
      <c r="H823" s="14">
        <f>VLOOKUP(Ventas1[[#This Row],[IdProducto]],Productos1[],3,FALSE)*Ventas1[[#This Row],[UdsVendidas]]</f>
        <v>437.5</v>
      </c>
      <c r="I823" s="14">
        <f>VLOOKUP(Ventas1[[#This Row],[IdProducto]],Productos1[],4,FALSE)*Ventas1[[#This Row],[UdsVendidas]]</f>
        <v>873.75</v>
      </c>
      <c r="J823" s="14">
        <f>Ventas1[[#This Row],[Ingresos]]-Ventas1[[#This Row],[Costes]]</f>
        <v>436.25</v>
      </c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2.75" customHeight="1" x14ac:dyDescent="0.2">
      <c r="A824" s="4">
        <v>24084</v>
      </c>
      <c r="B824" s="4" t="s">
        <v>1041</v>
      </c>
      <c r="C824" s="4" t="s">
        <v>149</v>
      </c>
      <c r="D824" s="4" t="s">
        <v>37</v>
      </c>
      <c r="E824" s="4" t="s">
        <v>1219</v>
      </c>
      <c r="F824" s="4">
        <v>135</v>
      </c>
      <c r="G824" s="7">
        <v>42237</v>
      </c>
      <c r="H824" s="14">
        <f>VLOOKUP(Ventas1[[#This Row],[IdProducto]],Productos1[],3,FALSE)*Ventas1[[#This Row],[UdsVendidas]]</f>
        <v>472.5</v>
      </c>
      <c r="I824" s="14">
        <f>VLOOKUP(Ventas1[[#This Row],[IdProducto]],Productos1[],4,FALSE)*Ventas1[[#This Row],[UdsVendidas]]</f>
        <v>943.65</v>
      </c>
      <c r="J824" s="14">
        <f>Ventas1[[#This Row],[Ingresos]]-Ventas1[[#This Row],[Costes]]</f>
        <v>471.15</v>
      </c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2.75" customHeight="1" x14ac:dyDescent="0.2">
      <c r="A825" s="4">
        <v>24085</v>
      </c>
      <c r="B825" s="4" t="s">
        <v>1042</v>
      </c>
      <c r="C825" s="4" t="s">
        <v>266</v>
      </c>
      <c r="D825" s="4" t="s">
        <v>19</v>
      </c>
      <c r="E825" s="4" t="s">
        <v>1219</v>
      </c>
      <c r="F825" s="4">
        <v>128</v>
      </c>
      <c r="G825" s="7">
        <v>42145</v>
      </c>
      <c r="H825" s="14">
        <f>VLOOKUP(Ventas1[[#This Row],[IdProducto]],Productos1[],3,FALSE)*Ventas1[[#This Row],[UdsVendidas]]</f>
        <v>256</v>
      </c>
      <c r="I825" s="14">
        <f>VLOOKUP(Ventas1[[#This Row],[IdProducto]],Productos1[],4,FALSE)*Ventas1[[#This Row],[UdsVendidas]]</f>
        <v>510.72</v>
      </c>
      <c r="J825" s="14">
        <f>Ventas1[[#This Row],[Ingresos]]-Ventas1[[#This Row],[Costes]]</f>
        <v>254.72000000000003</v>
      </c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2.75" customHeight="1" x14ac:dyDescent="0.2">
      <c r="A826" s="4">
        <v>24086</v>
      </c>
      <c r="B826" s="4" t="s">
        <v>1043</v>
      </c>
      <c r="C826" s="4" t="s">
        <v>270</v>
      </c>
      <c r="D826" s="4" t="s">
        <v>24</v>
      </c>
      <c r="E826" s="4" t="s">
        <v>1219</v>
      </c>
      <c r="F826" s="4">
        <v>5</v>
      </c>
      <c r="G826" s="7">
        <v>42188</v>
      </c>
      <c r="H826" s="14">
        <f>VLOOKUP(Ventas1[[#This Row],[IdProducto]],Productos1[],3,FALSE)*Ventas1[[#This Row],[UdsVendidas]]</f>
        <v>15</v>
      </c>
      <c r="I826" s="14">
        <f>VLOOKUP(Ventas1[[#This Row],[IdProducto]],Productos1[],4,FALSE)*Ventas1[[#This Row],[UdsVendidas]]</f>
        <v>30</v>
      </c>
      <c r="J826" s="14">
        <f>Ventas1[[#This Row],[Ingresos]]-Ventas1[[#This Row],[Costes]]</f>
        <v>15</v>
      </c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2.75" customHeight="1" x14ac:dyDescent="0.2">
      <c r="A827" s="4">
        <v>24087</v>
      </c>
      <c r="B827" s="4" t="s">
        <v>1044</v>
      </c>
      <c r="C827" s="4" t="s">
        <v>99</v>
      </c>
      <c r="D827" s="4" t="s">
        <v>19</v>
      </c>
      <c r="E827" s="4" t="s">
        <v>1219</v>
      </c>
      <c r="F827" s="4">
        <v>43</v>
      </c>
      <c r="G827" s="7">
        <v>42148</v>
      </c>
      <c r="H827" s="14">
        <f>VLOOKUP(Ventas1[[#This Row],[IdProducto]],Productos1[],3,FALSE)*Ventas1[[#This Row],[UdsVendidas]]</f>
        <v>86</v>
      </c>
      <c r="I827" s="14">
        <f>VLOOKUP(Ventas1[[#This Row],[IdProducto]],Productos1[],4,FALSE)*Ventas1[[#This Row],[UdsVendidas]]</f>
        <v>171.57000000000002</v>
      </c>
      <c r="J827" s="14">
        <f>Ventas1[[#This Row],[Ingresos]]-Ventas1[[#This Row],[Costes]]</f>
        <v>85.570000000000022</v>
      </c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2.75" customHeight="1" x14ac:dyDescent="0.2">
      <c r="A828" s="4">
        <v>24088</v>
      </c>
      <c r="B828" s="4" t="s">
        <v>1045</v>
      </c>
      <c r="C828" s="4" t="s">
        <v>254</v>
      </c>
      <c r="D828" s="4" t="s">
        <v>24</v>
      </c>
      <c r="E828" s="4" t="s">
        <v>1218</v>
      </c>
      <c r="F828" s="4">
        <v>44</v>
      </c>
      <c r="G828" s="7">
        <v>42227</v>
      </c>
      <c r="H828" s="14">
        <f>VLOOKUP(Ventas1[[#This Row],[IdProducto]],Productos1[],3,FALSE)*Ventas1[[#This Row],[UdsVendidas]]</f>
        <v>132</v>
      </c>
      <c r="I828" s="14">
        <f>VLOOKUP(Ventas1[[#This Row],[IdProducto]],Productos1[],4,FALSE)*Ventas1[[#This Row],[UdsVendidas]]</f>
        <v>264</v>
      </c>
      <c r="J828" s="14">
        <f>Ventas1[[#This Row],[Ingresos]]-Ventas1[[#This Row],[Costes]]</f>
        <v>132</v>
      </c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2.75" customHeight="1" x14ac:dyDescent="0.2">
      <c r="A829" s="4">
        <v>24089</v>
      </c>
      <c r="B829" s="4" t="s">
        <v>1046</v>
      </c>
      <c r="C829" s="4" t="s">
        <v>44</v>
      </c>
      <c r="D829" s="4" t="s">
        <v>19</v>
      </c>
      <c r="E829" s="4" t="s">
        <v>1219</v>
      </c>
      <c r="F829" s="4">
        <v>124</v>
      </c>
      <c r="G829" s="7">
        <v>42032</v>
      </c>
      <c r="H829" s="14">
        <f>VLOOKUP(Ventas1[[#This Row],[IdProducto]],Productos1[],3,FALSE)*Ventas1[[#This Row],[UdsVendidas]]</f>
        <v>248</v>
      </c>
      <c r="I829" s="14">
        <f>VLOOKUP(Ventas1[[#This Row],[IdProducto]],Productos1[],4,FALSE)*Ventas1[[#This Row],[UdsVendidas]]</f>
        <v>494.76000000000005</v>
      </c>
      <c r="J829" s="14">
        <f>Ventas1[[#This Row],[Ingresos]]-Ventas1[[#This Row],[Costes]]</f>
        <v>246.76000000000005</v>
      </c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2.75" customHeight="1" x14ac:dyDescent="0.2">
      <c r="A830" s="4">
        <v>24090</v>
      </c>
      <c r="B830" s="4" t="s">
        <v>1047</v>
      </c>
      <c r="C830" s="4" t="s">
        <v>70</v>
      </c>
      <c r="D830" s="4" t="s">
        <v>19</v>
      </c>
      <c r="E830" s="4" t="s">
        <v>1219</v>
      </c>
      <c r="F830" s="4">
        <v>42</v>
      </c>
      <c r="G830" s="7">
        <v>42035</v>
      </c>
      <c r="H830" s="14">
        <f>VLOOKUP(Ventas1[[#This Row],[IdProducto]],Productos1[],3,FALSE)*Ventas1[[#This Row],[UdsVendidas]]</f>
        <v>84</v>
      </c>
      <c r="I830" s="14">
        <f>VLOOKUP(Ventas1[[#This Row],[IdProducto]],Productos1[],4,FALSE)*Ventas1[[#This Row],[UdsVendidas]]</f>
        <v>167.58</v>
      </c>
      <c r="J830" s="14">
        <f>Ventas1[[#This Row],[Ingresos]]-Ventas1[[#This Row],[Costes]]</f>
        <v>83.580000000000013</v>
      </c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2.75" customHeight="1" x14ac:dyDescent="0.2">
      <c r="A831" s="4">
        <v>24091</v>
      </c>
      <c r="B831" s="4" t="s">
        <v>1048</v>
      </c>
      <c r="C831" s="4" t="s">
        <v>307</v>
      </c>
      <c r="D831" s="4" t="s">
        <v>22</v>
      </c>
      <c r="E831" s="4" t="s">
        <v>1219</v>
      </c>
      <c r="F831" s="4">
        <v>187</v>
      </c>
      <c r="G831" s="7">
        <v>42178</v>
      </c>
      <c r="H831" s="14">
        <f>VLOOKUP(Ventas1[[#This Row],[IdProducto]],Productos1[],3,FALSE)*Ventas1[[#This Row],[UdsVendidas]]</f>
        <v>654.5</v>
      </c>
      <c r="I831" s="14">
        <f>VLOOKUP(Ventas1[[#This Row],[IdProducto]],Productos1[],4,FALSE)*Ventas1[[#This Row],[UdsVendidas]]</f>
        <v>1215.5</v>
      </c>
      <c r="J831" s="14">
        <f>Ventas1[[#This Row],[Ingresos]]-Ventas1[[#This Row],[Costes]]</f>
        <v>561</v>
      </c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2.75" customHeight="1" x14ac:dyDescent="0.2">
      <c r="A832" s="4">
        <v>24092</v>
      </c>
      <c r="B832" s="4" t="s">
        <v>1049</v>
      </c>
      <c r="C832" s="4" t="s">
        <v>205</v>
      </c>
      <c r="D832" s="4" t="s">
        <v>41</v>
      </c>
      <c r="E832" s="4" t="s">
        <v>1218</v>
      </c>
      <c r="F832" s="4">
        <v>147</v>
      </c>
      <c r="G832" s="7">
        <v>42173</v>
      </c>
      <c r="H832" s="14">
        <f>VLOOKUP(Ventas1[[#This Row],[IdProducto]],Productos1[],3,FALSE)*Ventas1[[#This Row],[UdsVendidas]]</f>
        <v>735</v>
      </c>
      <c r="I832" s="14">
        <f>VLOOKUP(Ventas1[[#This Row],[IdProducto]],Productos1[],4,FALSE)*Ventas1[[#This Row],[UdsVendidas]]</f>
        <v>1468.53</v>
      </c>
      <c r="J832" s="14">
        <f>Ventas1[[#This Row],[Ingresos]]-Ventas1[[#This Row],[Costes]]</f>
        <v>733.53</v>
      </c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2.75" customHeight="1" x14ac:dyDescent="0.2">
      <c r="A833" s="4">
        <v>24093</v>
      </c>
      <c r="B833" s="4" t="s">
        <v>1050</v>
      </c>
      <c r="C833" s="4" t="s">
        <v>112</v>
      </c>
      <c r="D833" s="4" t="s">
        <v>35</v>
      </c>
      <c r="E833" s="4" t="s">
        <v>1218</v>
      </c>
      <c r="F833" s="4">
        <v>53</v>
      </c>
      <c r="G833" s="7">
        <v>42097</v>
      </c>
      <c r="H833" s="14">
        <f>VLOOKUP(Ventas1[[#This Row],[IdProducto]],Productos1[],3,FALSE)*Ventas1[[#This Row],[UdsVendidas]]</f>
        <v>132.5</v>
      </c>
      <c r="I833" s="14">
        <f>VLOOKUP(Ventas1[[#This Row],[IdProducto]],Productos1[],4,FALSE)*Ventas1[[#This Row],[UdsVendidas]]</f>
        <v>238.5</v>
      </c>
      <c r="J833" s="14">
        <f>Ventas1[[#This Row],[Ingresos]]-Ventas1[[#This Row],[Costes]]</f>
        <v>106</v>
      </c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2.75" customHeight="1" x14ac:dyDescent="0.2">
      <c r="A834" s="4">
        <v>24094</v>
      </c>
      <c r="B834" s="4" t="s">
        <v>1051</v>
      </c>
      <c r="C834" s="4" t="s">
        <v>141</v>
      </c>
      <c r="D834" s="4" t="s">
        <v>16</v>
      </c>
      <c r="E834" s="4" t="s">
        <v>1219</v>
      </c>
      <c r="F834" s="4">
        <v>71</v>
      </c>
      <c r="G834" s="7">
        <v>42107</v>
      </c>
      <c r="H834" s="14">
        <f>VLOOKUP(Ventas1[[#This Row],[IdProducto]],Productos1[],3,FALSE)*Ventas1[[#This Row],[UdsVendidas]]</f>
        <v>71</v>
      </c>
      <c r="I834" s="14">
        <f>VLOOKUP(Ventas1[[#This Row],[IdProducto]],Productos1[],4,FALSE)*Ventas1[[#This Row],[UdsVendidas]]</f>
        <v>142</v>
      </c>
      <c r="J834" s="14">
        <f>Ventas1[[#This Row],[Ingresos]]-Ventas1[[#This Row],[Costes]]</f>
        <v>71</v>
      </c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2.75" customHeight="1" x14ac:dyDescent="0.2">
      <c r="A835" s="4">
        <v>24095</v>
      </c>
      <c r="B835" s="4" t="s">
        <v>1052</v>
      </c>
      <c r="C835" s="4" t="s">
        <v>66</v>
      </c>
      <c r="D835" s="4" t="s">
        <v>28</v>
      </c>
      <c r="E835" s="4" t="s">
        <v>1218</v>
      </c>
      <c r="F835" s="4">
        <v>50</v>
      </c>
      <c r="G835" s="7">
        <v>42135</v>
      </c>
      <c r="H835" s="14">
        <f>VLOOKUP(Ventas1[[#This Row],[IdProducto]],Productos1[],3,FALSE)*Ventas1[[#This Row],[UdsVendidas]]</f>
        <v>175</v>
      </c>
      <c r="I835" s="14">
        <f>VLOOKUP(Ventas1[[#This Row],[IdProducto]],Productos1[],4,FALSE)*Ventas1[[#This Row],[UdsVendidas]]</f>
        <v>325</v>
      </c>
      <c r="J835" s="14">
        <f>Ventas1[[#This Row],[Ingresos]]-Ventas1[[#This Row],[Costes]]</f>
        <v>150</v>
      </c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2.75" customHeight="1" x14ac:dyDescent="0.2">
      <c r="A836" s="4">
        <v>24096</v>
      </c>
      <c r="B836" s="4" t="s">
        <v>1053</v>
      </c>
      <c r="C836" s="4" t="s">
        <v>69</v>
      </c>
      <c r="D836" s="4" t="s">
        <v>37</v>
      </c>
      <c r="E836" s="4" t="s">
        <v>1219</v>
      </c>
      <c r="F836" s="4">
        <v>54</v>
      </c>
      <c r="G836" s="7">
        <v>42108</v>
      </c>
      <c r="H836" s="14">
        <f>VLOOKUP(Ventas1[[#This Row],[IdProducto]],Productos1[],3,FALSE)*Ventas1[[#This Row],[UdsVendidas]]</f>
        <v>189</v>
      </c>
      <c r="I836" s="14">
        <f>VLOOKUP(Ventas1[[#This Row],[IdProducto]],Productos1[],4,FALSE)*Ventas1[[#This Row],[UdsVendidas]]</f>
        <v>377.46000000000004</v>
      </c>
      <c r="J836" s="14">
        <f>Ventas1[[#This Row],[Ingresos]]-Ventas1[[#This Row],[Costes]]</f>
        <v>188.46000000000004</v>
      </c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2.75" customHeight="1" x14ac:dyDescent="0.2">
      <c r="A837" s="4">
        <v>24097</v>
      </c>
      <c r="B837" s="4" t="s">
        <v>1054</v>
      </c>
      <c r="C837" s="4" t="s">
        <v>113</v>
      </c>
      <c r="D837" s="4" t="s">
        <v>24</v>
      </c>
      <c r="E837" s="4" t="s">
        <v>1219</v>
      </c>
      <c r="F837" s="4">
        <v>164</v>
      </c>
      <c r="G837" s="7">
        <v>42126</v>
      </c>
      <c r="H837" s="14">
        <f>VLOOKUP(Ventas1[[#This Row],[IdProducto]],Productos1[],3,FALSE)*Ventas1[[#This Row],[UdsVendidas]]</f>
        <v>492</v>
      </c>
      <c r="I837" s="14">
        <f>VLOOKUP(Ventas1[[#This Row],[IdProducto]],Productos1[],4,FALSE)*Ventas1[[#This Row],[UdsVendidas]]</f>
        <v>984</v>
      </c>
      <c r="J837" s="14">
        <f>Ventas1[[#This Row],[Ingresos]]-Ventas1[[#This Row],[Costes]]</f>
        <v>492</v>
      </c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2.75" customHeight="1" x14ac:dyDescent="0.2">
      <c r="A838" s="4">
        <v>24098</v>
      </c>
      <c r="B838" s="4" t="s">
        <v>1055</v>
      </c>
      <c r="C838" s="4" t="s">
        <v>293</v>
      </c>
      <c r="D838" s="4" t="s">
        <v>41</v>
      </c>
      <c r="E838" s="4" t="s">
        <v>1219</v>
      </c>
      <c r="F838" s="4">
        <v>77</v>
      </c>
      <c r="G838" s="7">
        <v>42085</v>
      </c>
      <c r="H838" s="14">
        <f>VLOOKUP(Ventas1[[#This Row],[IdProducto]],Productos1[],3,FALSE)*Ventas1[[#This Row],[UdsVendidas]]</f>
        <v>385</v>
      </c>
      <c r="I838" s="14">
        <f>VLOOKUP(Ventas1[[#This Row],[IdProducto]],Productos1[],4,FALSE)*Ventas1[[#This Row],[UdsVendidas]]</f>
        <v>769.23</v>
      </c>
      <c r="J838" s="14">
        <f>Ventas1[[#This Row],[Ingresos]]-Ventas1[[#This Row],[Costes]]</f>
        <v>384.23</v>
      </c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2.75" customHeight="1" x14ac:dyDescent="0.2">
      <c r="A839" s="4">
        <v>24099</v>
      </c>
      <c r="B839" s="4" t="s">
        <v>1056</v>
      </c>
      <c r="C839" s="4" t="s">
        <v>305</v>
      </c>
      <c r="D839" s="4" t="s">
        <v>31</v>
      </c>
      <c r="E839" s="4" t="s">
        <v>1219</v>
      </c>
      <c r="F839" s="4">
        <v>175</v>
      </c>
      <c r="G839" s="7">
        <v>42245</v>
      </c>
      <c r="H839" s="14">
        <f>VLOOKUP(Ventas1[[#This Row],[IdProducto]],Productos1[],3,FALSE)*Ventas1[[#This Row],[UdsVendidas]]</f>
        <v>1050</v>
      </c>
      <c r="I839" s="14">
        <f>VLOOKUP(Ventas1[[#This Row],[IdProducto]],Productos1[],4,FALSE)*Ventas1[[#This Row],[UdsVendidas]]</f>
        <v>1575</v>
      </c>
      <c r="J839" s="14">
        <f>Ventas1[[#This Row],[Ingresos]]-Ventas1[[#This Row],[Costes]]</f>
        <v>525</v>
      </c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2.75" customHeight="1" x14ac:dyDescent="0.2">
      <c r="A840" s="4">
        <v>24100</v>
      </c>
      <c r="B840" s="4" t="s">
        <v>1057</v>
      </c>
      <c r="C840" s="4" t="s">
        <v>207</v>
      </c>
      <c r="D840" s="4" t="s">
        <v>35</v>
      </c>
      <c r="E840" s="4" t="s">
        <v>1218</v>
      </c>
      <c r="F840" s="4">
        <v>177</v>
      </c>
      <c r="G840" s="7">
        <v>42168</v>
      </c>
      <c r="H840" s="14">
        <f>VLOOKUP(Ventas1[[#This Row],[IdProducto]],Productos1[],3,FALSE)*Ventas1[[#This Row],[UdsVendidas]]</f>
        <v>442.5</v>
      </c>
      <c r="I840" s="14">
        <f>VLOOKUP(Ventas1[[#This Row],[IdProducto]],Productos1[],4,FALSE)*Ventas1[[#This Row],[UdsVendidas]]</f>
        <v>796.5</v>
      </c>
      <c r="J840" s="14">
        <f>Ventas1[[#This Row],[Ingresos]]-Ventas1[[#This Row],[Costes]]</f>
        <v>354</v>
      </c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2.75" customHeight="1" x14ac:dyDescent="0.2">
      <c r="A841" s="4">
        <v>24101</v>
      </c>
      <c r="B841" s="4" t="s">
        <v>1058</v>
      </c>
      <c r="C841" s="4" t="s">
        <v>173</v>
      </c>
      <c r="D841" s="4" t="s">
        <v>41</v>
      </c>
      <c r="E841" s="4" t="s">
        <v>1219</v>
      </c>
      <c r="F841" s="4">
        <v>143</v>
      </c>
      <c r="G841" s="7">
        <v>42052</v>
      </c>
      <c r="H841" s="14">
        <f>VLOOKUP(Ventas1[[#This Row],[IdProducto]],Productos1[],3,FALSE)*Ventas1[[#This Row],[UdsVendidas]]</f>
        <v>715</v>
      </c>
      <c r="I841" s="14">
        <f>VLOOKUP(Ventas1[[#This Row],[IdProducto]],Productos1[],4,FALSE)*Ventas1[[#This Row],[UdsVendidas]]</f>
        <v>1428.57</v>
      </c>
      <c r="J841" s="14">
        <f>Ventas1[[#This Row],[Ingresos]]-Ventas1[[#This Row],[Costes]]</f>
        <v>713.56999999999994</v>
      </c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2.75" customHeight="1" x14ac:dyDescent="0.2">
      <c r="A842" s="4">
        <v>24102</v>
      </c>
      <c r="B842" s="4" t="s">
        <v>1059</v>
      </c>
      <c r="C842" s="4" t="s">
        <v>257</v>
      </c>
      <c r="D842" s="4" t="s">
        <v>35</v>
      </c>
      <c r="E842" s="4" t="s">
        <v>1218</v>
      </c>
      <c r="F842" s="4">
        <v>183</v>
      </c>
      <c r="G842" s="7">
        <v>42054</v>
      </c>
      <c r="H842" s="14">
        <f>VLOOKUP(Ventas1[[#This Row],[IdProducto]],Productos1[],3,FALSE)*Ventas1[[#This Row],[UdsVendidas]]</f>
        <v>457.5</v>
      </c>
      <c r="I842" s="14">
        <f>VLOOKUP(Ventas1[[#This Row],[IdProducto]],Productos1[],4,FALSE)*Ventas1[[#This Row],[UdsVendidas]]</f>
        <v>823.5</v>
      </c>
      <c r="J842" s="14">
        <f>Ventas1[[#This Row],[Ingresos]]-Ventas1[[#This Row],[Costes]]</f>
        <v>366</v>
      </c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2.75" customHeight="1" x14ac:dyDescent="0.2">
      <c r="A843" s="4">
        <v>24103</v>
      </c>
      <c r="B843" s="4" t="s">
        <v>1060</v>
      </c>
      <c r="C843" s="4" t="s">
        <v>192</v>
      </c>
      <c r="D843" s="4" t="s">
        <v>22</v>
      </c>
      <c r="E843" s="4" t="s">
        <v>1219</v>
      </c>
      <c r="F843" s="4">
        <v>25</v>
      </c>
      <c r="G843" s="7">
        <v>42195</v>
      </c>
      <c r="H843" s="14">
        <f>VLOOKUP(Ventas1[[#This Row],[IdProducto]],Productos1[],3,FALSE)*Ventas1[[#This Row],[UdsVendidas]]</f>
        <v>87.5</v>
      </c>
      <c r="I843" s="14">
        <f>VLOOKUP(Ventas1[[#This Row],[IdProducto]],Productos1[],4,FALSE)*Ventas1[[#This Row],[UdsVendidas]]</f>
        <v>162.5</v>
      </c>
      <c r="J843" s="14">
        <f>Ventas1[[#This Row],[Ingresos]]-Ventas1[[#This Row],[Costes]]</f>
        <v>75</v>
      </c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2.75" customHeight="1" x14ac:dyDescent="0.2">
      <c r="A844" s="4">
        <v>24104</v>
      </c>
      <c r="B844" s="4" t="s">
        <v>1061</v>
      </c>
      <c r="C844" s="4" t="s">
        <v>233</v>
      </c>
      <c r="D844" s="4" t="s">
        <v>37</v>
      </c>
      <c r="E844" s="4" t="s">
        <v>1218</v>
      </c>
      <c r="F844" s="4">
        <v>169</v>
      </c>
      <c r="G844" s="7">
        <v>42167</v>
      </c>
      <c r="H844" s="14">
        <f>VLOOKUP(Ventas1[[#This Row],[IdProducto]],Productos1[],3,FALSE)*Ventas1[[#This Row],[UdsVendidas]]</f>
        <v>591.5</v>
      </c>
      <c r="I844" s="14">
        <f>VLOOKUP(Ventas1[[#This Row],[IdProducto]],Productos1[],4,FALSE)*Ventas1[[#This Row],[UdsVendidas]]</f>
        <v>1181.31</v>
      </c>
      <c r="J844" s="14">
        <f>Ventas1[[#This Row],[Ingresos]]-Ventas1[[#This Row],[Costes]]</f>
        <v>589.80999999999995</v>
      </c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2.75" customHeight="1" x14ac:dyDescent="0.2">
      <c r="A845" s="4">
        <v>24105</v>
      </c>
      <c r="B845" s="4" t="s">
        <v>1062</v>
      </c>
      <c r="C845" s="4" t="s">
        <v>160</v>
      </c>
      <c r="D845" s="4" t="s">
        <v>24</v>
      </c>
      <c r="E845" s="4" t="s">
        <v>1218</v>
      </c>
      <c r="F845" s="4">
        <v>98</v>
      </c>
      <c r="G845" s="7">
        <v>42196</v>
      </c>
      <c r="H845" s="14">
        <f>VLOOKUP(Ventas1[[#This Row],[IdProducto]],Productos1[],3,FALSE)*Ventas1[[#This Row],[UdsVendidas]]</f>
        <v>294</v>
      </c>
      <c r="I845" s="14">
        <f>VLOOKUP(Ventas1[[#This Row],[IdProducto]],Productos1[],4,FALSE)*Ventas1[[#This Row],[UdsVendidas]]</f>
        <v>588</v>
      </c>
      <c r="J845" s="14">
        <f>Ventas1[[#This Row],[Ingresos]]-Ventas1[[#This Row],[Costes]]</f>
        <v>294</v>
      </c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2.75" customHeight="1" x14ac:dyDescent="0.2">
      <c r="A846" s="4">
        <v>24106</v>
      </c>
      <c r="B846" s="4" t="s">
        <v>1063</v>
      </c>
      <c r="C846" s="4" t="s">
        <v>99</v>
      </c>
      <c r="D846" s="4" t="s">
        <v>31</v>
      </c>
      <c r="E846" s="4" t="s">
        <v>1219</v>
      </c>
      <c r="F846" s="4">
        <v>102</v>
      </c>
      <c r="G846" s="7">
        <v>42030</v>
      </c>
      <c r="H846" s="14">
        <f>VLOOKUP(Ventas1[[#This Row],[IdProducto]],Productos1[],3,FALSE)*Ventas1[[#This Row],[UdsVendidas]]</f>
        <v>612</v>
      </c>
      <c r="I846" s="14">
        <f>VLOOKUP(Ventas1[[#This Row],[IdProducto]],Productos1[],4,FALSE)*Ventas1[[#This Row],[UdsVendidas]]</f>
        <v>918</v>
      </c>
      <c r="J846" s="14">
        <f>Ventas1[[#This Row],[Ingresos]]-Ventas1[[#This Row],[Costes]]</f>
        <v>306</v>
      </c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2.75" customHeight="1" x14ac:dyDescent="0.2">
      <c r="A847" s="4">
        <v>24107</v>
      </c>
      <c r="B847" s="4" t="s">
        <v>1064</v>
      </c>
      <c r="C847" s="4" t="s">
        <v>160</v>
      </c>
      <c r="D847" s="4" t="s">
        <v>16</v>
      </c>
      <c r="E847" s="4" t="s">
        <v>1218</v>
      </c>
      <c r="F847" s="4">
        <v>29</v>
      </c>
      <c r="G847" s="7">
        <v>42243</v>
      </c>
      <c r="H847" s="14">
        <f>VLOOKUP(Ventas1[[#This Row],[IdProducto]],Productos1[],3,FALSE)*Ventas1[[#This Row],[UdsVendidas]]</f>
        <v>29</v>
      </c>
      <c r="I847" s="14">
        <f>VLOOKUP(Ventas1[[#This Row],[IdProducto]],Productos1[],4,FALSE)*Ventas1[[#This Row],[UdsVendidas]]</f>
        <v>58</v>
      </c>
      <c r="J847" s="14">
        <f>Ventas1[[#This Row],[Ingresos]]-Ventas1[[#This Row],[Costes]]</f>
        <v>29</v>
      </c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2.75" customHeight="1" x14ac:dyDescent="0.2">
      <c r="A848" s="4">
        <v>24108</v>
      </c>
      <c r="B848" s="4" t="s">
        <v>1065</v>
      </c>
      <c r="C848" s="4" t="s">
        <v>150</v>
      </c>
      <c r="D848" s="4" t="s">
        <v>37</v>
      </c>
      <c r="E848" s="4" t="s">
        <v>1219</v>
      </c>
      <c r="F848" s="4">
        <v>42</v>
      </c>
      <c r="G848" s="7">
        <v>42153</v>
      </c>
      <c r="H848" s="14">
        <f>VLOOKUP(Ventas1[[#This Row],[IdProducto]],Productos1[],3,FALSE)*Ventas1[[#This Row],[UdsVendidas]]</f>
        <v>147</v>
      </c>
      <c r="I848" s="14">
        <f>VLOOKUP(Ventas1[[#This Row],[IdProducto]],Productos1[],4,FALSE)*Ventas1[[#This Row],[UdsVendidas]]</f>
        <v>293.58</v>
      </c>
      <c r="J848" s="14">
        <f>Ventas1[[#This Row],[Ingresos]]-Ventas1[[#This Row],[Costes]]</f>
        <v>146.57999999999998</v>
      </c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2.75" customHeight="1" x14ac:dyDescent="0.2">
      <c r="A849" s="4">
        <v>24109</v>
      </c>
      <c r="B849" s="4" t="s">
        <v>1066</v>
      </c>
      <c r="C849" s="4" t="s">
        <v>143</v>
      </c>
      <c r="D849" s="4" t="s">
        <v>19</v>
      </c>
      <c r="E849" s="4" t="s">
        <v>1218</v>
      </c>
      <c r="F849" s="4">
        <v>182</v>
      </c>
      <c r="G849" s="7">
        <v>42080</v>
      </c>
      <c r="H849" s="14">
        <f>VLOOKUP(Ventas1[[#This Row],[IdProducto]],Productos1[],3,FALSE)*Ventas1[[#This Row],[UdsVendidas]]</f>
        <v>364</v>
      </c>
      <c r="I849" s="14">
        <f>VLOOKUP(Ventas1[[#This Row],[IdProducto]],Productos1[],4,FALSE)*Ventas1[[#This Row],[UdsVendidas]]</f>
        <v>726.18000000000006</v>
      </c>
      <c r="J849" s="14">
        <f>Ventas1[[#This Row],[Ingresos]]-Ventas1[[#This Row],[Costes]]</f>
        <v>362.18000000000006</v>
      </c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2.75" customHeight="1" x14ac:dyDescent="0.2">
      <c r="A850" s="4">
        <v>24110</v>
      </c>
      <c r="B850" s="4" t="s">
        <v>1067</v>
      </c>
      <c r="C850" s="4" t="s">
        <v>165</v>
      </c>
      <c r="D850" s="4" t="s">
        <v>35</v>
      </c>
      <c r="E850" s="4" t="s">
        <v>1219</v>
      </c>
      <c r="F850" s="4">
        <v>39</v>
      </c>
      <c r="G850" s="7">
        <v>42244</v>
      </c>
      <c r="H850" s="14">
        <f>VLOOKUP(Ventas1[[#This Row],[IdProducto]],Productos1[],3,FALSE)*Ventas1[[#This Row],[UdsVendidas]]</f>
        <v>97.5</v>
      </c>
      <c r="I850" s="14">
        <f>VLOOKUP(Ventas1[[#This Row],[IdProducto]],Productos1[],4,FALSE)*Ventas1[[#This Row],[UdsVendidas]]</f>
        <v>175.5</v>
      </c>
      <c r="J850" s="14">
        <f>Ventas1[[#This Row],[Ingresos]]-Ventas1[[#This Row],[Costes]]</f>
        <v>78</v>
      </c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2.75" customHeight="1" x14ac:dyDescent="0.2">
      <c r="A851" s="4">
        <v>24111</v>
      </c>
      <c r="B851" s="4" t="s">
        <v>1068</v>
      </c>
      <c r="C851" s="4" t="s">
        <v>191</v>
      </c>
      <c r="D851" s="4" t="s">
        <v>24</v>
      </c>
      <c r="E851" s="4" t="s">
        <v>1218</v>
      </c>
      <c r="F851" s="4">
        <v>166</v>
      </c>
      <c r="G851" s="7">
        <v>42201</v>
      </c>
      <c r="H851" s="14">
        <f>VLOOKUP(Ventas1[[#This Row],[IdProducto]],Productos1[],3,FALSE)*Ventas1[[#This Row],[UdsVendidas]]</f>
        <v>498</v>
      </c>
      <c r="I851" s="14">
        <f>VLOOKUP(Ventas1[[#This Row],[IdProducto]],Productos1[],4,FALSE)*Ventas1[[#This Row],[UdsVendidas]]</f>
        <v>996</v>
      </c>
      <c r="J851" s="14">
        <f>Ventas1[[#This Row],[Ingresos]]-Ventas1[[#This Row],[Costes]]</f>
        <v>498</v>
      </c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2.75" customHeight="1" x14ac:dyDescent="0.2">
      <c r="A852" s="4">
        <v>24112</v>
      </c>
      <c r="B852" s="4" t="s">
        <v>1069</v>
      </c>
      <c r="C852" s="4" t="s">
        <v>161</v>
      </c>
      <c r="D852" s="4" t="s">
        <v>37</v>
      </c>
      <c r="E852" s="4" t="s">
        <v>1219</v>
      </c>
      <c r="F852" s="4">
        <v>20</v>
      </c>
      <c r="G852" s="7">
        <v>42198</v>
      </c>
      <c r="H852" s="14">
        <f>VLOOKUP(Ventas1[[#This Row],[IdProducto]],Productos1[],3,FALSE)*Ventas1[[#This Row],[UdsVendidas]]</f>
        <v>70</v>
      </c>
      <c r="I852" s="14">
        <f>VLOOKUP(Ventas1[[#This Row],[IdProducto]],Productos1[],4,FALSE)*Ventas1[[#This Row],[UdsVendidas]]</f>
        <v>139.80000000000001</v>
      </c>
      <c r="J852" s="14">
        <f>Ventas1[[#This Row],[Ingresos]]-Ventas1[[#This Row],[Costes]]</f>
        <v>69.800000000000011</v>
      </c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2.75" customHeight="1" x14ac:dyDescent="0.2">
      <c r="A853" s="4">
        <v>24113</v>
      </c>
      <c r="B853" s="4" t="s">
        <v>1070</v>
      </c>
      <c r="C853" s="4" t="s">
        <v>17</v>
      </c>
      <c r="D853" s="4" t="s">
        <v>37</v>
      </c>
      <c r="E853" s="4" t="s">
        <v>1219</v>
      </c>
      <c r="F853" s="4">
        <v>5</v>
      </c>
      <c r="G853" s="7">
        <v>42165</v>
      </c>
      <c r="H853" s="14">
        <f>VLOOKUP(Ventas1[[#This Row],[IdProducto]],Productos1[],3,FALSE)*Ventas1[[#This Row],[UdsVendidas]]</f>
        <v>17.5</v>
      </c>
      <c r="I853" s="14">
        <f>VLOOKUP(Ventas1[[#This Row],[IdProducto]],Productos1[],4,FALSE)*Ventas1[[#This Row],[UdsVendidas]]</f>
        <v>34.950000000000003</v>
      </c>
      <c r="J853" s="14">
        <f>Ventas1[[#This Row],[Ingresos]]-Ventas1[[#This Row],[Costes]]</f>
        <v>17.450000000000003</v>
      </c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2.75" customHeight="1" x14ac:dyDescent="0.2">
      <c r="A854" s="4">
        <v>24114</v>
      </c>
      <c r="B854" s="4" t="s">
        <v>1071</v>
      </c>
      <c r="C854" s="4" t="s">
        <v>17</v>
      </c>
      <c r="D854" s="4" t="s">
        <v>43</v>
      </c>
      <c r="E854" s="4" t="s">
        <v>1218</v>
      </c>
      <c r="F854" s="4">
        <v>179</v>
      </c>
      <c r="G854" s="7">
        <v>42006</v>
      </c>
      <c r="H854" s="14">
        <f>VLOOKUP(Ventas1[[#This Row],[IdProducto]],Productos1[],3,FALSE)*Ventas1[[#This Row],[UdsVendidas]]</f>
        <v>1432</v>
      </c>
      <c r="I854" s="14">
        <f>VLOOKUP(Ventas1[[#This Row],[IdProducto]],Productos1[],4,FALSE)*Ventas1[[#This Row],[UdsVendidas]]</f>
        <v>2595.5</v>
      </c>
      <c r="J854" s="14">
        <f>Ventas1[[#This Row],[Ingresos]]-Ventas1[[#This Row],[Costes]]</f>
        <v>1163.5</v>
      </c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2.75" customHeight="1" x14ac:dyDescent="0.2">
      <c r="A855" s="4">
        <v>24115</v>
      </c>
      <c r="B855" s="4" t="s">
        <v>1072</v>
      </c>
      <c r="C855" s="4" t="s">
        <v>76</v>
      </c>
      <c r="D855" s="4" t="s">
        <v>41</v>
      </c>
      <c r="E855" s="4" t="s">
        <v>1218</v>
      </c>
      <c r="F855" s="4">
        <v>169</v>
      </c>
      <c r="G855" s="7">
        <v>42042</v>
      </c>
      <c r="H855" s="14">
        <f>VLOOKUP(Ventas1[[#This Row],[IdProducto]],Productos1[],3,FALSE)*Ventas1[[#This Row],[UdsVendidas]]</f>
        <v>845</v>
      </c>
      <c r="I855" s="14">
        <f>VLOOKUP(Ventas1[[#This Row],[IdProducto]],Productos1[],4,FALSE)*Ventas1[[#This Row],[UdsVendidas]]</f>
        <v>1688.31</v>
      </c>
      <c r="J855" s="14">
        <f>Ventas1[[#This Row],[Ingresos]]-Ventas1[[#This Row],[Costes]]</f>
        <v>843.31</v>
      </c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2.75" customHeight="1" x14ac:dyDescent="0.2">
      <c r="A856" s="4">
        <v>24116</v>
      </c>
      <c r="B856" s="4" t="s">
        <v>1073</v>
      </c>
      <c r="C856" s="4" t="s">
        <v>34</v>
      </c>
      <c r="D856" s="4" t="s">
        <v>13</v>
      </c>
      <c r="E856" s="4" t="s">
        <v>1219</v>
      </c>
      <c r="F856" s="4">
        <v>153</v>
      </c>
      <c r="G856" s="7">
        <v>42170</v>
      </c>
      <c r="H856" s="14">
        <f>VLOOKUP(Ventas1[[#This Row],[IdProducto]],Productos1[],3,FALSE)*Ventas1[[#This Row],[UdsVendidas]]</f>
        <v>229.5</v>
      </c>
      <c r="I856" s="14">
        <f>VLOOKUP(Ventas1[[#This Row],[IdProducto]],Productos1[],4,FALSE)*Ventas1[[#This Row],[UdsVendidas]]</f>
        <v>459</v>
      </c>
      <c r="J856" s="14">
        <f>Ventas1[[#This Row],[Ingresos]]-Ventas1[[#This Row],[Costes]]</f>
        <v>229.5</v>
      </c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2.75" customHeight="1" x14ac:dyDescent="0.2">
      <c r="A857" s="4">
        <v>24117</v>
      </c>
      <c r="B857" s="4" t="s">
        <v>1074</v>
      </c>
      <c r="C857" s="4" t="s">
        <v>122</v>
      </c>
      <c r="D857" s="4" t="s">
        <v>43</v>
      </c>
      <c r="E857" s="4" t="s">
        <v>1218</v>
      </c>
      <c r="F857" s="4">
        <v>199</v>
      </c>
      <c r="G857" s="7">
        <v>42151</v>
      </c>
      <c r="H857" s="14">
        <f>VLOOKUP(Ventas1[[#This Row],[IdProducto]],Productos1[],3,FALSE)*Ventas1[[#This Row],[UdsVendidas]]</f>
        <v>1592</v>
      </c>
      <c r="I857" s="14">
        <f>VLOOKUP(Ventas1[[#This Row],[IdProducto]],Productos1[],4,FALSE)*Ventas1[[#This Row],[UdsVendidas]]</f>
        <v>2885.5</v>
      </c>
      <c r="J857" s="14">
        <f>Ventas1[[#This Row],[Ingresos]]-Ventas1[[#This Row],[Costes]]</f>
        <v>1293.5</v>
      </c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2.75" customHeight="1" x14ac:dyDescent="0.2">
      <c r="A858" s="4">
        <v>24118</v>
      </c>
      <c r="B858" s="4" t="s">
        <v>1075</v>
      </c>
      <c r="C858" s="4" t="s">
        <v>127</v>
      </c>
      <c r="D858" s="4" t="s">
        <v>22</v>
      </c>
      <c r="E858" s="4" t="s">
        <v>1218</v>
      </c>
      <c r="F858" s="4">
        <v>41</v>
      </c>
      <c r="G858" s="7">
        <v>42053</v>
      </c>
      <c r="H858" s="14">
        <f>VLOOKUP(Ventas1[[#This Row],[IdProducto]],Productos1[],3,FALSE)*Ventas1[[#This Row],[UdsVendidas]]</f>
        <v>143.5</v>
      </c>
      <c r="I858" s="14">
        <f>VLOOKUP(Ventas1[[#This Row],[IdProducto]],Productos1[],4,FALSE)*Ventas1[[#This Row],[UdsVendidas]]</f>
        <v>266.5</v>
      </c>
      <c r="J858" s="14">
        <f>Ventas1[[#This Row],[Ingresos]]-Ventas1[[#This Row],[Costes]]</f>
        <v>123</v>
      </c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2.75" customHeight="1" x14ac:dyDescent="0.2">
      <c r="A859" s="4">
        <v>24119</v>
      </c>
      <c r="B859" s="4" t="s">
        <v>1076</v>
      </c>
      <c r="C859" s="4" t="s">
        <v>89</v>
      </c>
      <c r="D859" s="4" t="s">
        <v>31</v>
      </c>
      <c r="E859" s="4" t="s">
        <v>1218</v>
      </c>
      <c r="F859" s="4">
        <v>197</v>
      </c>
      <c r="G859" s="7">
        <v>42103</v>
      </c>
      <c r="H859" s="14">
        <f>VLOOKUP(Ventas1[[#This Row],[IdProducto]],Productos1[],3,FALSE)*Ventas1[[#This Row],[UdsVendidas]]</f>
        <v>1182</v>
      </c>
      <c r="I859" s="14">
        <f>VLOOKUP(Ventas1[[#This Row],[IdProducto]],Productos1[],4,FALSE)*Ventas1[[#This Row],[UdsVendidas]]</f>
        <v>1773</v>
      </c>
      <c r="J859" s="14">
        <f>Ventas1[[#This Row],[Ingresos]]-Ventas1[[#This Row],[Costes]]</f>
        <v>591</v>
      </c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2.75" customHeight="1" x14ac:dyDescent="0.2">
      <c r="A860" s="4">
        <v>24120</v>
      </c>
      <c r="B860" s="4" t="s">
        <v>1077</v>
      </c>
      <c r="C860" s="4" t="s">
        <v>79</v>
      </c>
      <c r="D860" s="4" t="s">
        <v>19</v>
      </c>
      <c r="E860" s="4" t="s">
        <v>1219</v>
      </c>
      <c r="F860" s="4">
        <v>99</v>
      </c>
      <c r="G860" s="7">
        <v>42090</v>
      </c>
      <c r="H860" s="14">
        <f>VLOOKUP(Ventas1[[#This Row],[IdProducto]],Productos1[],3,FALSE)*Ventas1[[#This Row],[UdsVendidas]]</f>
        <v>198</v>
      </c>
      <c r="I860" s="14">
        <f>VLOOKUP(Ventas1[[#This Row],[IdProducto]],Productos1[],4,FALSE)*Ventas1[[#This Row],[UdsVendidas]]</f>
        <v>395.01000000000005</v>
      </c>
      <c r="J860" s="14">
        <f>Ventas1[[#This Row],[Ingresos]]-Ventas1[[#This Row],[Costes]]</f>
        <v>197.01000000000005</v>
      </c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2.75" customHeight="1" x14ac:dyDescent="0.2">
      <c r="A861" s="4">
        <v>24121</v>
      </c>
      <c r="B861" s="4" t="s">
        <v>1078</v>
      </c>
      <c r="C861" s="4" t="s">
        <v>70</v>
      </c>
      <c r="D861" s="4" t="s">
        <v>31</v>
      </c>
      <c r="E861" s="4" t="s">
        <v>1219</v>
      </c>
      <c r="F861" s="4">
        <v>91</v>
      </c>
      <c r="G861" s="7">
        <v>42073</v>
      </c>
      <c r="H861" s="14">
        <f>VLOOKUP(Ventas1[[#This Row],[IdProducto]],Productos1[],3,FALSE)*Ventas1[[#This Row],[UdsVendidas]]</f>
        <v>546</v>
      </c>
      <c r="I861" s="14">
        <f>VLOOKUP(Ventas1[[#This Row],[IdProducto]],Productos1[],4,FALSE)*Ventas1[[#This Row],[UdsVendidas]]</f>
        <v>819</v>
      </c>
      <c r="J861" s="14">
        <f>Ventas1[[#This Row],[Ingresos]]-Ventas1[[#This Row],[Costes]]</f>
        <v>273</v>
      </c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2.75" customHeight="1" x14ac:dyDescent="0.2">
      <c r="A862" s="4">
        <v>24122</v>
      </c>
      <c r="B862" s="4" t="s">
        <v>1079</v>
      </c>
      <c r="C862" s="4" t="s">
        <v>291</v>
      </c>
      <c r="D862" s="4" t="s">
        <v>19</v>
      </c>
      <c r="E862" s="4" t="s">
        <v>1219</v>
      </c>
      <c r="F862" s="4">
        <v>125</v>
      </c>
      <c r="G862" s="7">
        <v>42048</v>
      </c>
      <c r="H862" s="14">
        <f>VLOOKUP(Ventas1[[#This Row],[IdProducto]],Productos1[],3,FALSE)*Ventas1[[#This Row],[UdsVendidas]]</f>
        <v>250</v>
      </c>
      <c r="I862" s="14">
        <f>VLOOKUP(Ventas1[[#This Row],[IdProducto]],Productos1[],4,FALSE)*Ventas1[[#This Row],[UdsVendidas]]</f>
        <v>498.75</v>
      </c>
      <c r="J862" s="14">
        <f>Ventas1[[#This Row],[Ingresos]]-Ventas1[[#This Row],[Costes]]</f>
        <v>248.75</v>
      </c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2.75" customHeight="1" x14ac:dyDescent="0.2">
      <c r="A863" s="4">
        <v>24123</v>
      </c>
      <c r="B863" s="4" t="s">
        <v>1080</v>
      </c>
      <c r="C863" s="4" t="s">
        <v>235</v>
      </c>
      <c r="D863" s="4" t="s">
        <v>13</v>
      </c>
      <c r="E863" s="4" t="s">
        <v>1219</v>
      </c>
      <c r="F863" s="4">
        <v>18</v>
      </c>
      <c r="G863" s="7">
        <v>42229</v>
      </c>
      <c r="H863" s="14">
        <f>VLOOKUP(Ventas1[[#This Row],[IdProducto]],Productos1[],3,FALSE)*Ventas1[[#This Row],[UdsVendidas]]</f>
        <v>27</v>
      </c>
      <c r="I863" s="14">
        <f>VLOOKUP(Ventas1[[#This Row],[IdProducto]],Productos1[],4,FALSE)*Ventas1[[#This Row],[UdsVendidas]]</f>
        <v>54</v>
      </c>
      <c r="J863" s="14">
        <f>Ventas1[[#This Row],[Ingresos]]-Ventas1[[#This Row],[Costes]]</f>
        <v>27</v>
      </c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2.75" customHeight="1" x14ac:dyDescent="0.2">
      <c r="A864" s="4">
        <v>24124</v>
      </c>
      <c r="B864" s="4" t="s">
        <v>1081</v>
      </c>
      <c r="C864" s="4" t="s">
        <v>112</v>
      </c>
      <c r="D864" s="4" t="s">
        <v>13</v>
      </c>
      <c r="E864" s="4" t="s">
        <v>1219</v>
      </c>
      <c r="F864" s="4">
        <v>159</v>
      </c>
      <c r="G864" s="7">
        <v>42085</v>
      </c>
      <c r="H864" s="14">
        <f>VLOOKUP(Ventas1[[#This Row],[IdProducto]],Productos1[],3,FALSE)*Ventas1[[#This Row],[UdsVendidas]]</f>
        <v>238.5</v>
      </c>
      <c r="I864" s="14">
        <f>VLOOKUP(Ventas1[[#This Row],[IdProducto]],Productos1[],4,FALSE)*Ventas1[[#This Row],[UdsVendidas]]</f>
        <v>477</v>
      </c>
      <c r="J864" s="14">
        <f>Ventas1[[#This Row],[Ingresos]]-Ventas1[[#This Row],[Costes]]</f>
        <v>238.5</v>
      </c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2.75" customHeight="1" x14ac:dyDescent="0.2">
      <c r="A865" s="4">
        <v>24125</v>
      </c>
      <c r="B865" s="4" t="s">
        <v>1082</v>
      </c>
      <c r="C865" s="4" t="s">
        <v>161</v>
      </c>
      <c r="D865" s="4" t="s">
        <v>24</v>
      </c>
      <c r="E865" s="4" t="s">
        <v>1218</v>
      </c>
      <c r="F865" s="4">
        <v>104</v>
      </c>
      <c r="G865" s="7">
        <v>42237</v>
      </c>
      <c r="H865" s="14">
        <f>VLOOKUP(Ventas1[[#This Row],[IdProducto]],Productos1[],3,FALSE)*Ventas1[[#This Row],[UdsVendidas]]</f>
        <v>312</v>
      </c>
      <c r="I865" s="14">
        <f>VLOOKUP(Ventas1[[#This Row],[IdProducto]],Productos1[],4,FALSE)*Ventas1[[#This Row],[UdsVendidas]]</f>
        <v>624</v>
      </c>
      <c r="J865" s="14">
        <f>Ventas1[[#This Row],[Ingresos]]-Ventas1[[#This Row],[Costes]]</f>
        <v>312</v>
      </c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2.75" customHeight="1" x14ac:dyDescent="0.2">
      <c r="A866" s="4">
        <v>24126</v>
      </c>
      <c r="B866" s="4" t="s">
        <v>1083</v>
      </c>
      <c r="C866" s="4" t="s">
        <v>34</v>
      </c>
      <c r="D866" s="4" t="s">
        <v>19</v>
      </c>
      <c r="E866" s="4" t="s">
        <v>1219</v>
      </c>
      <c r="F866" s="4">
        <v>125</v>
      </c>
      <c r="G866" s="7">
        <v>42100</v>
      </c>
      <c r="H866" s="14">
        <f>VLOOKUP(Ventas1[[#This Row],[IdProducto]],Productos1[],3,FALSE)*Ventas1[[#This Row],[UdsVendidas]]</f>
        <v>250</v>
      </c>
      <c r="I866" s="14">
        <f>VLOOKUP(Ventas1[[#This Row],[IdProducto]],Productos1[],4,FALSE)*Ventas1[[#This Row],[UdsVendidas]]</f>
        <v>498.75</v>
      </c>
      <c r="J866" s="14">
        <f>Ventas1[[#This Row],[Ingresos]]-Ventas1[[#This Row],[Costes]]</f>
        <v>248.75</v>
      </c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2.75" customHeight="1" x14ac:dyDescent="0.2">
      <c r="A867" s="4">
        <v>24127</v>
      </c>
      <c r="B867" s="4" t="s">
        <v>1084</v>
      </c>
      <c r="C867" s="4" t="s">
        <v>60</v>
      </c>
      <c r="D867" s="4" t="s">
        <v>35</v>
      </c>
      <c r="E867" s="4" t="s">
        <v>1218</v>
      </c>
      <c r="F867" s="4">
        <v>25</v>
      </c>
      <c r="G867" s="7">
        <v>42180</v>
      </c>
      <c r="H867" s="14">
        <f>VLOOKUP(Ventas1[[#This Row],[IdProducto]],Productos1[],3,FALSE)*Ventas1[[#This Row],[UdsVendidas]]</f>
        <v>62.5</v>
      </c>
      <c r="I867" s="14">
        <f>VLOOKUP(Ventas1[[#This Row],[IdProducto]],Productos1[],4,FALSE)*Ventas1[[#This Row],[UdsVendidas]]</f>
        <v>112.5</v>
      </c>
      <c r="J867" s="14">
        <f>Ventas1[[#This Row],[Ingresos]]-Ventas1[[#This Row],[Costes]]</f>
        <v>50</v>
      </c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2.75" customHeight="1" x14ac:dyDescent="0.2">
      <c r="A868" s="4">
        <v>24128</v>
      </c>
      <c r="B868" s="4" t="s">
        <v>1085</v>
      </c>
      <c r="C868" s="4" t="s">
        <v>39</v>
      </c>
      <c r="D868" s="4" t="s">
        <v>13</v>
      </c>
      <c r="E868" s="4" t="s">
        <v>1219</v>
      </c>
      <c r="F868" s="4">
        <v>183</v>
      </c>
      <c r="G868" s="7">
        <v>42032</v>
      </c>
      <c r="H868" s="14">
        <f>VLOOKUP(Ventas1[[#This Row],[IdProducto]],Productos1[],3,FALSE)*Ventas1[[#This Row],[UdsVendidas]]</f>
        <v>274.5</v>
      </c>
      <c r="I868" s="14">
        <f>VLOOKUP(Ventas1[[#This Row],[IdProducto]],Productos1[],4,FALSE)*Ventas1[[#This Row],[UdsVendidas]]</f>
        <v>549</v>
      </c>
      <c r="J868" s="14">
        <f>Ventas1[[#This Row],[Ingresos]]-Ventas1[[#This Row],[Costes]]</f>
        <v>274.5</v>
      </c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2.75" customHeight="1" x14ac:dyDescent="0.2">
      <c r="A869" s="4">
        <v>24129</v>
      </c>
      <c r="B869" s="4" t="s">
        <v>1086</v>
      </c>
      <c r="C869" s="4" t="s">
        <v>145</v>
      </c>
      <c r="D869" s="4" t="s">
        <v>19</v>
      </c>
      <c r="E869" s="4" t="s">
        <v>1219</v>
      </c>
      <c r="F869" s="4">
        <v>197</v>
      </c>
      <c r="G869" s="7">
        <v>42122</v>
      </c>
      <c r="H869" s="14">
        <f>VLOOKUP(Ventas1[[#This Row],[IdProducto]],Productos1[],3,FALSE)*Ventas1[[#This Row],[UdsVendidas]]</f>
        <v>394</v>
      </c>
      <c r="I869" s="14">
        <f>VLOOKUP(Ventas1[[#This Row],[IdProducto]],Productos1[],4,FALSE)*Ventas1[[#This Row],[UdsVendidas]]</f>
        <v>786.03000000000009</v>
      </c>
      <c r="J869" s="14">
        <f>Ventas1[[#This Row],[Ingresos]]-Ventas1[[#This Row],[Costes]]</f>
        <v>392.03000000000009</v>
      </c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2.75" customHeight="1" x14ac:dyDescent="0.2">
      <c r="A870" s="4">
        <v>24130</v>
      </c>
      <c r="B870" s="4" t="s">
        <v>1087</v>
      </c>
      <c r="C870" s="4" t="s">
        <v>79</v>
      </c>
      <c r="D870" s="4" t="s">
        <v>41</v>
      </c>
      <c r="E870" s="4" t="s">
        <v>1219</v>
      </c>
      <c r="F870" s="4">
        <v>84</v>
      </c>
      <c r="G870" s="7">
        <v>42054</v>
      </c>
      <c r="H870" s="14">
        <f>VLOOKUP(Ventas1[[#This Row],[IdProducto]],Productos1[],3,FALSE)*Ventas1[[#This Row],[UdsVendidas]]</f>
        <v>420</v>
      </c>
      <c r="I870" s="14">
        <f>VLOOKUP(Ventas1[[#This Row],[IdProducto]],Productos1[],4,FALSE)*Ventas1[[#This Row],[UdsVendidas]]</f>
        <v>839.16</v>
      </c>
      <c r="J870" s="14">
        <f>Ventas1[[#This Row],[Ingresos]]-Ventas1[[#This Row],[Costes]]</f>
        <v>419.15999999999997</v>
      </c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2.75" customHeight="1" x14ac:dyDescent="0.2">
      <c r="A871" s="4">
        <v>24131</v>
      </c>
      <c r="B871" s="4" t="s">
        <v>1088</v>
      </c>
      <c r="C871" s="4" t="s">
        <v>204</v>
      </c>
      <c r="D871" s="4" t="s">
        <v>24</v>
      </c>
      <c r="E871" s="4" t="s">
        <v>1218</v>
      </c>
      <c r="F871" s="4">
        <v>198</v>
      </c>
      <c r="G871" s="7">
        <v>42011</v>
      </c>
      <c r="H871" s="14">
        <f>VLOOKUP(Ventas1[[#This Row],[IdProducto]],Productos1[],3,FALSE)*Ventas1[[#This Row],[UdsVendidas]]</f>
        <v>594</v>
      </c>
      <c r="I871" s="14">
        <f>VLOOKUP(Ventas1[[#This Row],[IdProducto]],Productos1[],4,FALSE)*Ventas1[[#This Row],[UdsVendidas]]</f>
        <v>1188</v>
      </c>
      <c r="J871" s="14">
        <f>Ventas1[[#This Row],[Ingresos]]-Ventas1[[#This Row],[Costes]]</f>
        <v>594</v>
      </c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2.75" customHeight="1" x14ac:dyDescent="0.2">
      <c r="A872" s="4">
        <v>24132</v>
      </c>
      <c r="B872" s="4" t="s">
        <v>1089</v>
      </c>
      <c r="C872" s="4" t="s">
        <v>53</v>
      </c>
      <c r="D872" s="4" t="s">
        <v>24</v>
      </c>
      <c r="E872" s="4" t="s">
        <v>1219</v>
      </c>
      <c r="F872" s="4">
        <v>206</v>
      </c>
      <c r="G872" s="7">
        <v>42211</v>
      </c>
      <c r="H872" s="14">
        <f>VLOOKUP(Ventas1[[#This Row],[IdProducto]],Productos1[],3,FALSE)*Ventas1[[#This Row],[UdsVendidas]]</f>
        <v>618</v>
      </c>
      <c r="I872" s="14">
        <f>VLOOKUP(Ventas1[[#This Row],[IdProducto]],Productos1[],4,FALSE)*Ventas1[[#This Row],[UdsVendidas]]</f>
        <v>1236</v>
      </c>
      <c r="J872" s="14">
        <f>Ventas1[[#This Row],[Ingresos]]-Ventas1[[#This Row],[Costes]]</f>
        <v>618</v>
      </c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2.75" customHeight="1" x14ac:dyDescent="0.2">
      <c r="A873" s="4">
        <v>24133</v>
      </c>
      <c r="B873" s="4" t="s">
        <v>1090</v>
      </c>
      <c r="C873" s="4" t="s">
        <v>196</v>
      </c>
      <c r="D873" s="4" t="s">
        <v>43</v>
      </c>
      <c r="E873" s="4" t="s">
        <v>1218</v>
      </c>
      <c r="F873" s="4">
        <v>42</v>
      </c>
      <c r="G873" s="7">
        <v>42218</v>
      </c>
      <c r="H873" s="14">
        <f>VLOOKUP(Ventas1[[#This Row],[IdProducto]],Productos1[],3,FALSE)*Ventas1[[#This Row],[UdsVendidas]]</f>
        <v>336</v>
      </c>
      <c r="I873" s="14">
        <f>VLOOKUP(Ventas1[[#This Row],[IdProducto]],Productos1[],4,FALSE)*Ventas1[[#This Row],[UdsVendidas]]</f>
        <v>609</v>
      </c>
      <c r="J873" s="14">
        <f>Ventas1[[#This Row],[Ingresos]]-Ventas1[[#This Row],[Costes]]</f>
        <v>273</v>
      </c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2.75" customHeight="1" x14ac:dyDescent="0.2">
      <c r="A874" s="4">
        <v>24134</v>
      </c>
      <c r="B874" s="4" t="s">
        <v>1091</v>
      </c>
      <c r="C874" s="4" t="s">
        <v>268</v>
      </c>
      <c r="D874" s="4" t="s">
        <v>37</v>
      </c>
      <c r="E874" s="4" t="s">
        <v>1218</v>
      </c>
      <c r="F874" s="4">
        <v>47</v>
      </c>
      <c r="G874" s="7">
        <v>42051</v>
      </c>
      <c r="H874" s="14">
        <f>VLOOKUP(Ventas1[[#This Row],[IdProducto]],Productos1[],3,FALSE)*Ventas1[[#This Row],[UdsVendidas]]</f>
        <v>164.5</v>
      </c>
      <c r="I874" s="14">
        <f>VLOOKUP(Ventas1[[#This Row],[IdProducto]],Productos1[],4,FALSE)*Ventas1[[#This Row],[UdsVendidas]]</f>
        <v>328.53000000000003</v>
      </c>
      <c r="J874" s="14">
        <f>Ventas1[[#This Row],[Ingresos]]-Ventas1[[#This Row],[Costes]]</f>
        <v>164.03000000000003</v>
      </c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2.75" customHeight="1" x14ac:dyDescent="0.2">
      <c r="A875" s="4">
        <v>24135</v>
      </c>
      <c r="B875" s="4" t="s">
        <v>1092</v>
      </c>
      <c r="C875" s="4" t="s">
        <v>278</v>
      </c>
      <c r="D875" s="4" t="s">
        <v>37</v>
      </c>
      <c r="E875" s="4" t="s">
        <v>1218</v>
      </c>
      <c r="F875" s="4">
        <v>108</v>
      </c>
      <c r="G875" s="7">
        <v>42101</v>
      </c>
      <c r="H875" s="14">
        <f>VLOOKUP(Ventas1[[#This Row],[IdProducto]],Productos1[],3,FALSE)*Ventas1[[#This Row],[UdsVendidas]]</f>
        <v>378</v>
      </c>
      <c r="I875" s="14">
        <f>VLOOKUP(Ventas1[[#This Row],[IdProducto]],Productos1[],4,FALSE)*Ventas1[[#This Row],[UdsVendidas]]</f>
        <v>754.92000000000007</v>
      </c>
      <c r="J875" s="14">
        <f>Ventas1[[#This Row],[Ingresos]]-Ventas1[[#This Row],[Costes]]</f>
        <v>376.92000000000007</v>
      </c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2.75" customHeight="1" x14ac:dyDescent="0.2">
      <c r="A876" s="4">
        <v>24136</v>
      </c>
      <c r="B876" s="4" t="s">
        <v>1093</v>
      </c>
      <c r="C876" s="4" t="s">
        <v>254</v>
      </c>
      <c r="D876" s="4" t="s">
        <v>37</v>
      </c>
      <c r="E876" s="4" t="s">
        <v>1219</v>
      </c>
      <c r="F876" s="4">
        <v>174</v>
      </c>
      <c r="G876" s="7">
        <v>42010</v>
      </c>
      <c r="H876" s="14">
        <f>VLOOKUP(Ventas1[[#This Row],[IdProducto]],Productos1[],3,FALSE)*Ventas1[[#This Row],[UdsVendidas]]</f>
        <v>609</v>
      </c>
      <c r="I876" s="14">
        <f>VLOOKUP(Ventas1[[#This Row],[IdProducto]],Productos1[],4,FALSE)*Ventas1[[#This Row],[UdsVendidas]]</f>
        <v>1216.26</v>
      </c>
      <c r="J876" s="14">
        <f>Ventas1[[#This Row],[Ingresos]]-Ventas1[[#This Row],[Costes]]</f>
        <v>607.26</v>
      </c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2.75" customHeight="1" x14ac:dyDescent="0.2">
      <c r="A877" s="4">
        <v>24137</v>
      </c>
      <c r="B877" s="4" t="s">
        <v>1094</v>
      </c>
      <c r="C877" s="4" t="s">
        <v>44</v>
      </c>
      <c r="D877" s="4" t="s">
        <v>35</v>
      </c>
      <c r="E877" s="4" t="s">
        <v>1218</v>
      </c>
      <c r="F877" s="4">
        <v>68</v>
      </c>
      <c r="G877" s="7">
        <v>42214</v>
      </c>
      <c r="H877" s="14">
        <f>VLOOKUP(Ventas1[[#This Row],[IdProducto]],Productos1[],3,FALSE)*Ventas1[[#This Row],[UdsVendidas]]</f>
        <v>170</v>
      </c>
      <c r="I877" s="14">
        <f>VLOOKUP(Ventas1[[#This Row],[IdProducto]],Productos1[],4,FALSE)*Ventas1[[#This Row],[UdsVendidas]]</f>
        <v>306</v>
      </c>
      <c r="J877" s="14">
        <f>Ventas1[[#This Row],[Ingresos]]-Ventas1[[#This Row],[Costes]]</f>
        <v>136</v>
      </c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2.75" customHeight="1" x14ac:dyDescent="0.2">
      <c r="A878" s="4">
        <v>24138</v>
      </c>
      <c r="B878" s="4" t="s">
        <v>1095</v>
      </c>
      <c r="C878" s="4" t="s">
        <v>44</v>
      </c>
      <c r="D878" s="4" t="s">
        <v>43</v>
      </c>
      <c r="E878" s="4" t="s">
        <v>1219</v>
      </c>
      <c r="F878" s="4">
        <v>108</v>
      </c>
      <c r="G878" s="7">
        <v>42121</v>
      </c>
      <c r="H878" s="14">
        <f>VLOOKUP(Ventas1[[#This Row],[IdProducto]],Productos1[],3,FALSE)*Ventas1[[#This Row],[UdsVendidas]]</f>
        <v>864</v>
      </c>
      <c r="I878" s="14">
        <f>VLOOKUP(Ventas1[[#This Row],[IdProducto]],Productos1[],4,FALSE)*Ventas1[[#This Row],[UdsVendidas]]</f>
        <v>1566</v>
      </c>
      <c r="J878" s="14">
        <f>Ventas1[[#This Row],[Ingresos]]-Ventas1[[#This Row],[Costes]]</f>
        <v>702</v>
      </c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2.75" customHeight="1" x14ac:dyDescent="0.2">
      <c r="A879" s="4">
        <v>24139</v>
      </c>
      <c r="B879" s="4" t="s">
        <v>1096</v>
      </c>
      <c r="C879" s="4" t="s">
        <v>296</v>
      </c>
      <c r="D879" s="4" t="s">
        <v>19</v>
      </c>
      <c r="E879" s="4" t="s">
        <v>1218</v>
      </c>
      <c r="F879" s="4">
        <v>10</v>
      </c>
      <c r="G879" s="7">
        <v>42240</v>
      </c>
      <c r="H879" s="14">
        <f>VLOOKUP(Ventas1[[#This Row],[IdProducto]],Productos1[],3,FALSE)*Ventas1[[#This Row],[UdsVendidas]]</f>
        <v>20</v>
      </c>
      <c r="I879" s="14">
        <f>VLOOKUP(Ventas1[[#This Row],[IdProducto]],Productos1[],4,FALSE)*Ventas1[[#This Row],[UdsVendidas]]</f>
        <v>39.900000000000006</v>
      </c>
      <c r="J879" s="14">
        <f>Ventas1[[#This Row],[Ingresos]]-Ventas1[[#This Row],[Costes]]</f>
        <v>19.900000000000006</v>
      </c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2.75" customHeight="1" x14ac:dyDescent="0.2">
      <c r="A880" s="4">
        <v>24140</v>
      </c>
      <c r="B880" s="4" t="s">
        <v>1097</v>
      </c>
      <c r="C880" s="4" t="s">
        <v>250</v>
      </c>
      <c r="D880" s="4" t="s">
        <v>19</v>
      </c>
      <c r="E880" s="4" t="s">
        <v>1218</v>
      </c>
      <c r="F880" s="4">
        <v>58</v>
      </c>
      <c r="G880" s="7">
        <v>42107</v>
      </c>
      <c r="H880" s="14">
        <f>VLOOKUP(Ventas1[[#This Row],[IdProducto]],Productos1[],3,FALSE)*Ventas1[[#This Row],[UdsVendidas]]</f>
        <v>116</v>
      </c>
      <c r="I880" s="14">
        <f>VLOOKUP(Ventas1[[#This Row],[IdProducto]],Productos1[],4,FALSE)*Ventas1[[#This Row],[UdsVendidas]]</f>
        <v>231.42000000000002</v>
      </c>
      <c r="J880" s="14">
        <f>Ventas1[[#This Row],[Ingresos]]-Ventas1[[#This Row],[Costes]]</f>
        <v>115.42000000000002</v>
      </c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2.75" customHeight="1" x14ac:dyDescent="0.2">
      <c r="A881" s="4">
        <v>24141</v>
      </c>
      <c r="B881" s="4" t="s">
        <v>1098</v>
      </c>
      <c r="C881" s="4" t="s">
        <v>73</v>
      </c>
      <c r="D881" s="4" t="s">
        <v>19</v>
      </c>
      <c r="E881" s="4" t="s">
        <v>1219</v>
      </c>
      <c r="F881" s="4">
        <v>203</v>
      </c>
      <c r="G881" s="7">
        <v>42050</v>
      </c>
      <c r="H881" s="14">
        <f>VLOOKUP(Ventas1[[#This Row],[IdProducto]],Productos1[],3,FALSE)*Ventas1[[#This Row],[UdsVendidas]]</f>
        <v>406</v>
      </c>
      <c r="I881" s="14">
        <f>VLOOKUP(Ventas1[[#This Row],[IdProducto]],Productos1[],4,FALSE)*Ventas1[[#This Row],[UdsVendidas]]</f>
        <v>809.97</v>
      </c>
      <c r="J881" s="14">
        <f>Ventas1[[#This Row],[Ingresos]]-Ventas1[[#This Row],[Costes]]</f>
        <v>403.97</v>
      </c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2.75" customHeight="1" x14ac:dyDescent="0.2">
      <c r="A882" s="4">
        <v>24142</v>
      </c>
      <c r="B882" s="4" t="s">
        <v>1099</v>
      </c>
      <c r="C882" s="4" t="s">
        <v>126</v>
      </c>
      <c r="D882" s="4" t="s">
        <v>13</v>
      </c>
      <c r="E882" s="4" t="s">
        <v>1219</v>
      </c>
      <c r="F882" s="4">
        <v>201</v>
      </c>
      <c r="G882" s="7">
        <v>42147</v>
      </c>
      <c r="H882" s="14">
        <f>VLOOKUP(Ventas1[[#This Row],[IdProducto]],Productos1[],3,FALSE)*Ventas1[[#This Row],[UdsVendidas]]</f>
        <v>301.5</v>
      </c>
      <c r="I882" s="14">
        <f>VLOOKUP(Ventas1[[#This Row],[IdProducto]],Productos1[],4,FALSE)*Ventas1[[#This Row],[UdsVendidas]]</f>
        <v>603</v>
      </c>
      <c r="J882" s="14">
        <f>Ventas1[[#This Row],[Ingresos]]-Ventas1[[#This Row],[Costes]]</f>
        <v>301.5</v>
      </c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2.75" customHeight="1" x14ac:dyDescent="0.2">
      <c r="A883" s="4">
        <v>24143</v>
      </c>
      <c r="B883" s="4" t="s">
        <v>1100</v>
      </c>
      <c r="C883" s="4" t="s">
        <v>157</v>
      </c>
      <c r="D883" s="4" t="s">
        <v>37</v>
      </c>
      <c r="E883" s="4" t="s">
        <v>1219</v>
      </c>
      <c r="F883" s="4">
        <v>13</v>
      </c>
      <c r="G883" s="7">
        <v>42141</v>
      </c>
      <c r="H883" s="14">
        <f>VLOOKUP(Ventas1[[#This Row],[IdProducto]],Productos1[],3,FALSE)*Ventas1[[#This Row],[UdsVendidas]]</f>
        <v>45.5</v>
      </c>
      <c r="I883" s="14">
        <f>VLOOKUP(Ventas1[[#This Row],[IdProducto]],Productos1[],4,FALSE)*Ventas1[[#This Row],[UdsVendidas]]</f>
        <v>90.87</v>
      </c>
      <c r="J883" s="14">
        <f>Ventas1[[#This Row],[Ingresos]]-Ventas1[[#This Row],[Costes]]</f>
        <v>45.370000000000005</v>
      </c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2.75" customHeight="1" x14ac:dyDescent="0.2">
      <c r="A884" s="4">
        <v>24144</v>
      </c>
      <c r="B884" s="4" t="s">
        <v>1101</v>
      </c>
      <c r="C884" s="4" t="s">
        <v>315</v>
      </c>
      <c r="D884" s="4" t="s">
        <v>35</v>
      </c>
      <c r="E884" s="4" t="s">
        <v>1218</v>
      </c>
      <c r="F884" s="4">
        <v>168</v>
      </c>
      <c r="G884" s="7">
        <v>42147</v>
      </c>
      <c r="H884" s="14">
        <f>VLOOKUP(Ventas1[[#This Row],[IdProducto]],Productos1[],3,FALSE)*Ventas1[[#This Row],[UdsVendidas]]</f>
        <v>420</v>
      </c>
      <c r="I884" s="14">
        <f>VLOOKUP(Ventas1[[#This Row],[IdProducto]],Productos1[],4,FALSE)*Ventas1[[#This Row],[UdsVendidas]]</f>
        <v>756</v>
      </c>
      <c r="J884" s="14">
        <f>Ventas1[[#This Row],[Ingresos]]-Ventas1[[#This Row],[Costes]]</f>
        <v>336</v>
      </c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2.75" customHeight="1" x14ac:dyDescent="0.2">
      <c r="A885" s="4">
        <v>24145</v>
      </c>
      <c r="B885" s="4" t="s">
        <v>1102</v>
      </c>
      <c r="C885" s="4" t="s">
        <v>234</v>
      </c>
      <c r="D885" s="4" t="s">
        <v>31</v>
      </c>
      <c r="E885" s="4" t="s">
        <v>1218</v>
      </c>
      <c r="F885" s="4">
        <v>89</v>
      </c>
      <c r="G885" s="7">
        <v>42132</v>
      </c>
      <c r="H885" s="14">
        <f>VLOOKUP(Ventas1[[#This Row],[IdProducto]],Productos1[],3,FALSE)*Ventas1[[#This Row],[UdsVendidas]]</f>
        <v>534</v>
      </c>
      <c r="I885" s="14">
        <f>VLOOKUP(Ventas1[[#This Row],[IdProducto]],Productos1[],4,FALSE)*Ventas1[[#This Row],[UdsVendidas]]</f>
        <v>801</v>
      </c>
      <c r="J885" s="14">
        <f>Ventas1[[#This Row],[Ingresos]]-Ventas1[[#This Row],[Costes]]</f>
        <v>267</v>
      </c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2.75" customHeight="1" x14ac:dyDescent="0.2">
      <c r="A886" s="4">
        <v>24146</v>
      </c>
      <c r="B886" s="4" t="s">
        <v>1103</v>
      </c>
      <c r="C886" s="4" t="s">
        <v>131</v>
      </c>
      <c r="D886" s="4" t="s">
        <v>28</v>
      </c>
      <c r="E886" s="4" t="s">
        <v>1218</v>
      </c>
      <c r="F886" s="4">
        <v>64</v>
      </c>
      <c r="G886" s="7">
        <v>42178</v>
      </c>
      <c r="H886" s="14">
        <f>VLOOKUP(Ventas1[[#This Row],[IdProducto]],Productos1[],3,FALSE)*Ventas1[[#This Row],[UdsVendidas]]</f>
        <v>224</v>
      </c>
      <c r="I886" s="14">
        <f>VLOOKUP(Ventas1[[#This Row],[IdProducto]],Productos1[],4,FALSE)*Ventas1[[#This Row],[UdsVendidas]]</f>
        <v>416</v>
      </c>
      <c r="J886" s="14">
        <f>Ventas1[[#This Row],[Ingresos]]-Ventas1[[#This Row],[Costes]]</f>
        <v>192</v>
      </c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2.75" customHeight="1" x14ac:dyDescent="0.2">
      <c r="A887" s="4">
        <v>24147</v>
      </c>
      <c r="B887" s="4" t="s">
        <v>1104</v>
      </c>
      <c r="C887" s="4" t="s">
        <v>106</v>
      </c>
      <c r="D887" s="4" t="s">
        <v>16</v>
      </c>
      <c r="E887" s="4" t="s">
        <v>1220</v>
      </c>
      <c r="F887" s="4">
        <v>12</v>
      </c>
      <c r="G887" s="7">
        <v>42208</v>
      </c>
      <c r="H887" s="14">
        <f>VLOOKUP(Ventas1[[#This Row],[IdProducto]],Productos1[],3,FALSE)*Ventas1[[#This Row],[UdsVendidas]]</f>
        <v>12</v>
      </c>
      <c r="I887" s="14">
        <f>VLOOKUP(Ventas1[[#This Row],[IdProducto]],Productos1[],4,FALSE)*Ventas1[[#This Row],[UdsVendidas]]</f>
        <v>24</v>
      </c>
      <c r="J887" s="14">
        <f>Ventas1[[#This Row],[Ingresos]]-Ventas1[[#This Row],[Costes]]</f>
        <v>12</v>
      </c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2.75" customHeight="1" x14ac:dyDescent="0.2">
      <c r="A888" s="4">
        <v>24148</v>
      </c>
      <c r="B888" s="4" t="s">
        <v>1105</v>
      </c>
      <c r="C888" s="4" t="s">
        <v>298</v>
      </c>
      <c r="D888" s="4" t="s">
        <v>19</v>
      </c>
      <c r="E888" s="4" t="s">
        <v>1218</v>
      </c>
      <c r="F888" s="4">
        <v>58</v>
      </c>
      <c r="G888" s="7">
        <v>42078</v>
      </c>
      <c r="H888" s="14">
        <f>VLOOKUP(Ventas1[[#This Row],[IdProducto]],Productos1[],3,FALSE)*Ventas1[[#This Row],[UdsVendidas]]</f>
        <v>116</v>
      </c>
      <c r="I888" s="14">
        <f>VLOOKUP(Ventas1[[#This Row],[IdProducto]],Productos1[],4,FALSE)*Ventas1[[#This Row],[UdsVendidas]]</f>
        <v>231.42000000000002</v>
      </c>
      <c r="J888" s="14">
        <f>Ventas1[[#This Row],[Ingresos]]-Ventas1[[#This Row],[Costes]]</f>
        <v>115.42000000000002</v>
      </c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2.75" customHeight="1" x14ac:dyDescent="0.2">
      <c r="A889" s="4">
        <v>24149</v>
      </c>
      <c r="B889" s="4" t="s">
        <v>1106</v>
      </c>
      <c r="C889" s="4" t="s">
        <v>47</v>
      </c>
      <c r="D889" s="4" t="s">
        <v>13</v>
      </c>
      <c r="E889" s="4" t="s">
        <v>1219</v>
      </c>
      <c r="F889" s="4">
        <v>142</v>
      </c>
      <c r="G889" s="7">
        <v>42080</v>
      </c>
      <c r="H889" s="14">
        <f>VLOOKUP(Ventas1[[#This Row],[IdProducto]],Productos1[],3,FALSE)*Ventas1[[#This Row],[UdsVendidas]]</f>
        <v>213</v>
      </c>
      <c r="I889" s="14">
        <f>VLOOKUP(Ventas1[[#This Row],[IdProducto]],Productos1[],4,FALSE)*Ventas1[[#This Row],[UdsVendidas]]</f>
        <v>426</v>
      </c>
      <c r="J889" s="14">
        <f>Ventas1[[#This Row],[Ingresos]]-Ventas1[[#This Row],[Costes]]</f>
        <v>213</v>
      </c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2.75" customHeight="1" x14ac:dyDescent="0.2">
      <c r="A890" s="4">
        <v>24150</v>
      </c>
      <c r="B890" s="4" t="s">
        <v>1107</v>
      </c>
      <c r="C890" s="4" t="s">
        <v>70</v>
      </c>
      <c r="D890" s="4" t="s">
        <v>16</v>
      </c>
      <c r="E890" s="4" t="s">
        <v>1218</v>
      </c>
      <c r="F890" s="4">
        <v>46</v>
      </c>
      <c r="G890" s="7">
        <v>42101</v>
      </c>
      <c r="H890" s="14">
        <f>VLOOKUP(Ventas1[[#This Row],[IdProducto]],Productos1[],3,FALSE)*Ventas1[[#This Row],[UdsVendidas]]</f>
        <v>46</v>
      </c>
      <c r="I890" s="14">
        <f>VLOOKUP(Ventas1[[#This Row],[IdProducto]],Productos1[],4,FALSE)*Ventas1[[#This Row],[UdsVendidas]]</f>
        <v>92</v>
      </c>
      <c r="J890" s="14">
        <f>Ventas1[[#This Row],[Ingresos]]-Ventas1[[#This Row],[Costes]]</f>
        <v>46</v>
      </c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2.75" customHeight="1" x14ac:dyDescent="0.2">
      <c r="A891" s="4">
        <v>24151</v>
      </c>
      <c r="B891" s="4" t="s">
        <v>1108</v>
      </c>
      <c r="C891" s="4" t="s">
        <v>257</v>
      </c>
      <c r="D891" s="4" t="s">
        <v>24</v>
      </c>
      <c r="E891" s="4" t="s">
        <v>1219</v>
      </c>
      <c r="F891" s="4">
        <v>210</v>
      </c>
      <c r="G891" s="7">
        <v>42188</v>
      </c>
      <c r="H891" s="14">
        <f>VLOOKUP(Ventas1[[#This Row],[IdProducto]],Productos1[],3,FALSE)*Ventas1[[#This Row],[UdsVendidas]]</f>
        <v>630</v>
      </c>
      <c r="I891" s="14">
        <f>VLOOKUP(Ventas1[[#This Row],[IdProducto]],Productos1[],4,FALSE)*Ventas1[[#This Row],[UdsVendidas]]</f>
        <v>1260</v>
      </c>
      <c r="J891" s="14">
        <f>Ventas1[[#This Row],[Ingresos]]-Ventas1[[#This Row],[Costes]]</f>
        <v>630</v>
      </c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2.75" customHeight="1" x14ac:dyDescent="0.2">
      <c r="A892" s="4">
        <v>24152</v>
      </c>
      <c r="B892" s="4" t="s">
        <v>1109</v>
      </c>
      <c r="C892" s="4" t="s">
        <v>178</v>
      </c>
      <c r="D892" s="4" t="s">
        <v>16</v>
      </c>
      <c r="E892" s="4" t="s">
        <v>1219</v>
      </c>
      <c r="F892" s="4">
        <v>130</v>
      </c>
      <c r="G892" s="7">
        <v>42005</v>
      </c>
      <c r="H892" s="14">
        <f>VLOOKUP(Ventas1[[#This Row],[IdProducto]],Productos1[],3,FALSE)*Ventas1[[#This Row],[UdsVendidas]]</f>
        <v>130</v>
      </c>
      <c r="I892" s="14">
        <f>VLOOKUP(Ventas1[[#This Row],[IdProducto]],Productos1[],4,FALSE)*Ventas1[[#This Row],[UdsVendidas]]</f>
        <v>260</v>
      </c>
      <c r="J892" s="14">
        <f>Ventas1[[#This Row],[Ingresos]]-Ventas1[[#This Row],[Costes]]</f>
        <v>130</v>
      </c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2.75" customHeight="1" x14ac:dyDescent="0.2">
      <c r="A893" s="4">
        <v>24153</v>
      </c>
      <c r="B893" s="4" t="s">
        <v>1110</v>
      </c>
      <c r="C893" s="4" t="s">
        <v>137</v>
      </c>
      <c r="D893" s="4" t="s">
        <v>31</v>
      </c>
      <c r="E893" s="4" t="s">
        <v>1220</v>
      </c>
      <c r="F893" s="4">
        <v>173</v>
      </c>
      <c r="G893" s="7">
        <v>42015</v>
      </c>
      <c r="H893" s="14">
        <f>VLOOKUP(Ventas1[[#This Row],[IdProducto]],Productos1[],3,FALSE)*Ventas1[[#This Row],[UdsVendidas]]</f>
        <v>1038</v>
      </c>
      <c r="I893" s="14">
        <f>VLOOKUP(Ventas1[[#This Row],[IdProducto]],Productos1[],4,FALSE)*Ventas1[[#This Row],[UdsVendidas]]</f>
        <v>1557</v>
      </c>
      <c r="J893" s="14">
        <f>Ventas1[[#This Row],[Ingresos]]-Ventas1[[#This Row],[Costes]]</f>
        <v>519</v>
      </c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2.75" customHeight="1" x14ac:dyDescent="0.2">
      <c r="A894" s="4">
        <v>24154</v>
      </c>
      <c r="B894" s="4" t="s">
        <v>1111</v>
      </c>
      <c r="C894" s="4" t="s">
        <v>125</v>
      </c>
      <c r="D894" s="4" t="s">
        <v>35</v>
      </c>
      <c r="E894" s="4" t="s">
        <v>1219</v>
      </c>
      <c r="F894" s="4">
        <v>54</v>
      </c>
      <c r="G894" s="7">
        <v>42233</v>
      </c>
      <c r="H894" s="14">
        <f>VLOOKUP(Ventas1[[#This Row],[IdProducto]],Productos1[],3,FALSE)*Ventas1[[#This Row],[UdsVendidas]]</f>
        <v>135</v>
      </c>
      <c r="I894" s="14">
        <f>VLOOKUP(Ventas1[[#This Row],[IdProducto]],Productos1[],4,FALSE)*Ventas1[[#This Row],[UdsVendidas]]</f>
        <v>243</v>
      </c>
      <c r="J894" s="14">
        <f>Ventas1[[#This Row],[Ingresos]]-Ventas1[[#This Row],[Costes]]</f>
        <v>108</v>
      </c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2.75" customHeight="1" x14ac:dyDescent="0.2">
      <c r="A895" s="4">
        <v>24155</v>
      </c>
      <c r="B895" s="4" t="s">
        <v>1112</v>
      </c>
      <c r="C895" s="4" t="s">
        <v>254</v>
      </c>
      <c r="D895" s="4" t="s">
        <v>35</v>
      </c>
      <c r="E895" s="4" t="s">
        <v>1219</v>
      </c>
      <c r="F895" s="4">
        <v>44</v>
      </c>
      <c r="G895" s="7">
        <v>42020</v>
      </c>
      <c r="H895" s="14">
        <f>VLOOKUP(Ventas1[[#This Row],[IdProducto]],Productos1[],3,FALSE)*Ventas1[[#This Row],[UdsVendidas]]</f>
        <v>110</v>
      </c>
      <c r="I895" s="14">
        <f>VLOOKUP(Ventas1[[#This Row],[IdProducto]],Productos1[],4,FALSE)*Ventas1[[#This Row],[UdsVendidas]]</f>
        <v>198</v>
      </c>
      <c r="J895" s="14">
        <f>Ventas1[[#This Row],[Ingresos]]-Ventas1[[#This Row],[Costes]]</f>
        <v>88</v>
      </c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2.75" customHeight="1" x14ac:dyDescent="0.2">
      <c r="A896" s="4">
        <v>24156</v>
      </c>
      <c r="B896" s="4" t="s">
        <v>1113</v>
      </c>
      <c r="C896" s="4" t="s">
        <v>161</v>
      </c>
      <c r="D896" s="4" t="s">
        <v>28</v>
      </c>
      <c r="E896" s="4" t="s">
        <v>1220</v>
      </c>
      <c r="F896" s="4">
        <v>71</v>
      </c>
      <c r="G896" s="7">
        <v>42075</v>
      </c>
      <c r="H896" s="14">
        <f>VLOOKUP(Ventas1[[#This Row],[IdProducto]],Productos1[],3,FALSE)*Ventas1[[#This Row],[UdsVendidas]]</f>
        <v>248.5</v>
      </c>
      <c r="I896" s="14">
        <f>VLOOKUP(Ventas1[[#This Row],[IdProducto]],Productos1[],4,FALSE)*Ventas1[[#This Row],[UdsVendidas]]</f>
        <v>461.5</v>
      </c>
      <c r="J896" s="14">
        <f>Ventas1[[#This Row],[Ingresos]]-Ventas1[[#This Row],[Costes]]</f>
        <v>213</v>
      </c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2.75" customHeight="1" x14ac:dyDescent="0.2">
      <c r="A897" s="4">
        <v>24157</v>
      </c>
      <c r="B897" s="4" t="s">
        <v>1114</v>
      </c>
      <c r="C897" s="4" t="s">
        <v>252</v>
      </c>
      <c r="D897" s="4" t="s">
        <v>19</v>
      </c>
      <c r="E897" s="4" t="s">
        <v>1219</v>
      </c>
      <c r="F897" s="4">
        <v>132</v>
      </c>
      <c r="G897" s="7">
        <v>42134</v>
      </c>
      <c r="H897" s="14">
        <f>VLOOKUP(Ventas1[[#This Row],[IdProducto]],Productos1[],3,FALSE)*Ventas1[[#This Row],[UdsVendidas]]</f>
        <v>264</v>
      </c>
      <c r="I897" s="14">
        <f>VLOOKUP(Ventas1[[#This Row],[IdProducto]],Productos1[],4,FALSE)*Ventas1[[#This Row],[UdsVendidas]]</f>
        <v>526.68000000000006</v>
      </c>
      <c r="J897" s="14">
        <f>Ventas1[[#This Row],[Ingresos]]-Ventas1[[#This Row],[Costes]]</f>
        <v>262.68000000000006</v>
      </c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2.75" customHeight="1" x14ac:dyDescent="0.2">
      <c r="A898" s="4">
        <v>24158</v>
      </c>
      <c r="B898" s="4" t="s">
        <v>1115</v>
      </c>
      <c r="C898" s="4" t="s">
        <v>73</v>
      </c>
      <c r="D898" s="4" t="s">
        <v>22</v>
      </c>
      <c r="E898" s="4" t="s">
        <v>1218</v>
      </c>
      <c r="F898" s="4">
        <v>38</v>
      </c>
      <c r="G898" s="7">
        <v>42211</v>
      </c>
      <c r="H898" s="14">
        <f>VLOOKUP(Ventas1[[#This Row],[IdProducto]],Productos1[],3,FALSE)*Ventas1[[#This Row],[UdsVendidas]]</f>
        <v>133</v>
      </c>
      <c r="I898" s="14">
        <f>VLOOKUP(Ventas1[[#This Row],[IdProducto]],Productos1[],4,FALSE)*Ventas1[[#This Row],[UdsVendidas]]</f>
        <v>247</v>
      </c>
      <c r="J898" s="14">
        <f>Ventas1[[#This Row],[Ingresos]]-Ventas1[[#This Row],[Costes]]</f>
        <v>114</v>
      </c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2.75" customHeight="1" x14ac:dyDescent="0.2">
      <c r="A899" s="4">
        <v>24159</v>
      </c>
      <c r="B899" s="4" t="s">
        <v>1116</v>
      </c>
      <c r="C899" s="4" t="s">
        <v>53</v>
      </c>
      <c r="D899" s="4" t="s">
        <v>35</v>
      </c>
      <c r="E899" s="4" t="s">
        <v>1218</v>
      </c>
      <c r="F899" s="4">
        <v>40</v>
      </c>
      <c r="G899" s="7">
        <v>42068</v>
      </c>
      <c r="H899" s="14">
        <f>VLOOKUP(Ventas1[[#This Row],[IdProducto]],Productos1[],3,FALSE)*Ventas1[[#This Row],[UdsVendidas]]</f>
        <v>100</v>
      </c>
      <c r="I899" s="14">
        <f>VLOOKUP(Ventas1[[#This Row],[IdProducto]],Productos1[],4,FALSE)*Ventas1[[#This Row],[UdsVendidas]]</f>
        <v>180</v>
      </c>
      <c r="J899" s="14">
        <f>Ventas1[[#This Row],[Ingresos]]-Ventas1[[#This Row],[Costes]]</f>
        <v>80</v>
      </c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2.75" customHeight="1" x14ac:dyDescent="0.2">
      <c r="A900" s="4">
        <v>24160</v>
      </c>
      <c r="B900" s="4" t="s">
        <v>1117</v>
      </c>
      <c r="C900" s="4" t="s">
        <v>176</v>
      </c>
      <c r="D900" s="4" t="s">
        <v>31</v>
      </c>
      <c r="E900" s="4" t="s">
        <v>1219</v>
      </c>
      <c r="F900" s="4">
        <v>58</v>
      </c>
      <c r="G900" s="7">
        <v>42242</v>
      </c>
      <c r="H900" s="14">
        <f>VLOOKUP(Ventas1[[#This Row],[IdProducto]],Productos1[],3,FALSE)*Ventas1[[#This Row],[UdsVendidas]]</f>
        <v>348</v>
      </c>
      <c r="I900" s="14">
        <f>VLOOKUP(Ventas1[[#This Row],[IdProducto]],Productos1[],4,FALSE)*Ventas1[[#This Row],[UdsVendidas]]</f>
        <v>522</v>
      </c>
      <c r="J900" s="14">
        <f>Ventas1[[#This Row],[Ingresos]]-Ventas1[[#This Row],[Costes]]</f>
        <v>174</v>
      </c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2.75" customHeight="1" x14ac:dyDescent="0.2">
      <c r="A901" s="4">
        <v>24161</v>
      </c>
      <c r="B901" s="4" t="s">
        <v>1118</v>
      </c>
      <c r="C901" s="4" t="s">
        <v>83</v>
      </c>
      <c r="D901" s="4" t="s">
        <v>37</v>
      </c>
      <c r="E901" s="4" t="s">
        <v>1218</v>
      </c>
      <c r="F901" s="4">
        <v>185</v>
      </c>
      <c r="G901" s="7">
        <v>42152</v>
      </c>
      <c r="H901" s="14">
        <f>VLOOKUP(Ventas1[[#This Row],[IdProducto]],Productos1[],3,FALSE)*Ventas1[[#This Row],[UdsVendidas]]</f>
        <v>647.5</v>
      </c>
      <c r="I901" s="14">
        <f>VLOOKUP(Ventas1[[#This Row],[IdProducto]],Productos1[],4,FALSE)*Ventas1[[#This Row],[UdsVendidas]]</f>
        <v>1293.1500000000001</v>
      </c>
      <c r="J901" s="14">
        <f>Ventas1[[#This Row],[Ingresos]]-Ventas1[[#This Row],[Costes]]</f>
        <v>645.65000000000009</v>
      </c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2.75" customHeight="1" x14ac:dyDescent="0.2">
      <c r="A902" s="4">
        <v>24162</v>
      </c>
      <c r="B902" s="4" t="s">
        <v>1119</v>
      </c>
      <c r="C902" s="4" t="s">
        <v>140</v>
      </c>
      <c r="D902" s="4" t="s">
        <v>19</v>
      </c>
      <c r="E902" s="4" t="s">
        <v>1219</v>
      </c>
      <c r="F902" s="4">
        <v>61</v>
      </c>
      <c r="G902" s="7">
        <v>42176</v>
      </c>
      <c r="H902" s="14">
        <f>VLOOKUP(Ventas1[[#This Row],[IdProducto]],Productos1[],3,FALSE)*Ventas1[[#This Row],[UdsVendidas]]</f>
        <v>122</v>
      </c>
      <c r="I902" s="14">
        <f>VLOOKUP(Ventas1[[#This Row],[IdProducto]],Productos1[],4,FALSE)*Ventas1[[#This Row],[UdsVendidas]]</f>
        <v>243.39000000000001</v>
      </c>
      <c r="J902" s="14">
        <f>Ventas1[[#This Row],[Ingresos]]-Ventas1[[#This Row],[Costes]]</f>
        <v>121.39000000000001</v>
      </c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2.75" customHeight="1" x14ac:dyDescent="0.2">
      <c r="A903" s="4">
        <v>24163</v>
      </c>
      <c r="B903" s="4" t="s">
        <v>1120</v>
      </c>
      <c r="C903" s="4" t="s">
        <v>113</v>
      </c>
      <c r="D903" s="4" t="s">
        <v>16</v>
      </c>
      <c r="E903" s="4" t="s">
        <v>1218</v>
      </c>
      <c r="F903" s="4">
        <v>84</v>
      </c>
      <c r="G903" s="7">
        <v>42182</v>
      </c>
      <c r="H903" s="14">
        <f>VLOOKUP(Ventas1[[#This Row],[IdProducto]],Productos1[],3,FALSE)*Ventas1[[#This Row],[UdsVendidas]]</f>
        <v>84</v>
      </c>
      <c r="I903" s="14">
        <f>VLOOKUP(Ventas1[[#This Row],[IdProducto]],Productos1[],4,FALSE)*Ventas1[[#This Row],[UdsVendidas]]</f>
        <v>168</v>
      </c>
      <c r="J903" s="14">
        <f>Ventas1[[#This Row],[Ingresos]]-Ventas1[[#This Row],[Costes]]</f>
        <v>84</v>
      </c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2.75" customHeight="1" x14ac:dyDescent="0.2">
      <c r="A904" s="4">
        <v>24164</v>
      </c>
      <c r="B904" s="4" t="s">
        <v>1121</v>
      </c>
      <c r="C904" s="4" t="s">
        <v>189</v>
      </c>
      <c r="D904" s="4" t="s">
        <v>19</v>
      </c>
      <c r="E904" s="4" t="s">
        <v>1219</v>
      </c>
      <c r="F904" s="4">
        <v>119</v>
      </c>
      <c r="G904" s="7">
        <v>42028</v>
      </c>
      <c r="H904" s="14">
        <f>VLOOKUP(Ventas1[[#This Row],[IdProducto]],Productos1[],3,FALSE)*Ventas1[[#This Row],[UdsVendidas]]</f>
        <v>238</v>
      </c>
      <c r="I904" s="14">
        <f>VLOOKUP(Ventas1[[#This Row],[IdProducto]],Productos1[],4,FALSE)*Ventas1[[#This Row],[UdsVendidas]]</f>
        <v>474.81</v>
      </c>
      <c r="J904" s="14">
        <f>Ventas1[[#This Row],[Ingresos]]-Ventas1[[#This Row],[Costes]]</f>
        <v>236.81</v>
      </c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2.75" customHeight="1" x14ac:dyDescent="0.2">
      <c r="A905" s="4">
        <v>24165</v>
      </c>
      <c r="B905" s="4" t="s">
        <v>1122</v>
      </c>
      <c r="C905" s="4" t="s">
        <v>217</v>
      </c>
      <c r="D905" s="4" t="s">
        <v>43</v>
      </c>
      <c r="E905" s="4" t="s">
        <v>1218</v>
      </c>
      <c r="F905" s="4">
        <v>54</v>
      </c>
      <c r="G905" s="7">
        <v>42079</v>
      </c>
      <c r="H905" s="14">
        <f>VLOOKUP(Ventas1[[#This Row],[IdProducto]],Productos1[],3,FALSE)*Ventas1[[#This Row],[UdsVendidas]]</f>
        <v>432</v>
      </c>
      <c r="I905" s="14">
        <f>VLOOKUP(Ventas1[[#This Row],[IdProducto]],Productos1[],4,FALSE)*Ventas1[[#This Row],[UdsVendidas]]</f>
        <v>783</v>
      </c>
      <c r="J905" s="14">
        <f>Ventas1[[#This Row],[Ingresos]]-Ventas1[[#This Row],[Costes]]</f>
        <v>351</v>
      </c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2.75" customHeight="1" x14ac:dyDescent="0.2">
      <c r="A906" s="4">
        <v>24166</v>
      </c>
      <c r="B906" s="4" t="s">
        <v>1123</v>
      </c>
      <c r="C906" s="4" t="s">
        <v>39</v>
      </c>
      <c r="D906" s="4" t="s">
        <v>13</v>
      </c>
      <c r="E906" s="4" t="s">
        <v>1219</v>
      </c>
      <c r="F906" s="4">
        <v>191</v>
      </c>
      <c r="G906" s="7">
        <v>42020</v>
      </c>
      <c r="H906" s="14">
        <f>VLOOKUP(Ventas1[[#This Row],[IdProducto]],Productos1[],3,FALSE)*Ventas1[[#This Row],[UdsVendidas]]</f>
        <v>286.5</v>
      </c>
      <c r="I906" s="14">
        <f>VLOOKUP(Ventas1[[#This Row],[IdProducto]],Productos1[],4,FALSE)*Ventas1[[#This Row],[UdsVendidas]]</f>
        <v>573</v>
      </c>
      <c r="J906" s="14">
        <f>Ventas1[[#This Row],[Ingresos]]-Ventas1[[#This Row],[Costes]]</f>
        <v>286.5</v>
      </c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2.75" customHeight="1" x14ac:dyDescent="0.2">
      <c r="A907" s="4">
        <v>24167</v>
      </c>
      <c r="B907" s="4" t="s">
        <v>1124</v>
      </c>
      <c r="C907" s="4" t="s">
        <v>194</v>
      </c>
      <c r="D907" s="4" t="s">
        <v>28</v>
      </c>
      <c r="E907" s="4" t="s">
        <v>1219</v>
      </c>
      <c r="F907" s="4">
        <v>181</v>
      </c>
      <c r="G907" s="7">
        <v>42207</v>
      </c>
      <c r="H907" s="14">
        <f>VLOOKUP(Ventas1[[#This Row],[IdProducto]],Productos1[],3,FALSE)*Ventas1[[#This Row],[UdsVendidas]]</f>
        <v>633.5</v>
      </c>
      <c r="I907" s="14">
        <f>VLOOKUP(Ventas1[[#This Row],[IdProducto]],Productos1[],4,FALSE)*Ventas1[[#This Row],[UdsVendidas]]</f>
        <v>1176.5</v>
      </c>
      <c r="J907" s="14">
        <f>Ventas1[[#This Row],[Ingresos]]-Ventas1[[#This Row],[Costes]]</f>
        <v>543</v>
      </c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2.75" customHeight="1" x14ac:dyDescent="0.2">
      <c r="A908" s="4">
        <v>24168</v>
      </c>
      <c r="B908" s="4" t="s">
        <v>1125</v>
      </c>
      <c r="C908" s="4" t="s">
        <v>57</v>
      </c>
      <c r="D908" s="4" t="s">
        <v>19</v>
      </c>
      <c r="E908" s="4" t="s">
        <v>1218</v>
      </c>
      <c r="F908" s="4">
        <v>99</v>
      </c>
      <c r="G908" s="7">
        <v>42142</v>
      </c>
      <c r="H908" s="14">
        <f>VLOOKUP(Ventas1[[#This Row],[IdProducto]],Productos1[],3,FALSE)*Ventas1[[#This Row],[UdsVendidas]]</f>
        <v>198</v>
      </c>
      <c r="I908" s="14">
        <f>VLOOKUP(Ventas1[[#This Row],[IdProducto]],Productos1[],4,FALSE)*Ventas1[[#This Row],[UdsVendidas]]</f>
        <v>395.01000000000005</v>
      </c>
      <c r="J908" s="14">
        <f>Ventas1[[#This Row],[Ingresos]]-Ventas1[[#This Row],[Costes]]</f>
        <v>197.01000000000005</v>
      </c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2.75" customHeight="1" x14ac:dyDescent="0.2">
      <c r="A909" s="4">
        <v>24169</v>
      </c>
      <c r="B909" s="4" t="s">
        <v>1126</v>
      </c>
      <c r="C909" s="4" t="s">
        <v>52</v>
      </c>
      <c r="D909" s="4" t="s">
        <v>24</v>
      </c>
      <c r="E909" s="4" t="s">
        <v>1219</v>
      </c>
      <c r="F909" s="4">
        <v>120</v>
      </c>
      <c r="G909" s="7">
        <v>42192</v>
      </c>
      <c r="H909" s="14">
        <f>VLOOKUP(Ventas1[[#This Row],[IdProducto]],Productos1[],3,FALSE)*Ventas1[[#This Row],[UdsVendidas]]</f>
        <v>360</v>
      </c>
      <c r="I909" s="14">
        <f>VLOOKUP(Ventas1[[#This Row],[IdProducto]],Productos1[],4,FALSE)*Ventas1[[#This Row],[UdsVendidas]]</f>
        <v>720</v>
      </c>
      <c r="J909" s="14">
        <f>Ventas1[[#This Row],[Ingresos]]-Ventas1[[#This Row],[Costes]]</f>
        <v>360</v>
      </c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2.75" customHeight="1" x14ac:dyDescent="0.2">
      <c r="A910" s="4">
        <v>24170</v>
      </c>
      <c r="B910" s="4" t="s">
        <v>1127</v>
      </c>
      <c r="C910" s="4" t="s">
        <v>136</v>
      </c>
      <c r="D910" s="4" t="s">
        <v>24</v>
      </c>
      <c r="E910" s="4" t="s">
        <v>1219</v>
      </c>
      <c r="F910" s="4">
        <v>38</v>
      </c>
      <c r="G910" s="7">
        <v>42216</v>
      </c>
      <c r="H910" s="14">
        <f>VLOOKUP(Ventas1[[#This Row],[IdProducto]],Productos1[],3,FALSE)*Ventas1[[#This Row],[UdsVendidas]]</f>
        <v>114</v>
      </c>
      <c r="I910" s="14">
        <f>VLOOKUP(Ventas1[[#This Row],[IdProducto]],Productos1[],4,FALSE)*Ventas1[[#This Row],[UdsVendidas]]</f>
        <v>228</v>
      </c>
      <c r="J910" s="14">
        <f>Ventas1[[#This Row],[Ingresos]]-Ventas1[[#This Row],[Costes]]</f>
        <v>114</v>
      </c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2.75" customHeight="1" x14ac:dyDescent="0.2">
      <c r="A911" s="4">
        <v>24171</v>
      </c>
      <c r="B911" s="4" t="s">
        <v>1128</v>
      </c>
      <c r="C911" s="4" t="s">
        <v>129</v>
      </c>
      <c r="D911" s="4" t="s">
        <v>41</v>
      </c>
      <c r="E911" s="4" t="s">
        <v>1219</v>
      </c>
      <c r="F911" s="4">
        <v>2</v>
      </c>
      <c r="G911" s="7">
        <v>42222</v>
      </c>
      <c r="H911" s="14">
        <f>VLOOKUP(Ventas1[[#This Row],[IdProducto]],Productos1[],3,FALSE)*Ventas1[[#This Row],[UdsVendidas]]</f>
        <v>10</v>
      </c>
      <c r="I911" s="14">
        <f>VLOOKUP(Ventas1[[#This Row],[IdProducto]],Productos1[],4,FALSE)*Ventas1[[#This Row],[UdsVendidas]]</f>
        <v>19.98</v>
      </c>
      <c r="J911" s="14">
        <f>Ventas1[[#This Row],[Ingresos]]-Ventas1[[#This Row],[Costes]]</f>
        <v>9.98</v>
      </c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2.75" customHeight="1" x14ac:dyDescent="0.2">
      <c r="A912" s="4">
        <v>24172</v>
      </c>
      <c r="B912" s="4" t="s">
        <v>1129</v>
      </c>
      <c r="C912" s="4" t="s">
        <v>65</v>
      </c>
      <c r="D912" s="4" t="s">
        <v>13</v>
      </c>
      <c r="E912" s="4" t="s">
        <v>1218</v>
      </c>
      <c r="F912" s="4">
        <v>99</v>
      </c>
      <c r="G912" s="7">
        <v>42203</v>
      </c>
      <c r="H912" s="14">
        <f>VLOOKUP(Ventas1[[#This Row],[IdProducto]],Productos1[],3,FALSE)*Ventas1[[#This Row],[UdsVendidas]]</f>
        <v>148.5</v>
      </c>
      <c r="I912" s="14">
        <f>VLOOKUP(Ventas1[[#This Row],[IdProducto]],Productos1[],4,FALSE)*Ventas1[[#This Row],[UdsVendidas]]</f>
        <v>297</v>
      </c>
      <c r="J912" s="14">
        <f>Ventas1[[#This Row],[Ingresos]]-Ventas1[[#This Row],[Costes]]</f>
        <v>148.5</v>
      </c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2.75" customHeight="1" x14ac:dyDescent="0.2">
      <c r="A913" s="4">
        <v>24173</v>
      </c>
      <c r="B913" s="4" t="s">
        <v>1130</v>
      </c>
      <c r="C913" s="4" t="s">
        <v>68</v>
      </c>
      <c r="D913" s="4" t="s">
        <v>41</v>
      </c>
      <c r="E913" s="4" t="s">
        <v>1219</v>
      </c>
      <c r="F913" s="4">
        <v>136</v>
      </c>
      <c r="G913" s="7">
        <v>42009</v>
      </c>
      <c r="H913" s="14">
        <f>VLOOKUP(Ventas1[[#This Row],[IdProducto]],Productos1[],3,FALSE)*Ventas1[[#This Row],[UdsVendidas]]</f>
        <v>680</v>
      </c>
      <c r="I913" s="14">
        <f>VLOOKUP(Ventas1[[#This Row],[IdProducto]],Productos1[],4,FALSE)*Ventas1[[#This Row],[UdsVendidas]]</f>
        <v>1358.64</v>
      </c>
      <c r="J913" s="14">
        <f>Ventas1[[#This Row],[Ingresos]]-Ventas1[[#This Row],[Costes]]</f>
        <v>678.6400000000001</v>
      </c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2.75" customHeight="1" x14ac:dyDescent="0.2">
      <c r="A914" s="4">
        <v>24174</v>
      </c>
      <c r="B914" s="4" t="s">
        <v>1131</v>
      </c>
      <c r="C914" s="4" t="s">
        <v>99</v>
      </c>
      <c r="D914" s="4" t="s">
        <v>19</v>
      </c>
      <c r="E914" s="4" t="s">
        <v>1219</v>
      </c>
      <c r="F914" s="4">
        <v>163</v>
      </c>
      <c r="G914" s="7">
        <v>42194</v>
      </c>
      <c r="H914" s="14">
        <f>VLOOKUP(Ventas1[[#This Row],[IdProducto]],Productos1[],3,FALSE)*Ventas1[[#This Row],[UdsVendidas]]</f>
        <v>326</v>
      </c>
      <c r="I914" s="14">
        <f>VLOOKUP(Ventas1[[#This Row],[IdProducto]],Productos1[],4,FALSE)*Ventas1[[#This Row],[UdsVendidas]]</f>
        <v>650.37</v>
      </c>
      <c r="J914" s="14">
        <f>Ventas1[[#This Row],[Ingresos]]-Ventas1[[#This Row],[Costes]]</f>
        <v>324.37</v>
      </c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2.75" customHeight="1" x14ac:dyDescent="0.2">
      <c r="A915" s="4">
        <v>24175</v>
      </c>
      <c r="B915" s="4" t="s">
        <v>1132</v>
      </c>
      <c r="C915" s="4" t="s">
        <v>65</v>
      </c>
      <c r="D915" s="4" t="s">
        <v>19</v>
      </c>
      <c r="E915" s="4" t="s">
        <v>1218</v>
      </c>
      <c r="F915" s="4">
        <v>97</v>
      </c>
      <c r="G915" s="7">
        <v>42063</v>
      </c>
      <c r="H915" s="14">
        <f>VLOOKUP(Ventas1[[#This Row],[IdProducto]],Productos1[],3,FALSE)*Ventas1[[#This Row],[UdsVendidas]]</f>
        <v>194</v>
      </c>
      <c r="I915" s="14">
        <f>VLOOKUP(Ventas1[[#This Row],[IdProducto]],Productos1[],4,FALSE)*Ventas1[[#This Row],[UdsVendidas]]</f>
        <v>387.03000000000003</v>
      </c>
      <c r="J915" s="14">
        <f>Ventas1[[#This Row],[Ingresos]]-Ventas1[[#This Row],[Costes]]</f>
        <v>193.03000000000003</v>
      </c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2.75" customHeight="1" x14ac:dyDescent="0.2">
      <c r="A916" s="4">
        <v>24176</v>
      </c>
      <c r="B916" s="4" t="s">
        <v>1133</v>
      </c>
      <c r="C916" s="4" t="s">
        <v>97</v>
      </c>
      <c r="D916" s="4" t="s">
        <v>28</v>
      </c>
      <c r="E916" s="4" t="s">
        <v>1218</v>
      </c>
      <c r="F916" s="4">
        <v>209</v>
      </c>
      <c r="G916" s="7">
        <v>42114</v>
      </c>
      <c r="H916" s="14">
        <f>VLOOKUP(Ventas1[[#This Row],[IdProducto]],Productos1[],3,FALSE)*Ventas1[[#This Row],[UdsVendidas]]</f>
        <v>731.5</v>
      </c>
      <c r="I916" s="14">
        <f>VLOOKUP(Ventas1[[#This Row],[IdProducto]],Productos1[],4,FALSE)*Ventas1[[#This Row],[UdsVendidas]]</f>
        <v>1358.5</v>
      </c>
      <c r="J916" s="14">
        <f>Ventas1[[#This Row],[Ingresos]]-Ventas1[[#This Row],[Costes]]</f>
        <v>627</v>
      </c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2.75" customHeight="1" x14ac:dyDescent="0.2">
      <c r="A917" s="4">
        <v>24177</v>
      </c>
      <c r="B917" s="4" t="s">
        <v>1134</v>
      </c>
      <c r="C917" s="4" t="s">
        <v>131</v>
      </c>
      <c r="D917" s="4" t="s">
        <v>28</v>
      </c>
      <c r="E917" s="4" t="s">
        <v>1218</v>
      </c>
      <c r="F917" s="4">
        <v>33</v>
      </c>
      <c r="G917" s="7">
        <v>42080</v>
      </c>
      <c r="H917" s="14">
        <f>VLOOKUP(Ventas1[[#This Row],[IdProducto]],Productos1[],3,FALSE)*Ventas1[[#This Row],[UdsVendidas]]</f>
        <v>115.5</v>
      </c>
      <c r="I917" s="14">
        <f>VLOOKUP(Ventas1[[#This Row],[IdProducto]],Productos1[],4,FALSE)*Ventas1[[#This Row],[UdsVendidas]]</f>
        <v>214.5</v>
      </c>
      <c r="J917" s="14">
        <f>Ventas1[[#This Row],[Ingresos]]-Ventas1[[#This Row],[Costes]]</f>
        <v>99</v>
      </c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2.75" customHeight="1" x14ac:dyDescent="0.2">
      <c r="A918" s="4">
        <v>24178</v>
      </c>
      <c r="B918" s="4" t="s">
        <v>1135</v>
      </c>
      <c r="C918" s="4" t="s">
        <v>39</v>
      </c>
      <c r="D918" s="4" t="s">
        <v>13</v>
      </c>
      <c r="E918" s="4" t="s">
        <v>1218</v>
      </c>
      <c r="F918" s="4">
        <v>80</v>
      </c>
      <c r="G918" s="7">
        <v>42159</v>
      </c>
      <c r="H918" s="14">
        <f>VLOOKUP(Ventas1[[#This Row],[IdProducto]],Productos1[],3,FALSE)*Ventas1[[#This Row],[UdsVendidas]]</f>
        <v>120</v>
      </c>
      <c r="I918" s="14">
        <f>VLOOKUP(Ventas1[[#This Row],[IdProducto]],Productos1[],4,FALSE)*Ventas1[[#This Row],[UdsVendidas]]</f>
        <v>240</v>
      </c>
      <c r="J918" s="14">
        <f>Ventas1[[#This Row],[Ingresos]]-Ventas1[[#This Row],[Costes]]</f>
        <v>120</v>
      </c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2.75" customHeight="1" x14ac:dyDescent="0.2">
      <c r="A919" s="4">
        <v>24179</v>
      </c>
      <c r="B919" s="4" t="s">
        <v>1136</v>
      </c>
      <c r="C919" s="4" t="s">
        <v>285</v>
      </c>
      <c r="D919" s="4" t="s">
        <v>22</v>
      </c>
      <c r="E919" s="4" t="s">
        <v>1218</v>
      </c>
      <c r="F919" s="4">
        <v>190</v>
      </c>
      <c r="G919" s="7">
        <v>42239</v>
      </c>
      <c r="H919" s="14">
        <f>VLOOKUP(Ventas1[[#This Row],[IdProducto]],Productos1[],3,FALSE)*Ventas1[[#This Row],[UdsVendidas]]</f>
        <v>665</v>
      </c>
      <c r="I919" s="14">
        <f>VLOOKUP(Ventas1[[#This Row],[IdProducto]],Productos1[],4,FALSE)*Ventas1[[#This Row],[UdsVendidas]]</f>
        <v>1235</v>
      </c>
      <c r="J919" s="14">
        <f>Ventas1[[#This Row],[Ingresos]]-Ventas1[[#This Row],[Costes]]</f>
        <v>570</v>
      </c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2.75" customHeight="1" x14ac:dyDescent="0.2">
      <c r="A920" s="4">
        <v>24180</v>
      </c>
      <c r="B920" s="4" t="s">
        <v>1137</v>
      </c>
      <c r="C920" s="4" t="s">
        <v>165</v>
      </c>
      <c r="D920" s="4" t="s">
        <v>16</v>
      </c>
      <c r="E920" s="4" t="s">
        <v>1219</v>
      </c>
      <c r="F920" s="4">
        <v>168</v>
      </c>
      <c r="G920" s="7">
        <v>42025</v>
      </c>
      <c r="H920" s="14">
        <f>VLOOKUP(Ventas1[[#This Row],[IdProducto]],Productos1[],3,FALSE)*Ventas1[[#This Row],[UdsVendidas]]</f>
        <v>168</v>
      </c>
      <c r="I920" s="14">
        <f>VLOOKUP(Ventas1[[#This Row],[IdProducto]],Productos1[],4,FALSE)*Ventas1[[#This Row],[UdsVendidas]]</f>
        <v>336</v>
      </c>
      <c r="J920" s="14">
        <f>Ventas1[[#This Row],[Ingresos]]-Ventas1[[#This Row],[Costes]]</f>
        <v>168</v>
      </c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2.75" customHeight="1" x14ac:dyDescent="0.2">
      <c r="A921" s="4">
        <v>24181</v>
      </c>
      <c r="B921" s="4" t="s">
        <v>1138</v>
      </c>
      <c r="C921" s="4" t="s">
        <v>48</v>
      </c>
      <c r="D921" s="4" t="s">
        <v>35</v>
      </c>
      <c r="E921" s="4" t="s">
        <v>1219</v>
      </c>
      <c r="F921" s="4">
        <v>12</v>
      </c>
      <c r="G921" s="7">
        <v>42070</v>
      </c>
      <c r="H921" s="14">
        <f>VLOOKUP(Ventas1[[#This Row],[IdProducto]],Productos1[],3,FALSE)*Ventas1[[#This Row],[UdsVendidas]]</f>
        <v>30</v>
      </c>
      <c r="I921" s="14">
        <f>VLOOKUP(Ventas1[[#This Row],[IdProducto]],Productos1[],4,FALSE)*Ventas1[[#This Row],[UdsVendidas]]</f>
        <v>54</v>
      </c>
      <c r="J921" s="14">
        <f>Ventas1[[#This Row],[Ingresos]]-Ventas1[[#This Row],[Costes]]</f>
        <v>24</v>
      </c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2.75" customHeight="1" x14ac:dyDescent="0.2">
      <c r="A922" s="4">
        <v>24182</v>
      </c>
      <c r="B922" s="4" t="s">
        <v>1139</v>
      </c>
      <c r="C922" s="4" t="s">
        <v>52</v>
      </c>
      <c r="D922" s="4" t="s">
        <v>37</v>
      </c>
      <c r="E922" s="4" t="s">
        <v>1220</v>
      </c>
      <c r="F922" s="4">
        <v>31</v>
      </c>
      <c r="G922" s="7">
        <v>42107</v>
      </c>
      <c r="H922" s="14">
        <f>VLOOKUP(Ventas1[[#This Row],[IdProducto]],Productos1[],3,FALSE)*Ventas1[[#This Row],[UdsVendidas]]</f>
        <v>108.5</v>
      </c>
      <c r="I922" s="14">
        <f>VLOOKUP(Ventas1[[#This Row],[IdProducto]],Productos1[],4,FALSE)*Ventas1[[#This Row],[UdsVendidas]]</f>
        <v>216.69</v>
      </c>
      <c r="J922" s="14">
        <f>Ventas1[[#This Row],[Ingresos]]-Ventas1[[#This Row],[Costes]]</f>
        <v>108.19</v>
      </c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2.75" customHeight="1" x14ac:dyDescent="0.2">
      <c r="A923" s="4">
        <v>24183</v>
      </c>
      <c r="B923" s="4" t="s">
        <v>1140</v>
      </c>
      <c r="C923" s="4" t="s">
        <v>70</v>
      </c>
      <c r="D923" s="4" t="s">
        <v>13</v>
      </c>
      <c r="E923" s="4" t="s">
        <v>1218</v>
      </c>
      <c r="F923" s="4">
        <v>51</v>
      </c>
      <c r="G923" s="7">
        <v>42110</v>
      </c>
      <c r="H923" s="14">
        <f>VLOOKUP(Ventas1[[#This Row],[IdProducto]],Productos1[],3,FALSE)*Ventas1[[#This Row],[UdsVendidas]]</f>
        <v>76.5</v>
      </c>
      <c r="I923" s="14">
        <f>VLOOKUP(Ventas1[[#This Row],[IdProducto]],Productos1[],4,FALSE)*Ventas1[[#This Row],[UdsVendidas]]</f>
        <v>153</v>
      </c>
      <c r="J923" s="14">
        <f>Ventas1[[#This Row],[Ingresos]]-Ventas1[[#This Row],[Costes]]</f>
        <v>76.5</v>
      </c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2.75" customHeight="1" x14ac:dyDescent="0.2">
      <c r="A924" s="4">
        <v>24184</v>
      </c>
      <c r="B924" s="4" t="s">
        <v>1141</v>
      </c>
      <c r="C924" s="4" t="s">
        <v>130</v>
      </c>
      <c r="D924" s="4" t="s">
        <v>43</v>
      </c>
      <c r="E924" s="4" t="s">
        <v>1219</v>
      </c>
      <c r="F924" s="4">
        <v>135</v>
      </c>
      <c r="G924" s="7">
        <v>42053</v>
      </c>
      <c r="H924" s="14">
        <f>VLOOKUP(Ventas1[[#This Row],[IdProducto]],Productos1[],3,FALSE)*Ventas1[[#This Row],[UdsVendidas]]</f>
        <v>1080</v>
      </c>
      <c r="I924" s="14">
        <f>VLOOKUP(Ventas1[[#This Row],[IdProducto]],Productos1[],4,FALSE)*Ventas1[[#This Row],[UdsVendidas]]</f>
        <v>1957.5</v>
      </c>
      <c r="J924" s="14">
        <f>Ventas1[[#This Row],[Ingresos]]-Ventas1[[#This Row],[Costes]]</f>
        <v>877.5</v>
      </c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2.75" customHeight="1" x14ac:dyDescent="0.2">
      <c r="A925" s="4">
        <v>24185</v>
      </c>
      <c r="B925" s="4" t="s">
        <v>1142</v>
      </c>
      <c r="C925" s="4" t="s">
        <v>165</v>
      </c>
      <c r="D925" s="4" t="s">
        <v>24</v>
      </c>
      <c r="E925" s="4" t="s">
        <v>1219</v>
      </c>
      <c r="F925" s="4">
        <v>80</v>
      </c>
      <c r="G925" s="7">
        <v>42180</v>
      </c>
      <c r="H925" s="14">
        <f>VLOOKUP(Ventas1[[#This Row],[IdProducto]],Productos1[],3,FALSE)*Ventas1[[#This Row],[UdsVendidas]]</f>
        <v>240</v>
      </c>
      <c r="I925" s="14">
        <f>VLOOKUP(Ventas1[[#This Row],[IdProducto]],Productos1[],4,FALSE)*Ventas1[[#This Row],[UdsVendidas]]</f>
        <v>480</v>
      </c>
      <c r="J925" s="14">
        <f>Ventas1[[#This Row],[Ingresos]]-Ventas1[[#This Row],[Costes]]</f>
        <v>240</v>
      </c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2.75" customHeight="1" x14ac:dyDescent="0.2">
      <c r="A926" s="4">
        <v>24186</v>
      </c>
      <c r="B926" s="4" t="s">
        <v>1143</v>
      </c>
      <c r="C926" s="4" t="s">
        <v>75</v>
      </c>
      <c r="D926" s="4" t="s">
        <v>28</v>
      </c>
      <c r="E926" s="4" t="s">
        <v>1219</v>
      </c>
      <c r="F926" s="4">
        <v>15</v>
      </c>
      <c r="G926" s="7">
        <v>42072</v>
      </c>
      <c r="H926" s="14">
        <f>VLOOKUP(Ventas1[[#This Row],[IdProducto]],Productos1[],3,FALSE)*Ventas1[[#This Row],[UdsVendidas]]</f>
        <v>52.5</v>
      </c>
      <c r="I926" s="14">
        <f>VLOOKUP(Ventas1[[#This Row],[IdProducto]],Productos1[],4,FALSE)*Ventas1[[#This Row],[UdsVendidas]]</f>
        <v>97.5</v>
      </c>
      <c r="J926" s="14">
        <f>Ventas1[[#This Row],[Ingresos]]-Ventas1[[#This Row],[Costes]]</f>
        <v>45</v>
      </c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2.75" customHeight="1" x14ac:dyDescent="0.2">
      <c r="A927" s="4">
        <v>24187</v>
      </c>
      <c r="B927" s="4" t="s">
        <v>1144</v>
      </c>
      <c r="C927" s="4" t="s">
        <v>238</v>
      </c>
      <c r="D927" s="4" t="s">
        <v>19</v>
      </c>
      <c r="E927" s="4" t="s">
        <v>1218</v>
      </c>
      <c r="F927" s="4">
        <v>81</v>
      </c>
      <c r="G927" s="7">
        <v>42136</v>
      </c>
      <c r="H927" s="14">
        <f>VLOOKUP(Ventas1[[#This Row],[IdProducto]],Productos1[],3,FALSE)*Ventas1[[#This Row],[UdsVendidas]]</f>
        <v>162</v>
      </c>
      <c r="I927" s="14">
        <f>VLOOKUP(Ventas1[[#This Row],[IdProducto]],Productos1[],4,FALSE)*Ventas1[[#This Row],[UdsVendidas]]</f>
        <v>323.19</v>
      </c>
      <c r="J927" s="14">
        <f>Ventas1[[#This Row],[Ingresos]]-Ventas1[[#This Row],[Costes]]</f>
        <v>161.19</v>
      </c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2.75" customHeight="1" x14ac:dyDescent="0.2">
      <c r="A928" s="4">
        <v>24188</v>
      </c>
      <c r="B928" s="4" t="s">
        <v>1145</v>
      </c>
      <c r="C928" s="4" t="s">
        <v>73</v>
      </c>
      <c r="D928" s="4" t="s">
        <v>19</v>
      </c>
      <c r="E928" s="4" t="s">
        <v>1218</v>
      </c>
      <c r="F928" s="4">
        <v>185</v>
      </c>
      <c r="G928" s="7">
        <v>42063</v>
      </c>
      <c r="H928" s="14">
        <f>VLOOKUP(Ventas1[[#This Row],[IdProducto]],Productos1[],3,FALSE)*Ventas1[[#This Row],[UdsVendidas]]</f>
        <v>370</v>
      </c>
      <c r="I928" s="14">
        <f>VLOOKUP(Ventas1[[#This Row],[IdProducto]],Productos1[],4,FALSE)*Ventas1[[#This Row],[UdsVendidas]]</f>
        <v>738.15000000000009</v>
      </c>
      <c r="J928" s="14">
        <f>Ventas1[[#This Row],[Ingresos]]-Ventas1[[#This Row],[Costes]]</f>
        <v>368.15000000000009</v>
      </c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2.75" customHeight="1" x14ac:dyDescent="0.2">
      <c r="A929" s="4">
        <v>24189</v>
      </c>
      <c r="B929" s="4" t="s">
        <v>1146</v>
      </c>
      <c r="C929" s="4" t="s">
        <v>129</v>
      </c>
      <c r="D929" s="4" t="s">
        <v>16</v>
      </c>
      <c r="E929" s="4" t="s">
        <v>1218</v>
      </c>
      <c r="F929" s="4">
        <v>3</v>
      </c>
      <c r="G929" s="7">
        <v>42242</v>
      </c>
      <c r="H929" s="14">
        <f>VLOOKUP(Ventas1[[#This Row],[IdProducto]],Productos1[],3,FALSE)*Ventas1[[#This Row],[UdsVendidas]]</f>
        <v>3</v>
      </c>
      <c r="I929" s="14">
        <f>VLOOKUP(Ventas1[[#This Row],[IdProducto]],Productos1[],4,FALSE)*Ventas1[[#This Row],[UdsVendidas]]</f>
        <v>6</v>
      </c>
      <c r="J929" s="14">
        <f>Ventas1[[#This Row],[Ingresos]]-Ventas1[[#This Row],[Costes]]</f>
        <v>3</v>
      </c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2.75" customHeight="1" x14ac:dyDescent="0.2">
      <c r="A930" s="4">
        <v>24190</v>
      </c>
      <c r="B930" s="4" t="s">
        <v>1147</v>
      </c>
      <c r="C930" s="4" t="s">
        <v>326</v>
      </c>
      <c r="D930" s="4" t="s">
        <v>22</v>
      </c>
      <c r="E930" s="4" t="s">
        <v>1218</v>
      </c>
      <c r="F930" s="4">
        <v>185</v>
      </c>
      <c r="G930" s="7">
        <v>42056</v>
      </c>
      <c r="H930" s="14">
        <f>VLOOKUP(Ventas1[[#This Row],[IdProducto]],Productos1[],3,FALSE)*Ventas1[[#This Row],[UdsVendidas]]</f>
        <v>647.5</v>
      </c>
      <c r="I930" s="14">
        <f>VLOOKUP(Ventas1[[#This Row],[IdProducto]],Productos1[],4,FALSE)*Ventas1[[#This Row],[UdsVendidas]]</f>
        <v>1202.5</v>
      </c>
      <c r="J930" s="14">
        <f>Ventas1[[#This Row],[Ingresos]]-Ventas1[[#This Row],[Costes]]</f>
        <v>555</v>
      </c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2.75" customHeight="1" x14ac:dyDescent="0.2">
      <c r="A931" s="4">
        <v>24191</v>
      </c>
      <c r="B931" s="4" t="s">
        <v>1148</v>
      </c>
      <c r="C931" s="4" t="s">
        <v>78</v>
      </c>
      <c r="D931" s="4" t="s">
        <v>37</v>
      </c>
      <c r="E931" s="4" t="s">
        <v>1218</v>
      </c>
      <c r="F931" s="4">
        <v>127</v>
      </c>
      <c r="G931" s="7">
        <v>42006</v>
      </c>
      <c r="H931" s="14">
        <f>VLOOKUP(Ventas1[[#This Row],[IdProducto]],Productos1[],3,FALSE)*Ventas1[[#This Row],[UdsVendidas]]</f>
        <v>444.5</v>
      </c>
      <c r="I931" s="14">
        <f>VLOOKUP(Ventas1[[#This Row],[IdProducto]],Productos1[],4,FALSE)*Ventas1[[#This Row],[UdsVendidas]]</f>
        <v>887.73</v>
      </c>
      <c r="J931" s="14">
        <f>Ventas1[[#This Row],[Ingresos]]-Ventas1[[#This Row],[Costes]]</f>
        <v>443.23</v>
      </c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2.75" customHeight="1" x14ac:dyDescent="0.2">
      <c r="A932" s="4">
        <v>24192</v>
      </c>
      <c r="B932" s="4" t="s">
        <v>1149</v>
      </c>
      <c r="C932" s="4" t="s">
        <v>34</v>
      </c>
      <c r="D932" s="4" t="s">
        <v>31</v>
      </c>
      <c r="E932" s="4" t="s">
        <v>1219</v>
      </c>
      <c r="F932" s="4">
        <v>15</v>
      </c>
      <c r="G932" s="7">
        <v>42112</v>
      </c>
      <c r="H932" s="14">
        <f>VLOOKUP(Ventas1[[#This Row],[IdProducto]],Productos1[],3,FALSE)*Ventas1[[#This Row],[UdsVendidas]]</f>
        <v>90</v>
      </c>
      <c r="I932" s="14">
        <f>VLOOKUP(Ventas1[[#This Row],[IdProducto]],Productos1[],4,FALSE)*Ventas1[[#This Row],[UdsVendidas]]</f>
        <v>135</v>
      </c>
      <c r="J932" s="14">
        <f>Ventas1[[#This Row],[Ingresos]]-Ventas1[[#This Row],[Costes]]</f>
        <v>45</v>
      </c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2.75" customHeight="1" x14ac:dyDescent="0.2">
      <c r="A933" s="4">
        <v>24193</v>
      </c>
      <c r="B933" s="4" t="s">
        <v>1150</v>
      </c>
      <c r="C933" s="4" t="s">
        <v>68</v>
      </c>
      <c r="D933" s="4" t="s">
        <v>37</v>
      </c>
      <c r="E933" s="4" t="s">
        <v>1219</v>
      </c>
      <c r="F933" s="4">
        <v>133</v>
      </c>
      <c r="G933" s="7">
        <v>42022</v>
      </c>
      <c r="H933" s="14">
        <f>VLOOKUP(Ventas1[[#This Row],[IdProducto]],Productos1[],3,FALSE)*Ventas1[[#This Row],[UdsVendidas]]</f>
        <v>465.5</v>
      </c>
      <c r="I933" s="14">
        <f>VLOOKUP(Ventas1[[#This Row],[IdProducto]],Productos1[],4,FALSE)*Ventas1[[#This Row],[UdsVendidas]]</f>
        <v>929.67000000000007</v>
      </c>
      <c r="J933" s="14">
        <f>Ventas1[[#This Row],[Ingresos]]-Ventas1[[#This Row],[Costes]]</f>
        <v>464.17000000000007</v>
      </c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2.75" customHeight="1" x14ac:dyDescent="0.2">
      <c r="A934" s="4">
        <v>24194</v>
      </c>
      <c r="B934" s="4" t="s">
        <v>1151</v>
      </c>
      <c r="C934" s="4" t="s">
        <v>172</v>
      </c>
      <c r="D934" s="4" t="s">
        <v>35</v>
      </c>
      <c r="E934" s="4" t="s">
        <v>1218</v>
      </c>
      <c r="F934" s="4">
        <v>138</v>
      </c>
      <c r="G934" s="7">
        <v>42046</v>
      </c>
      <c r="H934" s="14">
        <f>VLOOKUP(Ventas1[[#This Row],[IdProducto]],Productos1[],3,FALSE)*Ventas1[[#This Row],[UdsVendidas]]</f>
        <v>345</v>
      </c>
      <c r="I934" s="14">
        <f>VLOOKUP(Ventas1[[#This Row],[IdProducto]],Productos1[],4,FALSE)*Ventas1[[#This Row],[UdsVendidas]]</f>
        <v>621</v>
      </c>
      <c r="J934" s="14">
        <f>Ventas1[[#This Row],[Ingresos]]-Ventas1[[#This Row],[Costes]]</f>
        <v>276</v>
      </c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2.75" customHeight="1" x14ac:dyDescent="0.2">
      <c r="A935" s="4">
        <v>24195</v>
      </c>
      <c r="B935" s="4" t="s">
        <v>1152</v>
      </c>
      <c r="C935" s="4" t="s">
        <v>317</v>
      </c>
      <c r="D935" s="4" t="s">
        <v>16</v>
      </c>
      <c r="E935" s="4" t="s">
        <v>1218</v>
      </c>
      <c r="F935" s="4">
        <v>132</v>
      </c>
      <c r="G935" s="7">
        <v>42020</v>
      </c>
      <c r="H935" s="14">
        <f>VLOOKUP(Ventas1[[#This Row],[IdProducto]],Productos1[],3,FALSE)*Ventas1[[#This Row],[UdsVendidas]]</f>
        <v>132</v>
      </c>
      <c r="I935" s="14">
        <f>VLOOKUP(Ventas1[[#This Row],[IdProducto]],Productos1[],4,FALSE)*Ventas1[[#This Row],[UdsVendidas]]</f>
        <v>264</v>
      </c>
      <c r="J935" s="14">
        <f>Ventas1[[#This Row],[Ingresos]]-Ventas1[[#This Row],[Costes]]</f>
        <v>132</v>
      </c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2.75" customHeight="1" x14ac:dyDescent="0.2">
      <c r="A936" s="4">
        <v>24196</v>
      </c>
      <c r="B936" s="4" t="s">
        <v>1153</v>
      </c>
      <c r="C936" s="4" t="s">
        <v>300</v>
      </c>
      <c r="D936" s="4" t="s">
        <v>41</v>
      </c>
      <c r="E936" s="4" t="s">
        <v>1218</v>
      </c>
      <c r="F936" s="4">
        <v>13</v>
      </c>
      <c r="G936" s="7">
        <v>42202</v>
      </c>
      <c r="H936" s="14">
        <f>VLOOKUP(Ventas1[[#This Row],[IdProducto]],Productos1[],3,FALSE)*Ventas1[[#This Row],[UdsVendidas]]</f>
        <v>65</v>
      </c>
      <c r="I936" s="14">
        <f>VLOOKUP(Ventas1[[#This Row],[IdProducto]],Productos1[],4,FALSE)*Ventas1[[#This Row],[UdsVendidas]]</f>
        <v>129.87</v>
      </c>
      <c r="J936" s="14">
        <f>Ventas1[[#This Row],[Ingresos]]-Ventas1[[#This Row],[Costes]]</f>
        <v>64.87</v>
      </c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2.75" customHeight="1" x14ac:dyDescent="0.2">
      <c r="A937" s="4">
        <v>24197</v>
      </c>
      <c r="B937" s="4" t="s">
        <v>1154</v>
      </c>
      <c r="C937" s="4" t="s">
        <v>252</v>
      </c>
      <c r="D937" s="4" t="s">
        <v>19</v>
      </c>
      <c r="E937" s="4" t="s">
        <v>1218</v>
      </c>
      <c r="F937" s="4">
        <v>136</v>
      </c>
      <c r="G937" s="7">
        <v>42211</v>
      </c>
      <c r="H937" s="14">
        <f>VLOOKUP(Ventas1[[#This Row],[IdProducto]],Productos1[],3,FALSE)*Ventas1[[#This Row],[UdsVendidas]]</f>
        <v>272</v>
      </c>
      <c r="I937" s="14">
        <f>VLOOKUP(Ventas1[[#This Row],[IdProducto]],Productos1[],4,FALSE)*Ventas1[[#This Row],[UdsVendidas]]</f>
        <v>542.64</v>
      </c>
      <c r="J937" s="14">
        <f>Ventas1[[#This Row],[Ingresos]]-Ventas1[[#This Row],[Costes]]</f>
        <v>270.64</v>
      </c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2.75" customHeight="1" x14ac:dyDescent="0.2">
      <c r="A938" s="4">
        <v>24198</v>
      </c>
      <c r="B938" s="4" t="s">
        <v>1155</v>
      </c>
      <c r="C938" s="4" t="s">
        <v>70</v>
      </c>
      <c r="D938" s="4" t="s">
        <v>19</v>
      </c>
      <c r="E938" s="4" t="s">
        <v>1218</v>
      </c>
      <c r="F938" s="4">
        <v>25</v>
      </c>
      <c r="G938" s="7">
        <v>42122</v>
      </c>
      <c r="H938" s="14">
        <f>VLOOKUP(Ventas1[[#This Row],[IdProducto]],Productos1[],3,FALSE)*Ventas1[[#This Row],[UdsVendidas]]</f>
        <v>50</v>
      </c>
      <c r="I938" s="14">
        <f>VLOOKUP(Ventas1[[#This Row],[IdProducto]],Productos1[],4,FALSE)*Ventas1[[#This Row],[UdsVendidas]]</f>
        <v>99.75</v>
      </c>
      <c r="J938" s="14">
        <f>Ventas1[[#This Row],[Ingresos]]-Ventas1[[#This Row],[Costes]]</f>
        <v>49.75</v>
      </c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2.75" customHeight="1" x14ac:dyDescent="0.2">
      <c r="A939" s="4">
        <v>24199</v>
      </c>
      <c r="B939" s="4" t="s">
        <v>1156</v>
      </c>
      <c r="C939" s="4" t="s">
        <v>97</v>
      </c>
      <c r="D939" s="4" t="s">
        <v>31</v>
      </c>
      <c r="E939" s="4" t="s">
        <v>1218</v>
      </c>
      <c r="F939" s="4">
        <v>200</v>
      </c>
      <c r="G939" s="7">
        <v>42096</v>
      </c>
      <c r="H939" s="14">
        <f>VLOOKUP(Ventas1[[#This Row],[IdProducto]],Productos1[],3,FALSE)*Ventas1[[#This Row],[UdsVendidas]]</f>
        <v>1200</v>
      </c>
      <c r="I939" s="14">
        <f>VLOOKUP(Ventas1[[#This Row],[IdProducto]],Productos1[],4,FALSE)*Ventas1[[#This Row],[UdsVendidas]]</f>
        <v>1800</v>
      </c>
      <c r="J939" s="14">
        <f>Ventas1[[#This Row],[Ingresos]]-Ventas1[[#This Row],[Costes]]</f>
        <v>600</v>
      </c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2.75" customHeight="1" x14ac:dyDescent="0.2">
      <c r="A940" s="4">
        <v>24200</v>
      </c>
      <c r="B940" s="4" t="s">
        <v>1157</v>
      </c>
      <c r="C940" s="4" t="s">
        <v>270</v>
      </c>
      <c r="D940" s="4" t="s">
        <v>19</v>
      </c>
      <c r="E940" s="4" t="s">
        <v>1219</v>
      </c>
      <c r="F940" s="4">
        <v>148</v>
      </c>
      <c r="G940" s="7">
        <v>42195</v>
      </c>
      <c r="H940" s="14">
        <f>VLOOKUP(Ventas1[[#This Row],[IdProducto]],Productos1[],3,FALSE)*Ventas1[[#This Row],[UdsVendidas]]</f>
        <v>296</v>
      </c>
      <c r="I940" s="14">
        <f>VLOOKUP(Ventas1[[#This Row],[IdProducto]],Productos1[],4,FALSE)*Ventas1[[#This Row],[UdsVendidas]]</f>
        <v>590.52</v>
      </c>
      <c r="J940" s="14">
        <f>Ventas1[[#This Row],[Ingresos]]-Ventas1[[#This Row],[Costes]]</f>
        <v>294.52</v>
      </c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2.75" customHeight="1" x14ac:dyDescent="0.2">
      <c r="A941" s="4">
        <v>24201</v>
      </c>
      <c r="B941" s="4" t="s">
        <v>1158</v>
      </c>
      <c r="C941" s="4" t="s">
        <v>15</v>
      </c>
      <c r="D941" s="4" t="s">
        <v>35</v>
      </c>
      <c r="E941" s="4" t="s">
        <v>1219</v>
      </c>
      <c r="F941" s="4">
        <v>175</v>
      </c>
      <c r="G941" s="7">
        <v>42115</v>
      </c>
      <c r="H941" s="14">
        <f>VLOOKUP(Ventas1[[#This Row],[IdProducto]],Productos1[],3,FALSE)*Ventas1[[#This Row],[UdsVendidas]]</f>
        <v>437.5</v>
      </c>
      <c r="I941" s="14">
        <f>VLOOKUP(Ventas1[[#This Row],[IdProducto]],Productos1[],4,FALSE)*Ventas1[[#This Row],[UdsVendidas]]</f>
        <v>787.5</v>
      </c>
      <c r="J941" s="14">
        <f>Ventas1[[#This Row],[Ingresos]]-Ventas1[[#This Row],[Costes]]</f>
        <v>350</v>
      </c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2.75" customHeight="1" x14ac:dyDescent="0.2">
      <c r="A942" s="4">
        <v>24202</v>
      </c>
      <c r="B942" s="4" t="s">
        <v>1159</v>
      </c>
      <c r="C942" s="4" t="s">
        <v>15</v>
      </c>
      <c r="D942" s="4" t="s">
        <v>28</v>
      </c>
      <c r="E942" s="4" t="s">
        <v>1220</v>
      </c>
      <c r="F942" s="4">
        <v>44</v>
      </c>
      <c r="G942" s="7">
        <v>42031</v>
      </c>
      <c r="H942" s="14">
        <f>VLOOKUP(Ventas1[[#This Row],[IdProducto]],Productos1[],3,FALSE)*Ventas1[[#This Row],[UdsVendidas]]</f>
        <v>154</v>
      </c>
      <c r="I942" s="14">
        <f>VLOOKUP(Ventas1[[#This Row],[IdProducto]],Productos1[],4,FALSE)*Ventas1[[#This Row],[UdsVendidas]]</f>
        <v>286</v>
      </c>
      <c r="J942" s="14">
        <f>Ventas1[[#This Row],[Ingresos]]-Ventas1[[#This Row],[Costes]]</f>
        <v>132</v>
      </c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2.75" customHeight="1" x14ac:dyDescent="0.2">
      <c r="A943" s="4">
        <v>24203</v>
      </c>
      <c r="B943" s="4" t="s">
        <v>1160</v>
      </c>
      <c r="C943" s="4" t="s">
        <v>39</v>
      </c>
      <c r="D943" s="4" t="s">
        <v>41</v>
      </c>
      <c r="E943" s="4" t="s">
        <v>1218</v>
      </c>
      <c r="F943" s="4">
        <v>39</v>
      </c>
      <c r="G943" s="7">
        <v>42186</v>
      </c>
      <c r="H943" s="14">
        <f>VLOOKUP(Ventas1[[#This Row],[IdProducto]],Productos1[],3,FALSE)*Ventas1[[#This Row],[UdsVendidas]]</f>
        <v>195</v>
      </c>
      <c r="I943" s="14">
        <f>VLOOKUP(Ventas1[[#This Row],[IdProducto]],Productos1[],4,FALSE)*Ventas1[[#This Row],[UdsVendidas]]</f>
        <v>389.61</v>
      </c>
      <c r="J943" s="14">
        <f>Ventas1[[#This Row],[Ingresos]]-Ventas1[[#This Row],[Costes]]</f>
        <v>194.61</v>
      </c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2.75" customHeight="1" x14ac:dyDescent="0.2">
      <c r="A944" s="4">
        <v>24204</v>
      </c>
      <c r="B944" s="4" t="s">
        <v>1161</v>
      </c>
      <c r="C944" s="4" t="s">
        <v>148</v>
      </c>
      <c r="D944" s="4" t="s">
        <v>43</v>
      </c>
      <c r="E944" s="4" t="s">
        <v>1218</v>
      </c>
      <c r="F944" s="4">
        <v>80</v>
      </c>
      <c r="G944" s="7">
        <v>42167</v>
      </c>
      <c r="H944" s="14">
        <f>VLOOKUP(Ventas1[[#This Row],[IdProducto]],Productos1[],3,FALSE)*Ventas1[[#This Row],[UdsVendidas]]</f>
        <v>640</v>
      </c>
      <c r="I944" s="14">
        <f>VLOOKUP(Ventas1[[#This Row],[IdProducto]],Productos1[],4,FALSE)*Ventas1[[#This Row],[UdsVendidas]]</f>
        <v>1160</v>
      </c>
      <c r="J944" s="14">
        <f>Ventas1[[#This Row],[Ingresos]]-Ventas1[[#This Row],[Costes]]</f>
        <v>520</v>
      </c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2.75" customHeight="1" x14ac:dyDescent="0.2">
      <c r="A945" s="4">
        <v>24205</v>
      </c>
      <c r="B945" s="4" t="s">
        <v>1162</v>
      </c>
      <c r="C945" s="4" t="s">
        <v>256</v>
      </c>
      <c r="D945" s="4" t="s">
        <v>19</v>
      </c>
      <c r="E945" s="4" t="s">
        <v>1218</v>
      </c>
      <c r="F945" s="4">
        <v>198</v>
      </c>
      <c r="G945" s="7">
        <v>42150</v>
      </c>
      <c r="H945" s="14">
        <f>VLOOKUP(Ventas1[[#This Row],[IdProducto]],Productos1[],3,FALSE)*Ventas1[[#This Row],[UdsVendidas]]</f>
        <v>396</v>
      </c>
      <c r="I945" s="14">
        <f>VLOOKUP(Ventas1[[#This Row],[IdProducto]],Productos1[],4,FALSE)*Ventas1[[#This Row],[UdsVendidas]]</f>
        <v>790.0200000000001</v>
      </c>
      <c r="J945" s="14">
        <f>Ventas1[[#This Row],[Ingresos]]-Ventas1[[#This Row],[Costes]]</f>
        <v>394.0200000000001</v>
      </c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2.75" customHeight="1" x14ac:dyDescent="0.2">
      <c r="A946" s="4">
        <v>24206</v>
      </c>
      <c r="B946" s="4" t="s">
        <v>1163</v>
      </c>
      <c r="C946" s="4" t="s">
        <v>237</v>
      </c>
      <c r="D946" s="4" t="s">
        <v>22</v>
      </c>
      <c r="E946" s="4" t="s">
        <v>1219</v>
      </c>
      <c r="F946" s="4">
        <v>203</v>
      </c>
      <c r="G946" s="7">
        <v>42149</v>
      </c>
      <c r="H946" s="14">
        <f>VLOOKUP(Ventas1[[#This Row],[IdProducto]],Productos1[],3,FALSE)*Ventas1[[#This Row],[UdsVendidas]]</f>
        <v>710.5</v>
      </c>
      <c r="I946" s="14">
        <f>VLOOKUP(Ventas1[[#This Row],[IdProducto]],Productos1[],4,FALSE)*Ventas1[[#This Row],[UdsVendidas]]</f>
        <v>1319.5</v>
      </c>
      <c r="J946" s="14">
        <f>Ventas1[[#This Row],[Ingresos]]-Ventas1[[#This Row],[Costes]]</f>
        <v>609</v>
      </c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2.75" customHeight="1" x14ac:dyDescent="0.2">
      <c r="A947" s="4">
        <v>24207</v>
      </c>
      <c r="B947" s="4" t="s">
        <v>1164</v>
      </c>
      <c r="C947" s="4" t="s">
        <v>191</v>
      </c>
      <c r="D947" s="4" t="s">
        <v>16</v>
      </c>
      <c r="E947" s="4" t="s">
        <v>1220</v>
      </c>
      <c r="F947" s="4">
        <v>210</v>
      </c>
      <c r="G947" s="7">
        <v>42007</v>
      </c>
      <c r="H947" s="14">
        <f>VLOOKUP(Ventas1[[#This Row],[IdProducto]],Productos1[],3,FALSE)*Ventas1[[#This Row],[UdsVendidas]]</f>
        <v>210</v>
      </c>
      <c r="I947" s="14">
        <f>VLOOKUP(Ventas1[[#This Row],[IdProducto]],Productos1[],4,FALSE)*Ventas1[[#This Row],[UdsVendidas]]</f>
        <v>420</v>
      </c>
      <c r="J947" s="14">
        <f>Ventas1[[#This Row],[Ingresos]]-Ventas1[[#This Row],[Costes]]</f>
        <v>210</v>
      </c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2.75" customHeight="1" x14ac:dyDescent="0.2">
      <c r="A948" s="4">
        <v>24208</v>
      </c>
      <c r="B948" s="4" t="s">
        <v>1165</v>
      </c>
      <c r="C948" s="4" t="s">
        <v>125</v>
      </c>
      <c r="D948" s="4" t="s">
        <v>19</v>
      </c>
      <c r="E948" s="4" t="s">
        <v>1219</v>
      </c>
      <c r="F948" s="4">
        <v>94</v>
      </c>
      <c r="G948" s="7">
        <v>42024</v>
      </c>
      <c r="H948" s="14">
        <f>VLOOKUP(Ventas1[[#This Row],[IdProducto]],Productos1[],3,FALSE)*Ventas1[[#This Row],[UdsVendidas]]</f>
        <v>188</v>
      </c>
      <c r="I948" s="14">
        <f>VLOOKUP(Ventas1[[#This Row],[IdProducto]],Productos1[],4,FALSE)*Ventas1[[#This Row],[UdsVendidas]]</f>
        <v>375.06</v>
      </c>
      <c r="J948" s="14">
        <f>Ventas1[[#This Row],[Ingresos]]-Ventas1[[#This Row],[Costes]]</f>
        <v>187.06</v>
      </c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2.75" customHeight="1" x14ac:dyDescent="0.2">
      <c r="A949" s="4">
        <v>24209</v>
      </c>
      <c r="B949" s="4" t="s">
        <v>1166</v>
      </c>
      <c r="C949" s="4" t="s">
        <v>238</v>
      </c>
      <c r="D949" s="4" t="s">
        <v>37</v>
      </c>
      <c r="E949" s="4" t="s">
        <v>1219</v>
      </c>
      <c r="F949" s="4">
        <v>142</v>
      </c>
      <c r="G949" s="7">
        <v>42185</v>
      </c>
      <c r="H949" s="14">
        <f>VLOOKUP(Ventas1[[#This Row],[IdProducto]],Productos1[],3,FALSE)*Ventas1[[#This Row],[UdsVendidas]]</f>
        <v>497</v>
      </c>
      <c r="I949" s="14">
        <f>VLOOKUP(Ventas1[[#This Row],[IdProducto]],Productos1[],4,FALSE)*Ventas1[[#This Row],[UdsVendidas]]</f>
        <v>992.58</v>
      </c>
      <c r="J949" s="14">
        <f>Ventas1[[#This Row],[Ingresos]]-Ventas1[[#This Row],[Costes]]</f>
        <v>495.58000000000004</v>
      </c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2.75" customHeight="1" x14ac:dyDescent="0.2">
      <c r="A950" s="4">
        <v>24210</v>
      </c>
      <c r="B950" s="4" t="s">
        <v>1167</v>
      </c>
      <c r="C950" s="4" t="s">
        <v>146</v>
      </c>
      <c r="D950" s="4" t="s">
        <v>35</v>
      </c>
      <c r="E950" s="4" t="s">
        <v>1218</v>
      </c>
      <c r="F950" s="4">
        <v>94</v>
      </c>
      <c r="G950" s="7">
        <v>42166</v>
      </c>
      <c r="H950" s="14">
        <f>VLOOKUP(Ventas1[[#This Row],[IdProducto]],Productos1[],3,FALSE)*Ventas1[[#This Row],[UdsVendidas]]</f>
        <v>235</v>
      </c>
      <c r="I950" s="14">
        <f>VLOOKUP(Ventas1[[#This Row],[IdProducto]],Productos1[],4,FALSE)*Ventas1[[#This Row],[UdsVendidas]]</f>
        <v>423</v>
      </c>
      <c r="J950" s="14">
        <f>Ventas1[[#This Row],[Ingresos]]-Ventas1[[#This Row],[Costes]]</f>
        <v>188</v>
      </c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2.75" customHeight="1" x14ac:dyDescent="0.2">
      <c r="A951" s="4">
        <v>24211</v>
      </c>
      <c r="B951" s="4" t="s">
        <v>1168</v>
      </c>
      <c r="C951" s="4" t="s">
        <v>75</v>
      </c>
      <c r="D951" s="4" t="s">
        <v>13</v>
      </c>
      <c r="E951" s="4" t="s">
        <v>1218</v>
      </c>
      <c r="F951" s="4">
        <v>129</v>
      </c>
      <c r="G951" s="7">
        <v>42189</v>
      </c>
      <c r="H951" s="14">
        <f>VLOOKUP(Ventas1[[#This Row],[IdProducto]],Productos1[],3,FALSE)*Ventas1[[#This Row],[UdsVendidas]]</f>
        <v>193.5</v>
      </c>
      <c r="I951" s="14">
        <f>VLOOKUP(Ventas1[[#This Row],[IdProducto]],Productos1[],4,FALSE)*Ventas1[[#This Row],[UdsVendidas]]</f>
        <v>387</v>
      </c>
      <c r="J951" s="14">
        <f>Ventas1[[#This Row],[Ingresos]]-Ventas1[[#This Row],[Costes]]</f>
        <v>193.5</v>
      </c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2.75" customHeight="1" x14ac:dyDescent="0.2">
      <c r="A952" s="4">
        <v>24212</v>
      </c>
      <c r="B952" s="4" t="s">
        <v>1169</v>
      </c>
      <c r="C952" s="4" t="s">
        <v>90</v>
      </c>
      <c r="D952" s="4" t="s">
        <v>35</v>
      </c>
      <c r="E952" s="4" t="s">
        <v>1219</v>
      </c>
      <c r="F952" s="4">
        <v>15</v>
      </c>
      <c r="G952" s="7">
        <v>42084</v>
      </c>
      <c r="H952" s="14">
        <f>VLOOKUP(Ventas1[[#This Row],[IdProducto]],Productos1[],3,FALSE)*Ventas1[[#This Row],[UdsVendidas]]</f>
        <v>37.5</v>
      </c>
      <c r="I952" s="14">
        <f>VLOOKUP(Ventas1[[#This Row],[IdProducto]],Productos1[],4,FALSE)*Ventas1[[#This Row],[UdsVendidas]]</f>
        <v>67.5</v>
      </c>
      <c r="J952" s="14">
        <f>Ventas1[[#This Row],[Ingresos]]-Ventas1[[#This Row],[Costes]]</f>
        <v>30</v>
      </c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2.75" customHeight="1" x14ac:dyDescent="0.2">
      <c r="A953" s="4">
        <v>24213</v>
      </c>
      <c r="B953" s="4" t="s">
        <v>1170</v>
      </c>
      <c r="C953" s="4" t="s">
        <v>310</v>
      </c>
      <c r="D953" s="4" t="s">
        <v>41</v>
      </c>
      <c r="E953" s="4" t="s">
        <v>1219</v>
      </c>
      <c r="F953" s="4">
        <v>155</v>
      </c>
      <c r="G953" s="7">
        <v>42137</v>
      </c>
      <c r="H953" s="14">
        <f>VLOOKUP(Ventas1[[#This Row],[IdProducto]],Productos1[],3,FALSE)*Ventas1[[#This Row],[UdsVendidas]]</f>
        <v>775</v>
      </c>
      <c r="I953" s="14">
        <f>VLOOKUP(Ventas1[[#This Row],[IdProducto]],Productos1[],4,FALSE)*Ventas1[[#This Row],[UdsVendidas]]</f>
        <v>1548.45</v>
      </c>
      <c r="J953" s="14">
        <f>Ventas1[[#This Row],[Ingresos]]-Ventas1[[#This Row],[Costes]]</f>
        <v>773.45</v>
      </c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2.75" customHeight="1" x14ac:dyDescent="0.2">
      <c r="A954" s="4">
        <v>24214</v>
      </c>
      <c r="B954" s="4" t="s">
        <v>1171</v>
      </c>
      <c r="C954" s="4" t="s">
        <v>169</v>
      </c>
      <c r="D954" s="4" t="s">
        <v>41</v>
      </c>
      <c r="E954" s="4" t="s">
        <v>1219</v>
      </c>
      <c r="F954" s="4">
        <v>120</v>
      </c>
      <c r="G954" s="7">
        <v>42055</v>
      </c>
      <c r="H954" s="14">
        <f>VLOOKUP(Ventas1[[#This Row],[IdProducto]],Productos1[],3,FALSE)*Ventas1[[#This Row],[UdsVendidas]]</f>
        <v>600</v>
      </c>
      <c r="I954" s="14">
        <f>VLOOKUP(Ventas1[[#This Row],[IdProducto]],Productos1[],4,FALSE)*Ventas1[[#This Row],[UdsVendidas]]</f>
        <v>1198.8</v>
      </c>
      <c r="J954" s="14">
        <f>Ventas1[[#This Row],[Ingresos]]-Ventas1[[#This Row],[Costes]]</f>
        <v>598.79999999999995</v>
      </c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2.75" customHeight="1" x14ac:dyDescent="0.2">
      <c r="A955" s="4">
        <v>24215</v>
      </c>
      <c r="B955" s="4" t="s">
        <v>1172</v>
      </c>
      <c r="C955" s="4" t="s">
        <v>61</v>
      </c>
      <c r="D955" s="4" t="s">
        <v>13</v>
      </c>
      <c r="E955" s="4" t="s">
        <v>1220</v>
      </c>
      <c r="F955" s="4">
        <v>171</v>
      </c>
      <c r="G955" s="7">
        <v>42137</v>
      </c>
      <c r="H955" s="14">
        <f>VLOOKUP(Ventas1[[#This Row],[IdProducto]],Productos1[],3,FALSE)*Ventas1[[#This Row],[UdsVendidas]]</f>
        <v>256.5</v>
      </c>
      <c r="I955" s="14">
        <f>VLOOKUP(Ventas1[[#This Row],[IdProducto]],Productos1[],4,FALSE)*Ventas1[[#This Row],[UdsVendidas]]</f>
        <v>513</v>
      </c>
      <c r="J955" s="14">
        <f>Ventas1[[#This Row],[Ingresos]]-Ventas1[[#This Row],[Costes]]</f>
        <v>256.5</v>
      </c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2.75" customHeight="1" x14ac:dyDescent="0.2">
      <c r="A956" s="4">
        <v>24216</v>
      </c>
      <c r="B956" s="4" t="s">
        <v>1173</v>
      </c>
      <c r="C956" s="4" t="s">
        <v>153</v>
      </c>
      <c r="D956" s="4" t="s">
        <v>19</v>
      </c>
      <c r="E956" s="4" t="s">
        <v>1220</v>
      </c>
      <c r="F956" s="4">
        <v>11</v>
      </c>
      <c r="G956" s="7">
        <v>42084</v>
      </c>
      <c r="H956" s="14">
        <f>VLOOKUP(Ventas1[[#This Row],[IdProducto]],Productos1[],3,FALSE)*Ventas1[[#This Row],[UdsVendidas]]</f>
        <v>22</v>
      </c>
      <c r="I956" s="14">
        <f>VLOOKUP(Ventas1[[#This Row],[IdProducto]],Productos1[],4,FALSE)*Ventas1[[#This Row],[UdsVendidas]]</f>
        <v>43.89</v>
      </c>
      <c r="J956" s="14">
        <f>Ventas1[[#This Row],[Ingresos]]-Ventas1[[#This Row],[Costes]]</f>
        <v>21.89</v>
      </c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2.75" customHeight="1" x14ac:dyDescent="0.2">
      <c r="A957" s="4">
        <v>24217</v>
      </c>
      <c r="B957" s="4" t="s">
        <v>1174</v>
      </c>
      <c r="C957" s="4" t="s">
        <v>188</v>
      </c>
      <c r="D957" s="4" t="s">
        <v>41</v>
      </c>
      <c r="E957" s="4" t="s">
        <v>1218</v>
      </c>
      <c r="F957" s="4">
        <v>159</v>
      </c>
      <c r="G957" s="7">
        <v>42186</v>
      </c>
      <c r="H957" s="14">
        <f>VLOOKUP(Ventas1[[#This Row],[IdProducto]],Productos1[],3,FALSE)*Ventas1[[#This Row],[UdsVendidas]]</f>
        <v>795</v>
      </c>
      <c r="I957" s="14">
        <f>VLOOKUP(Ventas1[[#This Row],[IdProducto]],Productos1[],4,FALSE)*Ventas1[[#This Row],[UdsVendidas]]</f>
        <v>1588.41</v>
      </c>
      <c r="J957" s="14">
        <f>Ventas1[[#This Row],[Ingresos]]-Ventas1[[#This Row],[Costes]]</f>
        <v>793.41000000000008</v>
      </c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2.75" customHeight="1" x14ac:dyDescent="0.2">
      <c r="A958" s="4">
        <v>24218</v>
      </c>
      <c r="B958" s="4" t="s">
        <v>1175</v>
      </c>
      <c r="C958" s="4" t="s">
        <v>293</v>
      </c>
      <c r="D958" s="4" t="s">
        <v>24</v>
      </c>
      <c r="E958" s="4" t="s">
        <v>1219</v>
      </c>
      <c r="F958" s="4">
        <v>66</v>
      </c>
      <c r="G958" s="7">
        <v>42183</v>
      </c>
      <c r="H958" s="14">
        <f>VLOOKUP(Ventas1[[#This Row],[IdProducto]],Productos1[],3,FALSE)*Ventas1[[#This Row],[UdsVendidas]]</f>
        <v>198</v>
      </c>
      <c r="I958" s="14">
        <f>VLOOKUP(Ventas1[[#This Row],[IdProducto]],Productos1[],4,FALSE)*Ventas1[[#This Row],[UdsVendidas]]</f>
        <v>396</v>
      </c>
      <c r="J958" s="14">
        <f>Ventas1[[#This Row],[Ingresos]]-Ventas1[[#This Row],[Costes]]</f>
        <v>198</v>
      </c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2.75" customHeight="1" x14ac:dyDescent="0.2">
      <c r="A959" s="4">
        <v>24219</v>
      </c>
      <c r="B959" s="4" t="s">
        <v>1176</v>
      </c>
      <c r="C959" s="4" t="s">
        <v>125</v>
      </c>
      <c r="D959" s="4" t="s">
        <v>31</v>
      </c>
      <c r="E959" s="4" t="s">
        <v>1218</v>
      </c>
      <c r="F959" s="4">
        <v>143</v>
      </c>
      <c r="G959" s="7">
        <v>42181</v>
      </c>
      <c r="H959" s="14">
        <f>VLOOKUP(Ventas1[[#This Row],[IdProducto]],Productos1[],3,FALSE)*Ventas1[[#This Row],[UdsVendidas]]</f>
        <v>858</v>
      </c>
      <c r="I959" s="14">
        <f>VLOOKUP(Ventas1[[#This Row],[IdProducto]],Productos1[],4,FALSE)*Ventas1[[#This Row],[UdsVendidas]]</f>
        <v>1287</v>
      </c>
      <c r="J959" s="14">
        <f>Ventas1[[#This Row],[Ingresos]]-Ventas1[[#This Row],[Costes]]</f>
        <v>429</v>
      </c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2.75" customHeight="1" x14ac:dyDescent="0.2">
      <c r="A960" s="4">
        <v>24220</v>
      </c>
      <c r="B960" s="4" t="s">
        <v>1177</v>
      </c>
      <c r="C960" s="4" t="s">
        <v>30</v>
      </c>
      <c r="D960" s="4" t="s">
        <v>28</v>
      </c>
      <c r="E960" s="4" t="s">
        <v>1218</v>
      </c>
      <c r="F960" s="4">
        <v>26</v>
      </c>
      <c r="G960" s="7">
        <v>42146</v>
      </c>
      <c r="H960" s="14">
        <f>VLOOKUP(Ventas1[[#This Row],[IdProducto]],Productos1[],3,FALSE)*Ventas1[[#This Row],[UdsVendidas]]</f>
        <v>91</v>
      </c>
      <c r="I960" s="14">
        <f>VLOOKUP(Ventas1[[#This Row],[IdProducto]],Productos1[],4,FALSE)*Ventas1[[#This Row],[UdsVendidas]]</f>
        <v>169</v>
      </c>
      <c r="J960" s="14">
        <f>Ventas1[[#This Row],[Ingresos]]-Ventas1[[#This Row],[Costes]]</f>
        <v>78</v>
      </c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2.75" customHeight="1" x14ac:dyDescent="0.2">
      <c r="A961" s="4">
        <v>24221</v>
      </c>
      <c r="B961" s="4" t="s">
        <v>1178</v>
      </c>
      <c r="C961" s="4" t="s">
        <v>53</v>
      </c>
      <c r="D961" s="4" t="s">
        <v>37</v>
      </c>
      <c r="E961" s="4" t="s">
        <v>1219</v>
      </c>
      <c r="F961" s="4">
        <v>190</v>
      </c>
      <c r="G961" s="7">
        <v>42126</v>
      </c>
      <c r="H961" s="14">
        <f>VLOOKUP(Ventas1[[#This Row],[IdProducto]],Productos1[],3,FALSE)*Ventas1[[#This Row],[UdsVendidas]]</f>
        <v>665</v>
      </c>
      <c r="I961" s="14">
        <f>VLOOKUP(Ventas1[[#This Row],[IdProducto]],Productos1[],4,FALSE)*Ventas1[[#This Row],[UdsVendidas]]</f>
        <v>1328.1000000000001</v>
      </c>
      <c r="J961" s="14">
        <f>Ventas1[[#This Row],[Ingresos]]-Ventas1[[#This Row],[Costes]]</f>
        <v>663.10000000000014</v>
      </c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2.75" customHeight="1" x14ac:dyDescent="0.2">
      <c r="A962" s="4">
        <v>24222</v>
      </c>
      <c r="B962" s="4" t="s">
        <v>1179</v>
      </c>
      <c r="C962" s="4" t="s">
        <v>196</v>
      </c>
      <c r="D962" s="4" t="s">
        <v>37</v>
      </c>
      <c r="E962" s="4" t="s">
        <v>1219</v>
      </c>
      <c r="F962" s="4">
        <v>3</v>
      </c>
      <c r="G962" s="7">
        <v>42033</v>
      </c>
      <c r="H962" s="14">
        <f>VLOOKUP(Ventas1[[#This Row],[IdProducto]],Productos1[],3,FALSE)*Ventas1[[#This Row],[UdsVendidas]]</f>
        <v>10.5</v>
      </c>
      <c r="I962" s="14">
        <f>VLOOKUP(Ventas1[[#This Row],[IdProducto]],Productos1[],4,FALSE)*Ventas1[[#This Row],[UdsVendidas]]</f>
        <v>20.97</v>
      </c>
      <c r="J962" s="14">
        <f>Ventas1[[#This Row],[Ingresos]]-Ventas1[[#This Row],[Costes]]</f>
        <v>10.469999999999999</v>
      </c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2.75" customHeight="1" x14ac:dyDescent="0.2">
      <c r="A963" s="4">
        <v>24223</v>
      </c>
      <c r="B963" s="4" t="s">
        <v>1180</v>
      </c>
      <c r="C963" s="4" t="s">
        <v>110</v>
      </c>
      <c r="D963" s="4" t="s">
        <v>19</v>
      </c>
      <c r="E963" s="4" t="s">
        <v>1218</v>
      </c>
      <c r="F963" s="4">
        <v>106</v>
      </c>
      <c r="G963" s="7">
        <v>42018</v>
      </c>
      <c r="H963" s="14">
        <f>VLOOKUP(Ventas1[[#This Row],[IdProducto]],Productos1[],3,FALSE)*Ventas1[[#This Row],[UdsVendidas]]</f>
        <v>212</v>
      </c>
      <c r="I963" s="14">
        <f>VLOOKUP(Ventas1[[#This Row],[IdProducto]],Productos1[],4,FALSE)*Ventas1[[#This Row],[UdsVendidas]]</f>
        <v>422.94</v>
      </c>
      <c r="J963" s="14">
        <f>Ventas1[[#This Row],[Ingresos]]-Ventas1[[#This Row],[Costes]]</f>
        <v>210.94</v>
      </c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2.75" customHeight="1" x14ac:dyDescent="0.2">
      <c r="A964" s="4">
        <v>24224</v>
      </c>
      <c r="B964" s="4" t="s">
        <v>1181</v>
      </c>
      <c r="C964" s="4" t="s">
        <v>143</v>
      </c>
      <c r="D964" s="4" t="s">
        <v>24</v>
      </c>
      <c r="E964" s="4" t="s">
        <v>1219</v>
      </c>
      <c r="F964" s="4">
        <v>181</v>
      </c>
      <c r="G964" s="7">
        <v>42090</v>
      </c>
      <c r="H964" s="14">
        <f>VLOOKUP(Ventas1[[#This Row],[IdProducto]],Productos1[],3,FALSE)*Ventas1[[#This Row],[UdsVendidas]]</f>
        <v>543</v>
      </c>
      <c r="I964" s="14">
        <f>VLOOKUP(Ventas1[[#This Row],[IdProducto]],Productos1[],4,FALSE)*Ventas1[[#This Row],[UdsVendidas]]</f>
        <v>1086</v>
      </c>
      <c r="J964" s="14">
        <f>Ventas1[[#This Row],[Ingresos]]-Ventas1[[#This Row],[Costes]]</f>
        <v>543</v>
      </c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2.75" customHeight="1" x14ac:dyDescent="0.2">
      <c r="A965" s="4">
        <v>24225</v>
      </c>
      <c r="B965" s="4" t="s">
        <v>1182</v>
      </c>
      <c r="C965" s="4" t="s">
        <v>126</v>
      </c>
      <c r="D965" s="4" t="s">
        <v>13</v>
      </c>
      <c r="E965" s="4" t="s">
        <v>1218</v>
      </c>
      <c r="F965" s="4">
        <v>141</v>
      </c>
      <c r="G965" s="7">
        <v>42013</v>
      </c>
      <c r="H965" s="14">
        <f>VLOOKUP(Ventas1[[#This Row],[IdProducto]],Productos1[],3,FALSE)*Ventas1[[#This Row],[UdsVendidas]]</f>
        <v>211.5</v>
      </c>
      <c r="I965" s="14">
        <f>VLOOKUP(Ventas1[[#This Row],[IdProducto]],Productos1[],4,FALSE)*Ventas1[[#This Row],[UdsVendidas]]</f>
        <v>423</v>
      </c>
      <c r="J965" s="14">
        <f>Ventas1[[#This Row],[Ingresos]]-Ventas1[[#This Row],[Costes]]</f>
        <v>211.5</v>
      </c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2.75" customHeight="1" x14ac:dyDescent="0.2">
      <c r="A966" s="4">
        <v>24226</v>
      </c>
      <c r="B966" s="4" t="s">
        <v>1183</v>
      </c>
      <c r="C966" s="4" t="s">
        <v>196</v>
      </c>
      <c r="D966" s="4" t="s">
        <v>13</v>
      </c>
      <c r="E966" s="4" t="s">
        <v>1219</v>
      </c>
      <c r="F966" s="4">
        <v>64</v>
      </c>
      <c r="G966" s="7">
        <v>42082</v>
      </c>
      <c r="H966" s="14">
        <f>VLOOKUP(Ventas1[[#This Row],[IdProducto]],Productos1[],3,FALSE)*Ventas1[[#This Row],[UdsVendidas]]</f>
        <v>96</v>
      </c>
      <c r="I966" s="14">
        <f>VLOOKUP(Ventas1[[#This Row],[IdProducto]],Productos1[],4,FALSE)*Ventas1[[#This Row],[UdsVendidas]]</f>
        <v>192</v>
      </c>
      <c r="J966" s="14">
        <f>Ventas1[[#This Row],[Ingresos]]-Ventas1[[#This Row],[Costes]]</f>
        <v>96</v>
      </c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2.75" customHeight="1" x14ac:dyDescent="0.2">
      <c r="A967" s="4">
        <v>24227</v>
      </c>
      <c r="B967" s="4" t="s">
        <v>1184</v>
      </c>
      <c r="C967" s="4" t="s">
        <v>257</v>
      </c>
      <c r="D967" s="4" t="s">
        <v>31</v>
      </c>
      <c r="E967" s="4" t="s">
        <v>1218</v>
      </c>
      <c r="F967" s="4">
        <v>204</v>
      </c>
      <c r="G967" s="7">
        <v>42203</v>
      </c>
      <c r="H967" s="14">
        <f>VLOOKUP(Ventas1[[#This Row],[IdProducto]],Productos1[],3,FALSE)*Ventas1[[#This Row],[UdsVendidas]]</f>
        <v>1224</v>
      </c>
      <c r="I967" s="14">
        <f>VLOOKUP(Ventas1[[#This Row],[IdProducto]],Productos1[],4,FALSE)*Ventas1[[#This Row],[UdsVendidas]]</f>
        <v>1836</v>
      </c>
      <c r="J967" s="14">
        <f>Ventas1[[#This Row],[Ingresos]]-Ventas1[[#This Row],[Costes]]</f>
        <v>612</v>
      </c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2.75" customHeight="1" x14ac:dyDescent="0.2">
      <c r="A968" s="4">
        <v>24228</v>
      </c>
      <c r="B968" s="4" t="s">
        <v>1185</v>
      </c>
      <c r="C968" s="4" t="s">
        <v>200</v>
      </c>
      <c r="D968" s="4" t="s">
        <v>19</v>
      </c>
      <c r="E968" s="4" t="s">
        <v>1219</v>
      </c>
      <c r="F968" s="4">
        <v>1</v>
      </c>
      <c r="G968" s="7">
        <v>42146</v>
      </c>
      <c r="H968" s="14">
        <f>VLOOKUP(Ventas1[[#This Row],[IdProducto]],Productos1[],3,FALSE)*Ventas1[[#This Row],[UdsVendidas]]</f>
        <v>2</v>
      </c>
      <c r="I968" s="14">
        <f>VLOOKUP(Ventas1[[#This Row],[IdProducto]],Productos1[],4,FALSE)*Ventas1[[#This Row],[UdsVendidas]]</f>
        <v>3.99</v>
      </c>
      <c r="J968" s="14">
        <f>Ventas1[[#This Row],[Ingresos]]-Ventas1[[#This Row],[Costes]]</f>
        <v>1.9900000000000002</v>
      </c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2.75" customHeight="1" x14ac:dyDescent="0.2">
      <c r="A969" s="4">
        <v>24229</v>
      </c>
      <c r="B969" s="4" t="s">
        <v>1186</v>
      </c>
      <c r="C969" s="4" t="s">
        <v>15</v>
      </c>
      <c r="D969" s="4" t="s">
        <v>24</v>
      </c>
      <c r="E969" s="4" t="s">
        <v>1219</v>
      </c>
      <c r="F969" s="4">
        <v>21</v>
      </c>
      <c r="G969" s="7">
        <v>42124</v>
      </c>
      <c r="H969" s="14">
        <f>VLOOKUP(Ventas1[[#This Row],[IdProducto]],Productos1[],3,FALSE)*Ventas1[[#This Row],[UdsVendidas]]</f>
        <v>63</v>
      </c>
      <c r="I969" s="14">
        <f>VLOOKUP(Ventas1[[#This Row],[IdProducto]],Productos1[],4,FALSE)*Ventas1[[#This Row],[UdsVendidas]]</f>
        <v>126</v>
      </c>
      <c r="J969" s="14">
        <f>Ventas1[[#This Row],[Ingresos]]-Ventas1[[#This Row],[Costes]]</f>
        <v>63</v>
      </c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2.75" customHeight="1" x14ac:dyDescent="0.2">
      <c r="A970" s="4">
        <v>24230</v>
      </c>
      <c r="B970" s="4" t="s">
        <v>1187</v>
      </c>
      <c r="C970" s="4" t="s">
        <v>57</v>
      </c>
      <c r="D970" s="4" t="s">
        <v>16</v>
      </c>
      <c r="E970" s="4" t="s">
        <v>1219</v>
      </c>
      <c r="F970" s="4">
        <v>84</v>
      </c>
      <c r="G970" s="7">
        <v>42215</v>
      </c>
      <c r="H970" s="14">
        <f>VLOOKUP(Ventas1[[#This Row],[IdProducto]],Productos1[],3,FALSE)*Ventas1[[#This Row],[UdsVendidas]]</f>
        <v>84</v>
      </c>
      <c r="I970" s="14">
        <f>VLOOKUP(Ventas1[[#This Row],[IdProducto]],Productos1[],4,FALSE)*Ventas1[[#This Row],[UdsVendidas]]</f>
        <v>168</v>
      </c>
      <c r="J970" s="14">
        <f>Ventas1[[#This Row],[Ingresos]]-Ventas1[[#This Row],[Costes]]</f>
        <v>84</v>
      </c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2.75" customHeight="1" x14ac:dyDescent="0.2">
      <c r="A971" s="4">
        <v>24231</v>
      </c>
      <c r="B971" s="4" t="s">
        <v>1188</v>
      </c>
      <c r="C971" s="4" t="s">
        <v>165</v>
      </c>
      <c r="D971" s="4" t="s">
        <v>19</v>
      </c>
      <c r="E971" s="4" t="s">
        <v>1220</v>
      </c>
      <c r="F971" s="4">
        <v>33</v>
      </c>
      <c r="G971" s="7">
        <v>42243</v>
      </c>
      <c r="H971" s="14">
        <f>VLOOKUP(Ventas1[[#This Row],[IdProducto]],Productos1[],3,FALSE)*Ventas1[[#This Row],[UdsVendidas]]</f>
        <v>66</v>
      </c>
      <c r="I971" s="14">
        <f>VLOOKUP(Ventas1[[#This Row],[IdProducto]],Productos1[],4,FALSE)*Ventas1[[#This Row],[UdsVendidas]]</f>
        <v>131.67000000000002</v>
      </c>
      <c r="J971" s="14">
        <f>Ventas1[[#This Row],[Ingresos]]-Ventas1[[#This Row],[Costes]]</f>
        <v>65.670000000000016</v>
      </c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2.75" customHeight="1" x14ac:dyDescent="0.2">
      <c r="A972" s="4">
        <v>24232</v>
      </c>
      <c r="B972" s="4" t="s">
        <v>1189</v>
      </c>
      <c r="C972" s="4" t="s">
        <v>164</v>
      </c>
      <c r="D972" s="4" t="s">
        <v>24</v>
      </c>
      <c r="E972" s="4" t="s">
        <v>1218</v>
      </c>
      <c r="F972" s="4">
        <v>177</v>
      </c>
      <c r="G972" s="7">
        <v>42128</v>
      </c>
      <c r="H972" s="14">
        <f>VLOOKUP(Ventas1[[#This Row],[IdProducto]],Productos1[],3,FALSE)*Ventas1[[#This Row],[UdsVendidas]]</f>
        <v>531</v>
      </c>
      <c r="I972" s="14">
        <f>VLOOKUP(Ventas1[[#This Row],[IdProducto]],Productos1[],4,FALSE)*Ventas1[[#This Row],[UdsVendidas]]</f>
        <v>1062</v>
      </c>
      <c r="J972" s="14">
        <f>Ventas1[[#This Row],[Ingresos]]-Ventas1[[#This Row],[Costes]]</f>
        <v>531</v>
      </c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2.75" customHeight="1" x14ac:dyDescent="0.2">
      <c r="A973" s="4">
        <v>24233</v>
      </c>
      <c r="B973" s="4" t="s">
        <v>1190</v>
      </c>
      <c r="C973" s="4" t="s">
        <v>72</v>
      </c>
      <c r="D973" s="4" t="s">
        <v>35</v>
      </c>
      <c r="E973" s="4" t="s">
        <v>1219</v>
      </c>
      <c r="F973" s="4">
        <v>162</v>
      </c>
      <c r="G973" s="7">
        <v>42074</v>
      </c>
      <c r="H973" s="14">
        <f>VLOOKUP(Ventas1[[#This Row],[IdProducto]],Productos1[],3,FALSE)*Ventas1[[#This Row],[UdsVendidas]]</f>
        <v>405</v>
      </c>
      <c r="I973" s="14">
        <f>VLOOKUP(Ventas1[[#This Row],[IdProducto]],Productos1[],4,FALSE)*Ventas1[[#This Row],[UdsVendidas]]</f>
        <v>729</v>
      </c>
      <c r="J973" s="14">
        <f>Ventas1[[#This Row],[Ingresos]]-Ventas1[[#This Row],[Costes]]</f>
        <v>324</v>
      </c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2.75" customHeight="1" x14ac:dyDescent="0.2">
      <c r="A974" s="4">
        <v>24234</v>
      </c>
      <c r="B974" s="4" t="s">
        <v>1191</v>
      </c>
      <c r="C974" s="4" t="s">
        <v>164</v>
      </c>
      <c r="D974" s="4" t="s">
        <v>37</v>
      </c>
      <c r="E974" s="4" t="s">
        <v>1219</v>
      </c>
      <c r="F974" s="4">
        <v>204</v>
      </c>
      <c r="G974" s="7">
        <v>42235</v>
      </c>
      <c r="H974" s="14">
        <f>VLOOKUP(Ventas1[[#This Row],[IdProducto]],Productos1[],3,FALSE)*Ventas1[[#This Row],[UdsVendidas]]</f>
        <v>714</v>
      </c>
      <c r="I974" s="14">
        <f>VLOOKUP(Ventas1[[#This Row],[IdProducto]],Productos1[],4,FALSE)*Ventas1[[#This Row],[UdsVendidas]]</f>
        <v>1425.96</v>
      </c>
      <c r="J974" s="14">
        <f>Ventas1[[#This Row],[Ingresos]]-Ventas1[[#This Row],[Costes]]</f>
        <v>711.96</v>
      </c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2.75" customHeight="1" x14ac:dyDescent="0.2">
      <c r="A975" s="4">
        <v>24235</v>
      </c>
      <c r="B975" s="4" t="s">
        <v>1192</v>
      </c>
      <c r="C975" s="4" t="s">
        <v>217</v>
      </c>
      <c r="D975" s="4" t="s">
        <v>37</v>
      </c>
      <c r="E975" s="4" t="s">
        <v>1219</v>
      </c>
      <c r="F975" s="4">
        <v>138</v>
      </c>
      <c r="G975" s="7">
        <v>42196</v>
      </c>
      <c r="H975" s="14">
        <f>VLOOKUP(Ventas1[[#This Row],[IdProducto]],Productos1[],3,FALSE)*Ventas1[[#This Row],[UdsVendidas]]</f>
        <v>483</v>
      </c>
      <c r="I975" s="14">
        <f>VLOOKUP(Ventas1[[#This Row],[IdProducto]],Productos1[],4,FALSE)*Ventas1[[#This Row],[UdsVendidas]]</f>
        <v>964.62</v>
      </c>
      <c r="J975" s="14">
        <f>Ventas1[[#This Row],[Ingresos]]-Ventas1[[#This Row],[Costes]]</f>
        <v>481.62</v>
      </c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2.75" customHeight="1" x14ac:dyDescent="0.2">
      <c r="A976" s="4">
        <v>24236</v>
      </c>
      <c r="B976" s="4" t="s">
        <v>1193</v>
      </c>
      <c r="C976" s="4" t="s">
        <v>178</v>
      </c>
      <c r="D976" s="4" t="s">
        <v>31</v>
      </c>
      <c r="E976" s="4" t="s">
        <v>1218</v>
      </c>
      <c r="F976" s="4">
        <v>195</v>
      </c>
      <c r="G976" s="7">
        <v>42056</v>
      </c>
      <c r="H976" s="14">
        <f>VLOOKUP(Ventas1[[#This Row],[IdProducto]],Productos1[],3,FALSE)*Ventas1[[#This Row],[UdsVendidas]]</f>
        <v>1170</v>
      </c>
      <c r="I976" s="14">
        <f>VLOOKUP(Ventas1[[#This Row],[IdProducto]],Productos1[],4,FALSE)*Ventas1[[#This Row],[UdsVendidas]]</f>
        <v>1755</v>
      </c>
      <c r="J976" s="14">
        <f>Ventas1[[#This Row],[Ingresos]]-Ventas1[[#This Row],[Costes]]</f>
        <v>585</v>
      </c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2.75" customHeight="1" x14ac:dyDescent="0.2">
      <c r="A977" s="4">
        <v>24237</v>
      </c>
      <c r="B977" s="4" t="s">
        <v>1194</v>
      </c>
      <c r="C977" s="4" t="s">
        <v>240</v>
      </c>
      <c r="D977" s="4" t="s">
        <v>13</v>
      </c>
      <c r="E977" s="4" t="s">
        <v>1220</v>
      </c>
      <c r="F977" s="4">
        <v>110</v>
      </c>
      <c r="G977" s="7">
        <v>42211</v>
      </c>
      <c r="H977" s="14">
        <f>VLOOKUP(Ventas1[[#This Row],[IdProducto]],Productos1[],3,FALSE)*Ventas1[[#This Row],[UdsVendidas]]</f>
        <v>165</v>
      </c>
      <c r="I977" s="14">
        <f>VLOOKUP(Ventas1[[#This Row],[IdProducto]],Productos1[],4,FALSE)*Ventas1[[#This Row],[UdsVendidas]]</f>
        <v>330</v>
      </c>
      <c r="J977" s="14">
        <f>Ventas1[[#This Row],[Ingresos]]-Ventas1[[#This Row],[Costes]]</f>
        <v>165</v>
      </c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2.75" customHeight="1" x14ac:dyDescent="0.2">
      <c r="A978" s="4">
        <v>24238</v>
      </c>
      <c r="B978" s="4" t="s">
        <v>1195</v>
      </c>
      <c r="C978" s="4" t="s">
        <v>53</v>
      </c>
      <c r="D978" s="4" t="s">
        <v>28</v>
      </c>
      <c r="E978" s="4" t="s">
        <v>1218</v>
      </c>
      <c r="F978" s="4">
        <v>59</v>
      </c>
      <c r="G978" s="7">
        <v>42153</v>
      </c>
      <c r="H978" s="14">
        <f>VLOOKUP(Ventas1[[#This Row],[IdProducto]],Productos1[],3,FALSE)*Ventas1[[#This Row],[UdsVendidas]]</f>
        <v>206.5</v>
      </c>
      <c r="I978" s="14">
        <f>VLOOKUP(Ventas1[[#This Row],[IdProducto]],Productos1[],4,FALSE)*Ventas1[[#This Row],[UdsVendidas]]</f>
        <v>383.5</v>
      </c>
      <c r="J978" s="14">
        <f>Ventas1[[#This Row],[Ingresos]]-Ventas1[[#This Row],[Costes]]</f>
        <v>177</v>
      </c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2.75" customHeight="1" x14ac:dyDescent="0.2">
      <c r="A979" s="4">
        <v>24239</v>
      </c>
      <c r="B979" s="4" t="s">
        <v>1196</v>
      </c>
      <c r="C979" s="4" t="s">
        <v>191</v>
      </c>
      <c r="D979" s="4" t="s">
        <v>19</v>
      </c>
      <c r="E979" s="4" t="s">
        <v>1218</v>
      </c>
      <c r="F979" s="4">
        <v>201</v>
      </c>
      <c r="G979" s="7">
        <v>42158</v>
      </c>
      <c r="H979" s="14">
        <f>VLOOKUP(Ventas1[[#This Row],[IdProducto]],Productos1[],3,FALSE)*Ventas1[[#This Row],[UdsVendidas]]</f>
        <v>402</v>
      </c>
      <c r="I979" s="14">
        <f>VLOOKUP(Ventas1[[#This Row],[IdProducto]],Productos1[],4,FALSE)*Ventas1[[#This Row],[UdsVendidas]]</f>
        <v>801.99</v>
      </c>
      <c r="J979" s="14">
        <f>Ventas1[[#This Row],[Ingresos]]-Ventas1[[#This Row],[Costes]]</f>
        <v>399.99</v>
      </c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2.75" customHeight="1" x14ac:dyDescent="0.2">
      <c r="A980" s="4">
        <v>24240</v>
      </c>
      <c r="B980" s="4" t="s">
        <v>1197</v>
      </c>
      <c r="C980" s="4" t="s">
        <v>188</v>
      </c>
      <c r="D980" s="4" t="s">
        <v>19</v>
      </c>
      <c r="E980" s="4" t="s">
        <v>1220</v>
      </c>
      <c r="F980" s="4">
        <v>44</v>
      </c>
      <c r="G980" s="7">
        <v>42128</v>
      </c>
      <c r="H980" s="14">
        <f>VLOOKUP(Ventas1[[#This Row],[IdProducto]],Productos1[],3,FALSE)*Ventas1[[#This Row],[UdsVendidas]]</f>
        <v>88</v>
      </c>
      <c r="I980" s="14">
        <f>VLOOKUP(Ventas1[[#This Row],[IdProducto]],Productos1[],4,FALSE)*Ventas1[[#This Row],[UdsVendidas]]</f>
        <v>175.56</v>
      </c>
      <c r="J980" s="14">
        <f>Ventas1[[#This Row],[Ingresos]]-Ventas1[[#This Row],[Costes]]</f>
        <v>87.56</v>
      </c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2.75" customHeight="1" x14ac:dyDescent="0.2">
      <c r="A981" s="4">
        <v>24241</v>
      </c>
      <c r="B981" s="4" t="s">
        <v>1198</v>
      </c>
      <c r="C981" s="4" t="s">
        <v>63</v>
      </c>
      <c r="D981" s="4" t="s">
        <v>19</v>
      </c>
      <c r="E981" s="4" t="s">
        <v>1218</v>
      </c>
      <c r="F981" s="4">
        <v>36</v>
      </c>
      <c r="G981" s="7">
        <v>42221</v>
      </c>
      <c r="H981" s="14">
        <f>VLOOKUP(Ventas1[[#This Row],[IdProducto]],Productos1[],3,FALSE)*Ventas1[[#This Row],[UdsVendidas]]</f>
        <v>72</v>
      </c>
      <c r="I981" s="14">
        <f>VLOOKUP(Ventas1[[#This Row],[IdProducto]],Productos1[],4,FALSE)*Ventas1[[#This Row],[UdsVendidas]]</f>
        <v>143.64000000000001</v>
      </c>
      <c r="J981" s="14">
        <f>Ventas1[[#This Row],[Ingresos]]-Ventas1[[#This Row],[Costes]]</f>
        <v>71.640000000000015</v>
      </c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2.75" customHeight="1" x14ac:dyDescent="0.2">
      <c r="A982" s="4">
        <v>24242</v>
      </c>
      <c r="B982" s="4" t="s">
        <v>1199</v>
      </c>
      <c r="C982" s="4" t="s">
        <v>109</v>
      </c>
      <c r="D982" s="4" t="s">
        <v>24</v>
      </c>
      <c r="E982" s="4" t="s">
        <v>1218</v>
      </c>
      <c r="F982" s="4">
        <v>11</v>
      </c>
      <c r="G982" s="7">
        <v>42120</v>
      </c>
      <c r="H982" s="14">
        <f>VLOOKUP(Ventas1[[#This Row],[IdProducto]],Productos1[],3,FALSE)*Ventas1[[#This Row],[UdsVendidas]]</f>
        <v>33</v>
      </c>
      <c r="I982" s="14">
        <f>VLOOKUP(Ventas1[[#This Row],[IdProducto]],Productos1[],4,FALSE)*Ventas1[[#This Row],[UdsVendidas]]</f>
        <v>66</v>
      </c>
      <c r="J982" s="14">
        <f>Ventas1[[#This Row],[Ingresos]]-Ventas1[[#This Row],[Costes]]</f>
        <v>33</v>
      </c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2.75" customHeight="1" x14ac:dyDescent="0.2">
      <c r="A983" s="4">
        <v>24243</v>
      </c>
      <c r="B983" s="4" t="s">
        <v>1200</v>
      </c>
      <c r="C983" s="4" t="s">
        <v>167</v>
      </c>
      <c r="D983" s="4" t="s">
        <v>19</v>
      </c>
      <c r="E983" s="4" t="s">
        <v>1218</v>
      </c>
      <c r="F983" s="4">
        <v>88</v>
      </c>
      <c r="G983" s="7">
        <v>42039</v>
      </c>
      <c r="H983" s="14">
        <f>VLOOKUP(Ventas1[[#This Row],[IdProducto]],Productos1[],3,FALSE)*Ventas1[[#This Row],[UdsVendidas]]</f>
        <v>176</v>
      </c>
      <c r="I983" s="14">
        <f>VLOOKUP(Ventas1[[#This Row],[IdProducto]],Productos1[],4,FALSE)*Ventas1[[#This Row],[UdsVendidas]]</f>
        <v>351.12</v>
      </c>
      <c r="J983" s="14">
        <f>Ventas1[[#This Row],[Ingresos]]-Ventas1[[#This Row],[Costes]]</f>
        <v>175.12</v>
      </c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2.75" customHeight="1" x14ac:dyDescent="0.2">
      <c r="A984" s="4">
        <v>24244</v>
      </c>
      <c r="B984" s="4" t="s">
        <v>1201</v>
      </c>
      <c r="C984" s="4" t="s">
        <v>238</v>
      </c>
      <c r="D984" s="4" t="s">
        <v>19</v>
      </c>
      <c r="E984" s="4" t="s">
        <v>1219</v>
      </c>
      <c r="F984" s="4">
        <v>16</v>
      </c>
      <c r="G984" s="7">
        <v>42245</v>
      </c>
      <c r="H984" s="14">
        <f>VLOOKUP(Ventas1[[#This Row],[IdProducto]],Productos1[],3,FALSE)*Ventas1[[#This Row],[UdsVendidas]]</f>
        <v>32</v>
      </c>
      <c r="I984" s="14">
        <f>VLOOKUP(Ventas1[[#This Row],[IdProducto]],Productos1[],4,FALSE)*Ventas1[[#This Row],[UdsVendidas]]</f>
        <v>63.84</v>
      </c>
      <c r="J984" s="14">
        <f>Ventas1[[#This Row],[Ingresos]]-Ventas1[[#This Row],[Costes]]</f>
        <v>31.840000000000003</v>
      </c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2.75" customHeight="1" x14ac:dyDescent="0.2">
      <c r="A985" s="4">
        <v>24245</v>
      </c>
      <c r="B985" s="4" t="s">
        <v>1202</v>
      </c>
      <c r="C985" s="4" t="s">
        <v>153</v>
      </c>
      <c r="D985" s="4" t="s">
        <v>35</v>
      </c>
      <c r="E985" s="4" t="s">
        <v>1218</v>
      </c>
      <c r="F985" s="4">
        <v>138</v>
      </c>
      <c r="G985" s="7">
        <v>42192</v>
      </c>
      <c r="H985" s="14">
        <f>VLOOKUP(Ventas1[[#This Row],[IdProducto]],Productos1[],3,FALSE)*Ventas1[[#This Row],[UdsVendidas]]</f>
        <v>345</v>
      </c>
      <c r="I985" s="14">
        <f>VLOOKUP(Ventas1[[#This Row],[IdProducto]],Productos1[],4,FALSE)*Ventas1[[#This Row],[UdsVendidas]]</f>
        <v>621</v>
      </c>
      <c r="J985" s="14">
        <f>Ventas1[[#This Row],[Ingresos]]-Ventas1[[#This Row],[Costes]]</f>
        <v>276</v>
      </c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2.75" customHeight="1" x14ac:dyDescent="0.2">
      <c r="A986" s="4">
        <v>24246</v>
      </c>
      <c r="B986" s="4" t="s">
        <v>1203</v>
      </c>
      <c r="C986" s="4" t="s">
        <v>202</v>
      </c>
      <c r="D986" s="4" t="s">
        <v>41</v>
      </c>
      <c r="E986" s="4" t="s">
        <v>1218</v>
      </c>
      <c r="F986" s="4">
        <v>92</v>
      </c>
      <c r="G986" s="7">
        <v>42166</v>
      </c>
      <c r="H986" s="14">
        <f>VLOOKUP(Ventas1[[#This Row],[IdProducto]],Productos1[],3,FALSE)*Ventas1[[#This Row],[UdsVendidas]]</f>
        <v>460</v>
      </c>
      <c r="I986" s="14">
        <f>VLOOKUP(Ventas1[[#This Row],[IdProducto]],Productos1[],4,FALSE)*Ventas1[[#This Row],[UdsVendidas]]</f>
        <v>919.08</v>
      </c>
      <c r="J986" s="14">
        <f>Ventas1[[#This Row],[Ingresos]]-Ventas1[[#This Row],[Costes]]</f>
        <v>459.08000000000004</v>
      </c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2.75" customHeight="1" x14ac:dyDescent="0.2">
      <c r="A987" s="4">
        <v>24247</v>
      </c>
      <c r="B987" s="4" t="s">
        <v>1204</v>
      </c>
      <c r="C987" s="4" t="s">
        <v>169</v>
      </c>
      <c r="D987" s="4" t="s">
        <v>19</v>
      </c>
      <c r="E987" s="4" t="s">
        <v>1218</v>
      </c>
      <c r="F987" s="4">
        <v>74</v>
      </c>
      <c r="G987" s="7">
        <v>42214</v>
      </c>
      <c r="H987" s="14">
        <f>VLOOKUP(Ventas1[[#This Row],[IdProducto]],Productos1[],3,FALSE)*Ventas1[[#This Row],[UdsVendidas]]</f>
        <v>148</v>
      </c>
      <c r="I987" s="14">
        <f>VLOOKUP(Ventas1[[#This Row],[IdProducto]],Productos1[],4,FALSE)*Ventas1[[#This Row],[UdsVendidas]]</f>
        <v>295.26</v>
      </c>
      <c r="J987" s="14">
        <f>Ventas1[[#This Row],[Ingresos]]-Ventas1[[#This Row],[Costes]]</f>
        <v>147.26</v>
      </c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2.75" customHeight="1" x14ac:dyDescent="0.2">
      <c r="A988" s="4">
        <v>24248</v>
      </c>
      <c r="B988" s="4" t="s">
        <v>1205</v>
      </c>
      <c r="C988" s="4" t="s">
        <v>219</v>
      </c>
      <c r="D988" s="4" t="s">
        <v>16</v>
      </c>
      <c r="E988" s="4" t="s">
        <v>1218</v>
      </c>
      <c r="F988" s="4">
        <v>144</v>
      </c>
      <c r="G988" s="7">
        <v>42153</v>
      </c>
      <c r="H988" s="14">
        <f>VLOOKUP(Ventas1[[#This Row],[IdProducto]],Productos1[],3,FALSE)*Ventas1[[#This Row],[UdsVendidas]]</f>
        <v>144</v>
      </c>
      <c r="I988" s="14">
        <f>VLOOKUP(Ventas1[[#This Row],[IdProducto]],Productos1[],4,FALSE)*Ventas1[[#This Row],[UdsVendidas]]</f>
        <v>288</v>
      </c>
      <c r="J988" s="14">
        <f>Ventas1[[#This Row],[Ingresos]]-Ventas1[[#This Row],[Costes]]</f>
        <v>144</v>
      </c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2.75" customHeight="1" x14ac:dyDescent="0.2">
      <c r="A989" s="4">
        <v>24249</v>
      </c>
      <c r="B989" s="4" t="s">
        <v>1206</v>
      </c>
      <c r="C989" s="4" t="s">
        <v>112</v>
      </c>
      <c r="D989" s="4" t="s">
        <v>16</v>
      </c>
      <c r="E989" s="4" t="s">
        <v>1220</v>
      </c>
      <c r="F989" s="4">
        <v>151</v>
      </c>
      <c r="G989" s="7">
        <v>42071</v>
      </c>
      <c r="H989" s="14">
        <f>VLOOKUP(Ventas1[[#This Row],[IdProducto]],Productos1[],3,FALSE)*Ventas1[[#This Row],[UdsVendidas]]</f>
        <v>151</v>
      </c>
      <c r="I989" s="14">
        <f>VLOOKUP(Ventas1[[#This Row],[IdProducto]],Productos1[],4,FALSE)*Ventas1[[#This Row],[UdsVendidas]]</f>
        <v>302</v>
      </c>
      <c r="J989" s="14">
        <f>Ventas1[[#This Row],[Ingresos]]-Ventas1[[#This Row],[Costes]]</f>
        <v>151</v>
      </c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2.75" customHeight="1" x14ac:dyDescent="0.2">
      <c r="A990" s="4">
        <v>24250</v>
      </c>
      <c r="B990" s="4" t="s">
        <v>1207</v>
      </c>
      <c r="C990" s="4" t="s">
        <v>53</v>
      </c>
      <c r="D990" s="4" t="s">
        <v>35</v>
      </c>
      <c r="E990" s="4" t="s">
        <v>1218</v>
      </c>
      <c r="F990" s="4">
        <v>11</v>
      </c>
      <c r="G990" s="7">
        <v>42071</v>
      </c>
      <c r="H990" s="14">
        <f>VLOOKUP(Ventas1[[#This Row],[IdProducto]],Productos1[],3,FALSE)*Ventas1[[#This Row],[UdsVendidas]]</f>
        <v>27.5</v>
      </c>
      <c r="I990" s="14">
        <f>VLOOKUP(Ventas1[[#This Row],[IdProducto]],Productos1[],4,FALSE)*Ventas1[[#This Row],[UdsVendidas]]</f>
        <v>49.5</v>
      </c>
      <c r="J990" s="14">
        <f>Ventas1[[#This Row],[Ingresos]]-Ventas1[[#This Row],[Costes]]</f>
        <v>22</v>
      </c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2.75" customHeight="1" x14ac:dyDescent="0.2">
      <c r="A991" s="4">
        <v>24251</v>
      </c>
      <c r="B991" s="4" t="s">
        <v>461</v>
      </c>
      <c r="C991" s="4" t="s">
        <v>202</v>
      </c>
      <c r="D991" s="4" t="s">
        <v>22</v>
      </c>
      <c r="E991" s="4" t="s">
        <v>1219</v>
      </c>
      <c r="F991" s="4">
        <v>15</v>
      </c>
      <c r="G991" s="7">
        <v>42121</v>
      </c>
      <c r="H991" s="14">
        <f>VLOOKUP(Ventas1[[#This Row],[IdProducto]],Productos1[],3,FALSE)*Ventas1[[#This Row],[UdsVendidas]]</f>
        <v>52.5</v>
      </c>
      <c r="I991" s="14">
        <f>VLOOKUP(Ventas1[[#This Row],[IdProducto]],Productos1[],4,FALSE)*Ventas1[[#This Row],[UdsVendidas]]</f>
        <v>97.5</v>
      </c>
      <c r="J991" s="14">
        <f>Ventas1[[#This Row],[Ingresos]]-Ventas1[[#This Row],[Costes]]</f>
        <v>45</v>
      </c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2.75" customHeight="1" x14ac:dyDescent="0.2">
      <c r="A992" s="4">
        <v>24252</v>
      </c>
      <c r="B992" s="4" t="s">
        <v>1208</v>
      </c>
      <c r="C992" s="4" t="s">
        <v>307</v>
      </c>
      <c r="D992" s="4" t="s">
        <v>19</v>
      </c>
      <c r="E992" s="4" t="s">
        <v>1218</v>
      </c>
      <c r="F992" s="4">
        <v>170</v>
      </c>
      <c r="G992" s="7">
        <v>42159</v>
      </c>
      <c r="H992" s="14">
        <f>VLOOKUP(Ventas1[[#This Row],[IdProducto]],Productos1[],3,FALSE)*Ventas1[[#This Row],[UdsVendidas]]</f>
        <v>340</v>
      </c>
      <c r="I992" s="14">
        <f>VLOOKUP(Ventas1[[#This Row],[IdProducto]],Productos1[],4,FALSE)*Ventas1[[#This Row],[UdsVendidas]]</f>
        <v>678.30000000000007</v>
      </c>
      <c r="J992" s="14">
        <f>Ventas1[[#This Row],[Ingresos]]-Ventas1[[#This Row],[Costes]]</f>
        <v>338.30000000000007</v>
      </c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2.75" customHeight="1" x14ac:dyDescent="0.2">
      <c r="A993" s="4">
        <v>24253</v>
      </c>
      <c r="B993" s="4" t="s">
        <v>1209</v>
      </c>
      <c r="C993" s="4" t="s">
        <v>274</v>
      </c>
      <c r="D993" s="4" t="s">
        <v>24</v>
      </c>
      <c r="E993" s="4" t="s">
        <v>1218</v>
      </c>
      <c r="F993" s="4">
        <v>77</v>
      </c>
      <c r="G993" s="7">
        <v>42132</v>
      </c>
      <c r="H993" s="14">
        <f>VLOOKUP(Ventas1[[#This Row],[IdProducto]],Productos1[],3,FALSE)*Ventas1[[#This Row],[UdsVendidas]]</f>
        <v>231</v>
      </c>
      <c r="I993" s="14">
        <f>VLOOKUP(Ventas1[[#This Row],[IdProducto]],Productos1[],4,FALSE)*Ventas1[[#This Row],[UdsVendidas]]</f>
        <v>462</v>
      </c>
      <c r="J993" s="14">
        <f>Ventas1[[#This Row],[Ingresos]]-Ventas1[[#This Row],[Costes]]</f>
        <v>231</v>
      </c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2.75" customHeight="1" x14ac:dyDescent="0.2">
      <c r="A994" s="4">
        <v>24254</v>
      </c>
      <c r="B994" s="4" t="s">
        <v>1210</v>
      </c>
      <c r="C994" s="4" t="s">
        <v>64</v>
      </c>
      <c r="D994" s="4" t="s">
        <v>31</v>
      </c>
      <c r="E994" s="4" t="s">
        <v>1218</v>
      </c>
      <c r="F994" s="4">
        <v>6</v>
      </c>
      <c r="G994" s="7">
        <v>42192</v>
      </c>
      <c r="H994" s="14">
        <f>VLOOKUP(Ventas1[[#This Row],[IdProducto]],Productos1[],3,FALSE)*Ventas1[[#This Row],[UdsVendidas]]</f>
        <v>36</v>
      </c>
      <c r="I994" s="14">
        <f>VLOOKUP(Ventas1[[#This Row],[IdProducto]],Productos1[],4,FALSE)*Ventas1[[#This Row],[UdsVendidas]]</f>
        <v>54</v>
      </c>
      <c r="J994" s="14">
        <f>Ventas1[[#This Row],[Ingresos]]-Ventas1[[#This Row],[Costes]]</f>
        <v>18</v>
      </c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2.75" customHeight="1" x14ac:dyDescent="0.2">
      <c r="A995" s="4">
        <v>24255</v>
      </c>
      <c r="B995" s="4" t="s">
        <v>1211</v>
      </c>
      <c r="C995" s="4" t="s">
        <v>300</v>
      </c>
      <c r="D995" s="4" t="s">
        <v>24</v>
      </c>
      <c r="E995" s="4" t="s">
        <v>1219</v>
      </c>
      <c r="F995" s="4">
        <v>189</v>
      </c>
      <c r="G995" s="7">
        <v>42012</v>
      </c>
      <c r="H995" s="14">
        <f>VLOOKUP(Ventas1[[#This Row],[IdProducto]],Productos1[],3,FALSE)*Ventas1[[#This Row],[UdsVendidas]]</f>
        <v>567</v>
      </c>
      <c r="I995" s="14">
        <f>VLOOKUP(Ventas1[[#This Row],[IdProducto]],Productos1[],4,FALSE)*Ventas1[[#This Row],[UdsVendidas]]</f>
        <v>1134</v>
      </c>
      <c r="J995" s="14">
        <f>Ventas1[[#This Row],[Ingresos]]-Ventas1[[#This Row],[Costes]]</f>
        <v>567</v>
      </c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2.75" customHeight="1" x14ac:dyDescent="0.2">
      <c r="A996" s="4">
        <v>24256</v>
      </c>
      <c r="B996" s="4" t="s">
        <v>1212</v>
      </c>
      <c r="C996" s="4" t="s">
        <v>308</v>
      </c>
      <c r="D996" s="4" t="s">
        <v>22</v>
      </c>
      <c r="E996" s="4" t="s">
        <v>1218</v>
      </c>
      <c r="F996" s="4">
        <v>43</v>
      </c>
      <c r="G996" s="7">
        <v>42131</v>
      </c>
      <c r="H996" s="14">
        <f>VLOOKUP(Ventas1[[#This Row],[IdProducto]],Productos1[],3,FALSE)*Ventas1[[#This Row],[UdsVendidas]]</f>
        <v>150.5</v>
      </c>
      <c r="I996" s="14">
        <f>VLOOKUP(Ventas1[[#This Row],[IdProducto]],Productos1[],4,FALSE)*Ventas1[[#This Row],[UdsVendidas]]</f>
        <v>279.5</v>
      </c>
      <c r="J996" s="14">
        <f>Ventas1[[#This Row],[Ingresos]]-Ventas1[[#This Row],[Costes]]</f>
        <v>129</v>
      </c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2.75" customHeight="1" x14ac:dyDescent="0.2">
      <c r="A997" s="4">
        <v>24257</v>
      </c>
      <c r="B997" s="4" t="s">
        <v>1213</v>
      </c>
      <c r="C997" s="4" t="s">
        <v>180</v>
      </c>
      <c r="D997" s="4" t="s">
        <v>31</v>
      </c>
      <c r="E997" s="4" t="s">
        <v>1218</v>
      </c>
      <c r="F997" s="4">
        <v>17</v>
      </c>
      <c r="G997" s="7">
        <v>42038</v>
      </c>
      <c r="H997" s="14">
        <f>VLOOKUP(Ventas1[[#This Row],[IdProducto]],Productos1[],3,FALSE)*Ventas1[[#This Row],[UdsVendidas]]</f>
        <v>102</v>
      </c>
      <c r="I997" s="14">
        <f>VLOOKUP(Ventas1[[#This Row],[IdProducto]],Productos1[],4,FALSE)*Ventas1[[#This Row],[UdsVendidas]]</f>
        <v>153</v>
      </c>
      <c r="J997" s="14">
        <f>Ventas1[[#This Row],[Ingresos]]-Ventas1[[#This Row],[Costes]]</f>
        <v>51</v>
      </c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2.75" customHeight="1" x14ac:dyDescent="0.2">
      <c r="A998" s="4">
        <v>24258</v>
      </c>
      <c r="B998" s="4" t="s">
        <v>1214</v>
      </c>
      <c r="C998" s="4" t="s">
        <v>145</v>
      </c>
      <c r="D998" s="4" t="s">
        <v>37</v>
      </c>
      <c r="E998" s="4" t="s">
        <v>1218</v>
      </c>
      <c r="F998" s="4">
        <v>80</v>
      </c>
      <c r="G998" s="7">
        <v>42016</v>
      </c>
      <c r="H998" s="14">
        <f>VLOOKUP(Ventas1[[#This Row],[IdProducto]],Productos1[],3,FALSE)*Ventas1[[#This Row],[UdsVendidas]]</f>
        <v>280</v>
      </c>
      <c r="I998" s="14">
        <f>VLOOKUP(Ventas1[[#This Row],[IdProducto]],Productos1[],4,FALSE)*Ventas1[[#This Row],[UdsVendidas]]</f>
        <v>559.20000000000005</v>
      </c>
      <c r="J998" s="14">
        <f>Ventas1[[#This Row],[Ingresos]]-Ventas1[[#This Row],[Costes]]</f>
        <v>279.20000000000005</v>
      </c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2.75" customHeight="1" x14ac:dyDescent="0.2">
      <c r="A999" s="4">
        <v>24259</v>
      </c>
      <c r="B999" s="4" t="s">
        <v>1215</v>
      </c>
      <c r="C999" s="4" t="s">
        <v>99</v>
      </c>
      <c r="D999" s="4" t="s">
        <v>22</v>
      </c>
      <c r="E999" s="4" t="s">
        <v>1219</v>
      </c>
      <c r="F999" s="4">
        <v>138</v>
      </c>
      <c r="G999" s="7">
        <v>42225</v>
      </c>
      <c r="H999" s="14">
        <f>VLOOKUP(Ventas1[[#This Row],[IdProducto]],Productos1[],3,FALSE)*Ventas1[[#This Row],[UdsVendidas]]</f>
        <v>483</v>
      </c>
      <c r="I999" s="14">
        <f>VLOOKUP(Ventas1[[#This Row],[IdProducto]],Productos1[],4,FALSE)*Ventas1[[#This Row],[UdsVendidas]]</f>
        <v>897</v>
      </c>
      <c r="J999" s="14">
        <f>Ventas1[[#This Row],[Ingresos]]-Ventas1[[#This Row],[Costes]]</f>
        <v>414</v>
      </c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2.75" customHeight="1" x14ac:dyDescent="0.2">
      <c r="A1000" s="4"/>
      <c r="B1000" s="4"/>
      <c r="C1000" s="4"/>
      <c r="D1000" s="4"/>
      <c r="E1000" s="4"/>
      <c r="F1000" s="4"/>
      <c r="G1000" s="4"/>
      <c r="H1000" s="14"/>
      <c r="I1000" s="14"/>
      <c r="J1000" s="1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C3" sqref="C3"/>
    </sheetView>
  </sheetViews>
  <sheetFormatPr baseColWidth="10" defaultColWidth="17.28515625" defaultRowHeight="15" customHeight="1" x14ac:dyDescent="0.2"/>
  <cols>
    <col min="1" max="1" width="14.140625" customWidth="1"/>
    <col min="2" max="2" width="27.7109375" customWidth="1"/>
    <col min="3" max="3" width="16.42578125" customWidth="1"/>
    <col min="4" max="4" width="17.28515625" customWidth="1"/>
    <col min="5" max="5" width="11.140625" customWidth="1"/>
    <col min="6" max="14" width="9.140625" customWidth="1"/>
    <col min="15" max="26" width="10" customWidth="1"/>
  </cols>
  <sheetData>
    <row r="1" spans="1:26" ht="12.75" customHeight="1" x14ac:dyDescent="0.2">
      <c r="A1" s="1" t="s">
        <v>2</v>
      </c>
      <c r="B1" s="1" t="s">
        <v>3</v>
      </c>
      <c r="C1" s="1" t="s">
        <v>5</v>
      </c>
      <c r="D1" s="1" t="s">
        <v>6</v>
      </c>
      <c r="E1" s="1" t="s">
        <v>1228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13</v>
      </c>
      <c r="B2" s="4" t="s">
        <v>14</v>
      </c>
      <c r="C2" s="5">
        <v>1.5</v>
      </c>
      <c r="D2" s="5">
        <v>3</v>
      </c>
      <c r="E2" s="5">
        <f>Productos1[[#This Row],[PrecioStandard]]-Productos1[[#This Row],[CosteStandard]]</f>
        <v>1.5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19</v>
      </c>
      <c r="B3" s="4" t="s">
        <v>20</v>
      </c>
      <c r="C3" s="5">
        <v>2</v>
      </c>
      <c r="D3" s="5">
        <v>3.99</v>
      </c>
      <c r="E3" s="5">
        <f>Productos1[[#This Row],[PrecioStandard]]-Productos1[[#This Row],[CosteStandard]]</f>
        <v>1.9900000000000002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1226</v>
      </c>
      <c r="B4" s="4" t="s">
        <v>21</v>
      </c>
      <c r="C4" s="5">
        <v>2.2999999999999998</v>
      </c>
      <c r="D4" s="5">
        <v>4.5</v>
      </c>
      <c r="E4" s="5">
        <f>Productos1[[#This Row],[PrecioStandard]]-Productos1[[#This Row],[CosteStandard]]</f>
        <v>2.2000000000000002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22</v>
      </c>
      <c r="B5" s="4" t="s">
        <v>23</v>
      </c>
      <c r="C5" s="5">
        <v>3.5</v>
      </c>
      <c r="D5" s="5">
        <v>6.5</v>
      </c>
      <c r="E5" s="5">
        <f>Productos1[[#This Row],[PrecioStandard]]-Productos1[[#This Row],[CosteStandard]]</f>
        <v>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24</v>
      </c>
      <c r="B6" s="4" t="s">
        <v>25</v>
      </c>
      <c r="C6" s="5">
        <v>3</v>
      </c>
      <c r="D6" s="5">
        <v>6</v>
      </c>
      <c r="E6" s="5">
        <f>Productos1[[#This Row],[PrecioStandard]]-Productos1[[#This Row],[CosteStandard]]</f>
        <v>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28</v>
      </c>
      <c r="B7" s="4" t="s">
        <v>29</v>
      </c>
      <c r="C7" s="5">
        <v>3.5</v>
      </c>
      <c r="D7" s="5">
        <v>6.5</v>
      </c>
      <c r="E7" s="5">
        <f>Productos1[[#This Row],[PrecioStandard]]-Productos1[[#This Row],[CosteStandard]]</f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6" ht="12.75" customHeight="1" x14ac:dyDescent="0.2">
      <c r="A8" s="4" t="s">
        <v>31</v>
      </c>
      <c r="B8" s="4" t="s">
        <v>32</v>
      </c>
      <c r="C8" s="5">
        <v>6</v>
      </c>
      <c r="D8" s="5">
        <v>9</v>
      </c>
      <c r="E8" s="5">
        <f>Productos1[[#This Row],[PrecioStandard]]-Productos1[[#This Row],[CosteStandard]]</f>
        <v>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16</v>
      </c>
      <c r="B9" s="4" t="s">
        <v>33</v>
      </c>
      <c r="C9" s="5">
        <v>1</v>
      </c>
      <c r="D9" s="5">
        <v>2</v>
      </c>
      <c r="E9" s="5">
        <f>Productos1[[#This Row],[PrecioStandard]]-Productos1[[#This Row],[CosteStandard]]</f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35</v>
      </c>
      <c r="B10" s="4" t="s">
        <v>36</v>
      </c>
      <c r="C10" s="5">
        <v>2.5</v>
      </c>
      <c r="D10" s="5">
        <v>4.5</v>
      </c>
      <c r="E10" s="5">
        <f>Productos1[[#This Row],[PrecioStandard]]-Productos1[[#This Row],[CosteStandard]]</f>
        <v>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37</v>
      </c>
      <c r="B11" s="4" t="s">
        <v>38</v>
      </c>
      <c r="C11" s="5">
        <v>3.5</v>
      </c>
      <c r="D11" s="5">
        <v>6.99</v>
      </c>
      <c r="E11" s="5">
        <f>Productos1[[#This Row],[PrecioStandard]]-Productos1[[#This Row],[CosteStandard]]</f>
        <v>3.49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41</v>
      </c>
      <c r="B12" s="4" t="s">
        <v>42</v>
      </c>
      <c r="C12" s="5">
        <v>5</v>
      </c>
      <c r="D12" s="5">
        <v>9.99</v>
      </c>
      <c r="E12" s="5">
        <f>Productos1[[#This Row],[PrecioStandard]]-Productos1[[#This Row],[CosteStandard]]</f>
        <v>4.99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43</v>
      </c>
      <c r="B13" s="4" t="s">
        <v>45</v>
      </c>
      <c r="C13" s="5">
        <v>8</v>
      </c>
      <c r="D13" s="5">
        <v>14.5</v>
      </c>
      <c r="E13" s="5">
        <f>Productos1[[#This Row],[PrecioStandard]]-Productos1[[#This Row],[CosteStandard]]</f>
        <v>6.5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D8" sqref="D8"/>
    </sheetView>
  </sheetViews>
  <sheetFormatPr baseColWidth="10" defaultColWidth="17.28515625" defaultRowHeight="15" customHeight="1" x14ac:dyDescent="0.2"/>
  <cols>
    <col min="1" max="1" width="41.140625" customWidth="1"/>
    <col min="2" max="2" width="35.85546875" customWidth="1"/>
    <col min="3" max="12" width="9.140625" customWidth="1"/>
    <col min="13" max="26" width="10" customWidth="1"/>
  </cols>
  <sheetData>
    <row r="1" spans="1:26" ht="12.75" customHeight="1" x14ac:dyDescent="0.2">
      <c r="A1" s="1" t="s">
        <v>1</v>
      </c>
      <c r="B1" s="2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17</v>
      </c>
      <c r="B2" s="6" t="s">
        <v>18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26</v>
      </c>
      <c r="B3" s="6" t="s">
        <v>27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30</v>
      </c>
      <c r="B4" s="6" t="s">
        <v>18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34</v>
      </c>
      <c r="B5" s="6" t="s">
        <v>27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39</v>
      </c>
      <c r="B6" s="4" t="s">
        <v>40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44</v>
      </c>
      <c r="B7" s="6" t="s">
        <v>46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47</v>
      </c>
      <c r="B8" s="6" t="s">
        <v>27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48</v>
      </c>
      <c r="B9" s="6" t="s">
        <v>50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52</v>
      </c>
      <c r="B10" s="6" t="s">
        <v>27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53</v>
      </c>
      <c r="B11" s="6" t="s">
        <v>18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56</v>
      </c>
      <c r="B12" s="6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57</v>
      </c>
      <c r="B13" s="6" t="s">
        <v>58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60</v>
      </c>
      <c r="B14" s="6" t="s">
        <v>46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62</v>
      </c>
      <c r="B15" s="6" t="s">
        <v>27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63</v>
      </c>
      <c r="B16" s="6" t="s">
        <v>27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64</v>
      </c>
      <c r="B17" s="6" t="s">
        <v>46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65</v>
      </c>
      <c r="B18" s="4" t="s">
        <v>40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66</v>
      </c>
      <c r="B19" s="6" t="s">
        <v>58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69</v>
      </c>
      <c r="B20" s="6" t="s">
        <v>27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70</v>
      </c>
      <c r="B21" s="4" t="s">
        <v>40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73</v>
      </c>
      <c r="B22" s="6" t="s">
        <v>58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76</v>
      </c>
      <c r="B23" s="6" t="s">
        <v>27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79</v>
      </c>
      <c r="B24" s="4" t="s">
        <v>40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84</v>
      </c>
      <c r="B25" s="4" t="s">
        <v>40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86</v>
      </c>
      <c r="B26" s="6" t="s">
        <v>58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89</v>
      </c>
      <c r="B27" s="4" t="s">
        <v>40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91</v>
      </c>
      <c r="B28" s="6" t="s">
        <v>93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94</v>
      </c>
      <c r="B29" s="4" t="s">
        <v>40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95</v>
      </c>
      <c r="B30" s="4" t="s">
        <v>40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97</v>
      </c>
      <c r="B31" s="4" t="s">
        <v>40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99</v>
      </c>
      <c r="B32" s="6" t="s">
        <v>58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15</v>
      </c>
      <c r="B33" s="4" t="s">
        <v>40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102</v>
      </c>
      <c r="B34" s="6" t="s">
        <v>46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104</v>
      </c>
      <c r="B35" s="4" t="s">
        <v>40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106</v>
      </c>
      <c r="B36" s="6" t="s">
        <v>27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107</v>
      </c>
      <c r="B37" s="6" t="s">
        <v>46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110</v>
      </c>
      <c r="B38" s="6" t="s">
        <v>27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112</v>
      </c>
      <c r="B39" s="6" t="s">
        <v>27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114</v>
      </c>
      <c r="B40" s="4" t="s">
        <v>40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116</v>
      </c>
      <c r="B41" s="6" t="s">
        <v>27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117</v>
      </c>
      <c r="B42" s="4" t="s">
        <v>40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119</v>
      </c>
      <c r="B43" s="6" t="s">
        <v>46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121</v>
      </c>
      <c r="B44" s="6" t="s">
        <v>46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123</v>
      </c>
      <c r="B45" s="6" t="s">
        <v>50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126</v>
      </c>
      <c r="B46" s="6" t="s">
        <v>18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127</v>
      </c>
      <c r="B47" s="6" t="s">
        <v>46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130</v>
      </c>
      <c r="B48" s="4" t="s">
        <v>40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131</v>
      </c>
      <c r="B49" s="4" t="s">
        <v>40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134</v>
      </c>
      <c r="B50" s="6" t="s">
        <v>27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137</v>
      </c>
      <c r="B51" s="4" t="s">
        <v>40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138</v>
      </c>
      <c r="B52" s="6" t="s">
        <v>50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141</v>
      </c>
      <c r="B53" s="6" t="s">
        <v>50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142</v>
      </c>
      <c r="B54" s="6" t="s">
        <v>27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143</v>
      </c>
      <c r="B55" s="6" t="s">
        <v>27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68</v>
      </c>
      <c r="B56" s="4" t="s">
        <v>40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146</v>
      </c>
      <c r="B57" s="6" t="s">
        <v>27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148</v>
      </c>
      <c r="B58" s="6" t="s">
        <v>27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150</v>
      </c>
      <c r="B59" s="4" t="s">
        <v>40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153</v>
      </c>
      <c r="B60" s="6" t="s">
        <v>27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155</v>
      </c>
      <c r="B61" s="6" t="s">
        <v>93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75</v>
      </c>
      <c r="B62" s="6" t="s">
        <v>46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157</v>
      </c>
      <c r="B63" s="6" t="s">
        <v>46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160</v>
      </c>
      <c r="B64" s="4" t="s">
        <v>40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161</v>
      </c>
      <c r="B65" s="4" t="s">
        <v>40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164</v>
      </c>
      <c r="B66" s="6" t="s">
        <v>46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165</v>
      </c>
      <c r="B67" s="6" t="s">
        <v>46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167</v>
      </c>
      <c r="B68" s="6" t="s">
        <v>27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169</v>
      </c>
      <c r="B69" s="6" t="s">
        <v>27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170</v>
      </c>
      <c r="B70" s="6" t="s">
        <v>58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173</v>
      </c>
      <c r="B71" s="6" t="s">
        <v>58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176</v>
      </c>
      <c r="B72" s="6" t="s">
        <v>18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178</v>
      </c>
      <c r="B73" s="6" t="s">
        <v>18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180</v>
      </c>
      <c r="B74" s="6" t="s">
        <v>27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182</v>
      </c>
      <c r="B75" s="6" t="s">
        <v>18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185</v>
      </c>
      <c r="B76" s="6" t="s">
        <v>27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186</v>
      </c>
      <c r="B77" s="6" t="s">
        <v>46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188</v>
      </c>
      <c r="B78" s="6" t="s">
        <v>58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189</v>
      </c>
      <c r="B79" s="6" t="s">
        <v>18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192</v>
      </c>
      <c r="B80" s="6" t="s">
        <v>58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194</v>
      </c>
      <c r="B81" s="4" t="s">
        <v>40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6" t="s">
        <v>50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197</v>
      </c>
      <c r="B83" s="6" t="s">
        <v>27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198</v>
      </c>
      <c r="B84" s="6" t="s">
        <v>18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81</v>
      </c>
      <c r="B85" s="6" t="s">
        <v>58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201</v>
      </c>
      <c r="B86" s="6" t="s">
        <v>58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202</v>
      </c>
      <c r="B87" s="6" t="s">
        <v>27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204</v>
      </c>
      <c r="B88" s="6" t="s">
        <v>18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205</v>
      </c>
      <c r="B89" s="4" t="s">
        <v>40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122</v>
      </c>
      <c r="B90" s="4" t="s">
        <v>40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208</v>
      </c>
      <c r="B91" s="6" t="s">
        <v>18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209</v>
      </c>
      <c r="B92" s="6" t="s">
        <v>27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211</v>
      </c>
      <c r="B93" s="6" t="s">
        <v>27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213</v>
      </c>
      <c r="B94" s="6" t="s">
        <v>27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78</v>
      </c>
      <c r="B95" s="6" t="s">
        <v>27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133</v>
      </c>
      <c r="B96" s="4" t="s">
        <v>40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109</v>
      </c>
      <c r="B97" s="4" t="s">
        <v>40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215</v>
      </c>
      <c r="B98" s="6" t="s">
        <v>58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218</v>
      </c>
      <c r="B99" s="6" t="s">
        <v>58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219</v>
      </c>
      <c r="B100" s="4" t="s">
        <v>40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221</v>
      </c>
      <c r="B101" s="6" t="s">
        <v>27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223</v>
      </c>
      <c r="B102" s="6" t="s">
        <v>50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224</v>
      </c>
      <c r="B103" s="4" t="s">
        <v>40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207</v>
      </c>
      <c r="B104" s="4" t="s">
        <v>40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226</v>
      </c>
      <c r="B105" s="6" t="s">
        <v>93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113</v>
      </c>
      <c r="B106" s="6" t="s">
        <v>27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228</v>
      </c>
      <c r="B107" s="6" t="s">
        <v>27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149</v>
      </c>
      <c r="B108" s="6" t="s">
        <v>58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145</v>
      </c>
      <c r="B109" s="6" t="s">
        <v>27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231</v>
      </c>
      <c r="B110" s="6" t="s">
        <v>18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234</v>
      </c>
      <c r="B111" s="4" t="s">
        <v>40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235</v>
      </c>
      <c r="B112" s="6" t="s">
        <v>58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237</v>
      </c>
      <c r="B113" s="4" t="s">
        <v>40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238</v>
      </c>
      <c r="B114" s="6" t="s">
        <v>50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101</v>
      </c>
      <c r="B115" s="6" t="s">
        <v>58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90</v>
      </c>
      <c r="B116" s="6" t="s">
        <v>27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240</v>
      </c>
      <c r="B117" s="6" t="s">
        <v>50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243</v>
      </c>
      <c r="B118" s="6" t="s">
        <v>46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175</v>
      </c>
      <c r="B119" s="4" t="s">
        <v>40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245</v>
      </c>
      <c r="B120" s="4" t="s">
        <v>40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246</v>
      </c>
      <c r="B121" s="6" t="s">
        <v>58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247</v>
      </c>
      <c r="B122" s="6" t="s">
        <v>27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105</v>
      </c>
      <c r="B123" s="6" t="s">
        <v>18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233</v>
      </c>
      <c r="B124" s="6" t="s">
        <v>18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129</v>
      </c>
      <c r="B125" s="6" t="s">
        <v>50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51</v>
      </c>
      <c r="B126" s="6" t="s">
        <v>46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254</v>
      </c>
      <c r="B127" s="6" t="s">
        <v>50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191</v>
      </c>
      <c r="B128" s="6" t="s">
        <v>58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256</v>
      </c>
      <c r="B129" s="6" t="s">
        <v>27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257</v>
      </c>
      <c r="B130" s="6" t="s">
        <v>27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259</v>
      </c>
      <c r="B131" s="6" t="s">
        <v>18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83</v>
      </c>
      <c r="B132" s="4" t="s">
        <v>40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261</v>
      </c>
      <c r="B133" s="6" t="s">
        <v>27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262</v>
      </c>
      <c r="B134" s="6" t="s">
        <v>27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196</v>
      </c>
      <c r="B135" s="4" t="s">
        <v>40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264</v>
      </c>
      <c r="B136" s="6" t="s">
        <v>46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266</v>
      </c>
      <c r="B137" s="6" t="s">
        <v>46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268</v>
      </c>
      <c r="B138" s="6" t="s">
        <v>46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270</v>
      </c>
      <c r="B139" s="6" t="s">
        <v>50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271</v>
      </c>
      <c r="B140" s="6" t="s">
        <v>27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272</v>
      </c>
      <c r="B141" s="4" t="s">
        <v>40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274</v>
      </c>
      <c r="B142" s="6" t="s">
        <v>18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276</v>
      </c>
      <c r="B143" s="4" t="s">
        <v>40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278</v>
      </c>
      <c r="B144" s="6" t="s">
        <v>27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279</v>
      </c>
      <c r="B145" s="4" t="s">
        <v>40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200</v>
      </c>
      <c r="B146" s="4" t="s">
        <v>40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281</v>
      </c>
      <c r="B147" s="6" t="s">
        <v>58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282</v>
      </c>
      <c r="B148" s="6" t="s">
        <v>27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242</v>
      </c>
      <c r="B149" s="6" t="s">
        <v>27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 t="s">
        <v>163</v>
      </c>
      <c r="B150" s="6" t="s">
        <v>50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285</v>
      </c>
      <c r="B151" s="6" t="s">
        <v>18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61</v>
      </c>
      <c r="B152" s="4" t="s">
        <v>40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287</v>
      </c>
      <c r="B153" s="6" t="s">
        <v>58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288</v>
      </c>
      <c r="B154" s="4" t="s">
        <v>40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290</v>
      </c>
      <c r="B155" s="6" t="s">
        <v>27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291</v>
      </c>
      <c r="B156" s="6" t="s">
        <v>58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217</v>
      </c>
      <c r="B157" s="4" t="s">
        <v>40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293</v>
      </c>
      <c r="B158" s="4" t="s">
        <v>40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295</v>
      </c>
      <c r="B159" s="6" t="s">
        <v>27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296</v>
      </c>
      <c r="B160" s="6" t="s">
        <v>27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72</v>
      </c>
      <c r="B161" s="6" t="s">
        <v>18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298</v>
      </c>
      <c r="B162" s="6" t="s">
        <v>58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300</v>
      </c>
      <c r="B163" s="6" t="s">
        <v>58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55</v>
      </c>
      <c r="B164" s="4" t="s">
        <v>40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302</v>
      </c>
      <c r="B165" s="6" t="s">
        <v>58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303</v>
      </c>
      <c r="B166" s="6" t="s">
        <v>46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305</v>
      </c>
      <c r="B167" s="4" t="s">
        <v>40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307</v>
      </c>
      <c r="B168" s="4" t="s">
        <v>40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308</v>
      </c>
      <c r="B169" s="6" t="s">
        <v>50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310</v>
      </c>
      <c r="B170" s="6" t="s">
        <v>46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152</v>
      </c>
      <c r="B171" s="6" t="s">
        <v>18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312</v>
      </c>
      <c r="B172" s="6" t="s">
        <v>18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87</v>
      </c>
      <c r="B173" s="6" t="s">
        <v>58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98</v>
      </c>
      <c r="B174" s="6" t="s">
        <v>50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315</v>
      </c>
      <c r="B175" s="4" t="s">
        <v>40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317</v>
      </c>
      <c r="B176" s="6" t="s">
        <v>27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318</v>
      </c>
      <c r="B177" s="6" t="s">
        <v>18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252</v>
      </c>
      <c r="B178" s="6" t="s">
        <v>27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250</v>
      </c>
      <c r="B179" s="6" t="s">
        <v>93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321</v>
      </c>
      <c r="B180" s="6" t="s">
        <v>58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125</v>
      </c>
      <c r="B181" s="6" t="s">
        <v>50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323</v>
      </c>
      <c r="B182" s="6" t="s">
        <v>27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172</v>
      </c>
      <c r="B183" s="6" t="s">
        <v>58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136</v>
      </c>
      <c r="B184" s="6" t="s">
        <v>18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326</v>
      </c>
      <c r="B185" s="4" t="s">
        <v>40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328</v>
      </c>
      <c r="B186" s="4" t="s">
        <v>40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D18" sqref="D18"/>
    </sheetView>
  </sheetViews>
  <sheetFormatPr baseColWidth="10" defaultColWidth="17.28515625" defaultRowHeight="15" customHeight="1" x14ac:dyDescent="0.2"/>
  <cols>
    <col min="1" max="1" width="11.5703125" customWidth="1"/>
    <col min="2" max="2" width="28.85546875" customWidth="1"/>
    <col min="3" max="12" width="11.5703125" customWidth="1"/>
    <col min="13" max="26" width="10" customWidth="1"/>
  </cols>
  <sheetData>
    <row r="1" spans="1:26" ht="12.75" customHeight="1" x14ac:dyDescent="0.2">
      <c r="A1" s="1" t="s">
        <v>0</v>
      </c>
      <c r="B1" s="1" t="s">
        <v>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>
        <v>23262</v>
      </c>
      <c r="B2" s="4" t="s">
        <v>12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>
        <v>23263</v>
      </c>
      <c r="B3" s="4" t="s">
        <v>49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>
        <v>23264</v>
      </c>
      <c r="B4" s="4" t="s">
        <v>54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>
        <v>23265</v>
      </c>
      <c r="B5" s="4" t="s">
        <v>59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>
        <v>23266</v>
      </c>
      <c r="B6" s="4" t="s">
        <v>67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>
        <v>23267</v>
      </c>
      <c r="B7" s="4" t="s">
        <v>71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>
        <v>23268</v>
      </c>
      <c r="B8" s="4" t="s">
        <v>74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>
        <v>23269</v>
      </c>
      <c r="B9" s="4" t="s">
        <v>77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>
        <v>23270</v>
      </c>
      <c r="B10" s="4" t="s">
        <v>80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>
        <v>23271</v>
      </c>
      <c r="B11" s="4" t="s">
        <v>82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>
        <v>23272</v>
      </c>
      <c r="B12" s="4" t="s">
        <v>85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>
        <v>23273</v>
      </c>
      <c r="B13" s="4" t="s">
        <v>88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>
        <v>23274</v>
      </c>
      <c r="B14" s="4" t="s">
        <v>92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>
        <v>23275</v>
      </c>
      <c r="B15" s="4" t="s">
        <v>96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>
        <v>23276</v>
      </c>
      <c r="B16" s="4" t="s">
        <v>100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>
        <v>23277</v>
      </c>
      <c r="B17" s="4" t="s">
        <v>103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>
        <v>23278</v>
      </c>
      <c r="B18" s="4" t="s">
        <v>108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>
        <v>23279</v>
      </c>
      <c r="B19" s="4" t="s">
        <v>111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>
        <v>23280</v>
      </c>
      <c r="B20" s="4" t="s">
        <v>115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>
        <v>23281</v>
      </c>
      <c r="B21" s="4" t="s">
        <v>118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>
        <v>23282</v>
      </c>
      <c r="B22" s="4" t="s">
        <v>120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>
        <v>23283</v>
      </c>
      <c r="B23" s="4" t="s">
        <v>124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>
        <v>23284</v>
      </c>
      <c r="B24" s="4" t="s">
        <v>128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>
        <v>23285</v>
      </c>
      <c r="B25" s="4" t="s">
        <v>132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>
        <v>23286</v>
      </c>
      <c r="B26" s="4" t="s">
        <v>135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>
        <v>23287</v>
      </c>
      <c r="B27" s="4" t="s">
        <v>139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>
        <v>23288</v>
      </c>
      <c r="B28" s="4" t="s">
        <v>144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>
        <v>23289</v>
      </c>
      <c r="B29" s="4" t="s">
        <v>147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>
        <v>23290</v>
      </c>
      <c r="B30" s="4" t="s">
        <v>151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>
        <v>23291</v>
      </c>
      <c r="B31" s="4" t="s">
        <v>154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>
        <v>23292</v>
      </c>
      <c r="B32" s="4" t="s">
        <v>156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>
        <v>23293</v>
      </c>
      <c r="B33" s="4" t="s">
        <v>158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>
        <v>23294</v>
      </c>
      <c r="B34" s="4" t="s">
        <v>159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>
        <v>23295</v>
      </c>
      <c r="B35" s="4" t="s">
        <v>162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>
        <v>23296</v>
      </c>
      <c r="B36" s="4" t="s">
        <v>166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>
        <v>23297</v>
      </c>
      <c r="B37" s="4" t="s">
        <v>168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>
        <v>23298</v>
      </c>
      <c r="B38" s="4" t="s">
        <v>171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>
        <v>23299</v>
      </c>
      <c r="B39" s="4" t="s">
        <v>174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>
        <v>23300</v>
      </c>
      <c r="B40" s="4" t="s">
        <v>177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>
        <v>23301</v>
      </c>
      <c r="B41" s="4" t="s">
        <v>179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>
        <v>23302</v>
      </c>
      <c r="B42" s="4" t="s">
        <v>181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>
        <v>23303</v>
      </c>
      <c r="B43" s="4" t="s">
        <v>183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>
        <v>23304</v>
      </c>
      <c r="B44" s="4" t="s">
        <v>184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>
        <v>23305</v>
      </c>
      <c r="B45" s="4" t="s">
        <v>187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>
        <v>23306</v>
      </c>
      <c r="B46" s="4" t="s">
        <v>190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>
        <v>23307</v>
      </c>
      <c r="B47" s="4" t="s">
        <v>193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>
        <v>23308</v>
      </c>
      <c r="B48" s="4" t="s">
        <v>195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>
        <v>23309</v>
      </c>
      <c r="B49" s="4" t="s">
        <v>199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>
        <v>23310</v>
      </c>
      <c r="B50" s="4" t="s">
        <v>203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>
        <v>23311</v>
      </c>
      <c r="B51" s="4" t="s">
        <v>206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>
        <v>23312</v>
      </c>
      <c r="B52" s="4" t="s">
        <v>132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>
        <v>23313</v>
      </c>
      <c r="B53" s="4" t="s">
        <v>210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>
        <v>23314</v>
      </c>
      <c r="B54" s="4" t="s">
        <v>212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>
        <v>23315</v>
      </c>
      <c r="B55" s="4" t="s">
        <v>214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>
        <v>23316</v>
      </c>
      <c r="B56" s="4" t="s">
        <v>216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>
        <v>23317</v>
      </c>
      <c r="B57" s="4" t="s">
        <v>220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>
        <v>23318</v>
      </c>
      <c r="B58" s="4" t="s">
        <v>222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>
        <v>23319</v>
      </c>
      <c r="B59" s="4" t="s">
        <v>225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>
        <v>23320</v>
      </c>
      <c r="B60" s="4" t="s">
        <v>227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>
        <v>23321</v>
      </c>
      <c r="B61" s="4" t="s">
        <v>229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>
        <v>23322</v>
      </c>
      <c r="B62" s="4" t="s">
        <v>230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>
        <v>23323</v>
      </c>
      <c r="B63" s="4" t="s">
        <v>232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>
        <v>23324</v>
      </c>
      <c r="B64" s="4" t="s">
        <v>236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>
        <v>23325</v>
      </c>
      <c r="B65" s="4" t="s">
        <v>239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>
        <v>23326</v>
      </c>
      <c r="B66" s="4" t="s">
        <v>241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>
        <v>23327</v>
      </c>
      <c r="B67" s="4" t="s">
        <v>244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>
        <v>23328</v>
      </c>
      <c r="B68" s="4" t="s">
        <v>248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>
        <v>23329</v>
      </c>
      <c r="B69" s="4" t="s">
        <v>249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>
        <v>23330</v>
      </c>
      <c r="B70" s="4" t="s">
        <v>251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>
        <v>23331</v>
      </c>
      <c r="B71" s="4" t="s">
        <v>253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>
        <v>23332</v>
      </c>
      <c r="B72" s="4" t="s">
        <v>255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>
        <v>23333</v>
      </c>
      <c r="B73" s="4" t="s">
        <v>258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>
        <v>23334</v>
      </c>
      <c r="B74" s="4" t="s">
        <v>260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>
        <v>23335</v>
      </c>
      <c r="B75" s="4" t="s">
        <v>263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>
        <v>23336</v>
      </c>
      <c r="B76" s="4" t="s">
        <v>265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>
        <v>23337</v>
      </c>
      <c r="B77" s="4" t="s">
        <v>267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>
        <v>23338</v>
      </c>
      <c r="B78" s="4" t="s">
        <v>269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>
        <v>23339</v>
      </c>
      <c r="B79" s="4" t="s">
        <v>273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>
        <v>23340</v>
      </c>
      <c r="B80" s="4" t="s">
        <v>275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>
        <v>23341</v>
      </c>
      <c r="B81" s="4" t="s">
        <v>277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>
        <v>23342</v>
      </c>
      <c r="B82" s="4" t="s">
        <v>280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>
        <v>23343</v>
      </c>
      <c r="B83" s="4" t="s">
        <v>283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>
        <v>23344</v>
      </c>
      <c r="B84" s="4" t="s">
        <v>284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>
        <v>23345</v>
      </c>
      <c r="B85" s="4" t="s">
        <v>286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>
        <v>23346</v>
      </c>
      <c r="B86" s="4" t="s">
        <v>289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>
        <v>23347</v>
      </c>
      <c r="B87" s="4" t="s">
        <v>292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>
        <v>23348</v>
      </c>
      <c r="B88" s="4" t="s">
        <v>294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>
        <v>23349</v>
      </c>
      <c r="B89" s="4" t="s">
        <v>297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>
        <v>23350</v>
      </c>
      <c r="B90" s="4" t="s">
        <v>299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>
        <v>23351</v>
      </c>
      <c r="B91" s="4" t="s">
        <v>301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>
        <v>23352</v>
      </c>
      <c r="B92" s="4" t="s">
        <v>304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>
        <v>23353</v>
      </c>
      <c r="B93" s="4" t="s">
        <v>306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>
        <v>23354</v>
      </c>
      <c r="B94" s="4" t="s">
        <v>309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>
        <v>23355</v>
      </c>
      <c r="B95" s="4" t="s">
        <v>311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>
        <v>23356</v>
      </c>
      <c r="B96" s="4" t="s">
        <v>313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>
        <v>23357</v>
      </c>
      <c r="B97" s="4" t="s">
        <v>314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>
        <v>23358</v>
      </c>
      <c r="B98" s="4" t="s">
        <v>316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>
        <v>23359</v>
      </c>
      <c r="B99" s="4" t="s">
        <v>319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>
        <v>23360</v>
      </c>
      <c r="B100" s="4" t="s">
        <v>320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>
        <v>23361</v>
      </c>
      <c r="B101" s="4" t="s">
        <v>322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>
        <v>23362</v>
      </c>
      <c r="B102" s="4" t="s">
        <v>324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>
        <v>23363</v>
      </c>
      <c r="B103" s="4" t="s">
        <v>325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>
        <v>23364</v>
      </c>
      <c r="B104" s="4" t="s">
        <v>327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>
        <v>23365</v>
      </c>
      <c r="B105" s="4" t="s">
        <v>329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>
        <v>23366</v>
      </c>
      <c r="B106" s="4" t="s">
        <v>330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>
        <v>23367</v>
      </c>
      <c r="B107" s="4" t="s">
        <v>331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>
        <v>23368</v>
      </c>
      <c r="B108" s="4" t="s">
        <v>332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>
        <v>23369</v>
      </c>
      <c r="B109" s="4" t="s">
        <v>333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>
        <v>23370</v>
      </c>
      <c r="B110" s="4" t="s">
        <v>334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>
        <v>23371</v>
      </c>
      <c r="B111" s="4" t="s">
        <v>335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>
        <v>23372</v>
      </c>
      <c r="B112" s="4" t="s">
        <v>336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>
        <v>23373</v>
      </c>
      <c r="B113" s="4" t="s">
        <v>337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>
        <v>23374</v>
      </c>
      <c r="B114" s="4" t="s">
        <v>338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>
        <v>23375</v>
      </c>
      <c r="B115" s="4" t="s">
        <v>339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>
        <v>23376</v>
      </c>
      <c r="B116" s="4" t="s">
        <v>340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>
        <v>23377</v>
      </c>
      <c r="B117" s="4" t="s">
        <v>341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>
        <v>23378</v>
      </c>
      <c r="B118" s="4" t="s">
        <v>342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>
        <v>23379</v>
      </c>
      <c r="B119" s="4" t="s">
        <v>343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>
        <v>23380</v>
      </c>
      <c r="B120" s="4" t="s">
        <v>344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>
        <v>23381</v>
      </c>
      <c r="B121" s="4" t="s">
        <v>345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>
        <v>23382</v>
      </c>
      <c r="B122" s="4" t="s">
        <v>319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>
        <v>23383</v>
      </c>
      <c r="B123" s="4" t="s">
        <v>346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>
        <v>23384</v>
      </c>
      <c r="B124" s="4" t="s">
        <v>347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>
        <v>23385</v>
      </c>
      <c r="B125" s="4" t="s">
        <v>348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>
        <v>23386</v>
      </c>
      <c r="B126" s="4" t="s">
        <v>349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>
        <v>23387</v>
      </c>
      <c r="B127" s="4" t="s">
        <v>350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>
        <v>23388</v>
      </c>
      <c r="B128" s="4" t="s">
        <v>351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>
        <v>23389</v>
      </c>
      <c r="B129" s="4" t="s">
        <v>352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>
        <v>23390</v>
      </c>
      <c r="B130" s="4" t="s">
        <v>353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>
        <v>23391</v>
      </c>
      <c r="B131" s="4" t="s">
        <v>354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>
        <v>23392</v>
      </c>
      <c r="B132" s="4" t="s">
        <v>355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>
        <v>23393</v>
      </c>
      <c r="B133" s="4" t="s">
        <v>356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>
        <v>23394</v>
      </c>
      <c r="B134" s="4" t="s">
        <v>357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>
        <v>23395</v>
      </c>
      <c r="B135" s="4" t="s">
        <v>358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>
        <v>23396</v>
      </c>
      <c r="B136" s="4" t="s">
        <v>359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>
        <v>23397</v>
      </c>
      <c r="B137" s="4" t="s">
        <v>360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>
        <v>23398</v>
      </c>
      <c r="B138" s="4" t="s">
        <v>361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>
        <v>23399</v>
      </c>
      <c r="B139" s="4" t="s">
        <v>362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>
        <v>23400</v>
      </c>
      <c r="B140" s="4" t="s">
        <v>363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>
        <v>23401</v>
      </c>
      <c r="B141" s="4" t="s">
        <v>364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>
        <v>23402</v>
      </c>
      <c r="B142" s="4" t="s">
        <v>365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>
        <v>23403</v>
      </c>
      <c r="B143" s="4" t="s">
        <v>366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>
        <v>23404</v>
      </c>
      <c r="B144" s="4" t="s">
        <v>367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>
        <v>23405</v>
      </c>
      <c r="B145" s="4" t="s">
        <v>368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>
        <v>23406</v>
      </c>
      <c r="B146" s="4" t="s">
        <v>369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>
        <v>23407</v>
      </c>
      <c r="B147" s="4" t="s">
        <v>370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>
        <v>23408</v>
      </c>
      <c r="B148" s="4" t="s">
        <v>371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>
        <v>23409</v>
      </c>
      <c r="B149" s="4" t="s">
        <v>372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>
        <v>23410</v>
      </c>
      <c r="B150" s="4" t="s">
        <v>373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>
        <v>23411</v>
      </c>
      <c r="B151" s="4" t="s">
        <v>374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>
        <v>23412</v>
      </c>
      <c r="B152" s="4" t="s">
        <v>375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>
        <v>23413</v>
      </c>
      <c r="B153" s="4" t="s">
        <v>376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>
        <v>23414</v>
      </c>
      <c r="B154" s="4" t="s">
        <v>377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>
        <v>23415</v>
      </c>
      <c r="B155" s="4" t="s">
        <v>378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>
        <v>23416</v>
      </c>
      <c r="B156" s="4" t="s">
        <v>379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>
        <v>23417</v>
      </c>
      <c r="B157" s="4" t="s">
        <v>380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>
        <v>23418</v>
      </c>
      <c r="B158" s="4" t="s">
        <v>381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>
        <v>23419</v>
      </c>
      <c r="B159" s="4" t="s">
        <v>382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>
        <v>23420</v>
      </c>
      <c r="B160" s="4" t="s">
        <v>383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>
        <v>23421</v>
      </c>
      <c r="B161" s="4" t="s">
        <v>384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>
        <v>23422</v>
      </c>
      <c r="B162" s="4" t="s">
        <v>385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>
        <v>23423</v>
      </c>
      <c r="B163" s="4" t="s">
        <v>386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>
        <v>23424</v>
      </c>
      <c r="B164" s="4" t="s">
        <v>387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>
        <v>23425</v>
      </c>
      <c r="B165" s="4" t="s">
        <v>388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>
        <v>23426</v>
      </c>
      <c r="B166" s="4" t="s">
        <v>389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>
        <v>23427</v>
      </c>
      <c r="B167" s="4" t="s">
        <v>390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>
        <v>23428</v>
      </c>
      <c r="B168" s="4" t="s">
        <v>391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>
        <v>23429</v>
      </c>
      <c r="B169" s="4" t="s">
        <v>392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>
        <v>23430</v>
      </c>
      <c r="B170" s="4" t="s">
        <v>393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>
        <v>23431</v>
      </c>
      <c r="B171" s="4" t="s">
        <v>394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>
        <v>23432</v>
      </c>
      <c r="B172" s="4" t="s">
        <v>395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>
        <v>23433</v>
      </c>
      <c r="B173" s="4" t="s">
        <v>396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>
        <v>23434</v>
      </c>
      <c r="B174" s="4" t="s">
        <v>397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>
        <v>23435</v>
      </c>
      <c r="B175" s="4" t="s">
        <v>398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>
        <v>23436</v>
      </c>
      <c r="B176" s="4" t="s">
        <v>399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>
        <v>23437</v>
      </c>
      <c r="B177" s="4" t="s">
        <v>400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>
        <v>23438</v>
      </c>
      <c r="B178" s="4" t="s">
        <v>401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>
        <v>23439</v>
      </c>
      <c r="B179" s="4" t="s">
        <v>402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>
        <v>23440</v>
      </c>
      <c r="B180" s="4" t="s">
        <v>403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>
        <v>23441</v>
      </c>
      <c r="B181" s="4" t="s">
        <v>404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>
        <v>23442</v>
      </c>
      <c r="B182" s="4" t="s">
        <v>405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>
        <v>23443</v>
      </c>
      <c r="B183" s="4" t="s">
        <v>406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>
        <v>23444</v>
      </c>
      <c r="B184" s="4" t="s">
        <v>407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>
        <v>23445</v>
      </c>
      <c r="B185" s="4" t="s">
        <v>408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>
        <v>23446</v>
      </c>
      <c r="B186" s="4" t="s">
        <v>409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>
        <v>23447</v>
      </c>
      <c r="B187" s="4" t="s">
        <v>410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>
        <v>23448</v>
      </c>
      <c r="B188" s="4" t="s">
        <v>411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>
        <v>23449</v>
      </c>
      <c r="B189" s="4" t="s">
        <v>412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>
        <v>23450</v>
      </c>
      <c r="B190" s="4" t="s">
        <v>413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>
        <v>23451</v>
      </c>
      <c r="B191" s="4" t="s">
        <v>414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>
        <v>23452</v>
      </c>
      <c r="B192" s="4" t="s">
        <v>415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>
        <v>23453</v>
      </c>
      <c r="B193" s="4" t="s">
        <v>416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>
        <v>23454</v>
      </c>
      <c r="B194" s="4" t="s">
        <v>417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>
        <v>23455</v>
      </c>
      <c r="B195" s="4" t="s">
        <v>418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>
        <v>23456</v>
      </c>
      <c r="B196" s="4" t="s">
        <v>419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>
        <v>23457</v>
      </c>
      <c r="B197" s="4" t="s">
        <v>420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>
        <v>23458</v>
      </c>
      <c r="B198" s="4" t="s">
        <v>421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>
        <v>23459</v>
      </c>
      <c r="B199" s="4" t="s">
        <v>422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>
        <v>23460</v>
      </c>
      <c r="B200" s="4" t="s">
        <v>423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>
        <v>23461</v>
      </c>
      <c r="B201" s="4" t="s">
        <v>424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>
        <v>23462</v>
      </c>
      <c r="B202" s="4" t="s">
        <v>425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>
        <v>23463</v>
      </c>
      <c r="B203" s="4" t="s">
        <v>426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>
        <v>23464</v>
      </c>
      <c r="B204" s="4" t="s">
        <v>427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>
        <v>23465</v>
      </c>
      <c r="B205" s="4" t="s">
        <v>428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>
        <v>23466</v>
      </c>
      <c r="B206" s="4" t="s">
        <v>429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>
        <v>23467</v>
      </c>
      <c r="B207" s="4" t="s">
        <v>430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>
        <v>23468</v>
      </c>
      <c r="B208" s="4" t="s">
        <v>431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>
        <v>23469</v>
      </c>
      <c r="B209" s="4" t="s">
        <v>432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>
        <v>23470</v>
      </c>
      <c r="B210" s="4" t="s">
        <v>433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>
        <v>23471</v>
      </c>
      <c r="B211" s="4" t="s">
        <v>434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>
        <v>23472</v>
      </c>
      <c r="B212" s="4" t="s">
        <v>435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>
        <v>23473</v>
      </c>
      <c r="B213" s="4" t="s">
        <v>436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>
        <v>23474</v>
      </c>
      <c r="B214" s="4" t="s">
        <v>437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>
        <v>23475</v>
      </c>
      <c r="B215" s="4" t="s">
        <v>438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>
        <v>23476</v>
      </c>
      <c r="B216" s="4" t="s">
        <v>439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>
        <v>23477</v>
      </c>
      <c r="B217" s="4" t="s">
        <v>332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>
        <v>23478</v>
      </c>
      <c r="B218" s="4" t="s">
        <v>440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>
        <v>23479</v>
      </c>
      <c r="B219" s="4" t="s">
        <v>441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>
        <v>23480</v>
      </c>
      <c r="B220" s="4" t="s">
        <v>442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>
        <v>23481</v>
      </c>
      <c r="B221" s="4" t="s">
        <v>443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>
        <v>23482</v>
      </c>
      <c r="B222" s="4" t="s">
        <v>444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>
        <v>23483</v>
      </c>
      <c r="B223" s="4" t="s">
        <v>445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>
        <v>23484</v>
      </c>
      <c r="B224" s="4" t="s">
        <v>446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>
        <v>23485</v>
      </c>
      <c r="B225" s="4" t="s">
        <v>447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>
        <v>23486</v>
      </c>
      <c r="B226" s="4" t="s">
        <v>448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>
        <v>23487</v>
      </c>
      <c r="B227" s="4" t="s">
        <v>449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>
        <v>23488</v>
      </c>
      <c r="B228" s="4" t="s">
        <v>450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>
        <v>23489</v>
      </c>
      <c r="B229" s="4" t="s">
        <v>451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>
        <v>23490</v>
      </c>
      <c r="B230" s="4" t="s">
        <v>452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>
        <v>23491</v>
      </c>
      <c r="B231" s="4" t="s">
        <v>453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>
        <v>23492</v>
      </c>
      <c r="B232" s="4" t="s">
        <v>454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>
        <v>23493</v>
      </c>
      <c r="B233" s="4" t="s">
        <v>455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>
        <v>23494</v>
      </c>
      <c r="B234" s="4" t="s">
        <v>456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>
        <v>23495</v>
      </c>
      <c r="B235" s="4" t="s">
        <v>457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>
        <v>23496</v>
      </c>
      <c r="B236" s="4" t="s">
        <v>458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>
        <v>23497</v>
      </c>
      <c r="B237" s="4" t="s">
        <v>459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>
        <v>23498</v>
      </c>
      <c r="B238" s="4" t="s">
        <v>460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>
        <v>23499</v>
      </c>
      <c r="B239" s="4" t="s">
        <v>461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>
        <v>23500</v>
      </c>
      <c r="B240" s="4" t="s">
        <v>462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>
        <v>23501</v>
      </c>
      <c r="B241" s="4" t="s">
        <v>463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>
        <v>23502</v>
      </c>
      <c r="B242" s="4" t="s">
        <v>464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>
        <v>23503</v>
      </c>
      <c r="B243" s="4" t="s">
        <v>465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>
        <v>23504</v>
      </c>
      <c r="B244" s="4" t="s">
        <v>466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>
        <v>23505</v>
      </c>
      <c r="B245" s="4" t="s">
        <v>467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>
        <v>23506</v>
      </c>
      <c r="B246" s="4" t="s">
        <v>468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>
        <v>23507</v>
      </c>
      <c r="B247" s="4" t="s">
        <v>469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>
        <v>23508</v>
      </c>
      <c r="B248" s="4" t="s">
        <v>470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>
        <v>23509</v>
      </c>
      <c r="B249" s="4" t="s">
        <v>471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>
        <v>23510</v>
      </c>
      <c r="B250" s="4" t="s">
        <v>472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>
        <v>23511</v>
      </c>
      <c r="B251" s="4" t="s">
        <v>473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>
        <v>23512</v>
      </c>
      <c r="B252" s="4" t="s">
        <v>474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>
        <v>23513</v>
      </c>
      <c r="B253" s="4" t="s">
        <v>475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>
        <v>23514</v>
      </c>
      <c r="B254" s="4" t="s">
        <v>476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>
        <v>23515</v>
      </c>
      <c r="B255" s="4" t="s">
        <v>477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>
        <v>23516</v>
      </c>
      <c r="B256" s="4" t="s">
        <v>478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>
        <v>23517</v>
      </c>
      <c r="B257" s="4" t="s">
        <v>479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>
        <v>23518</v>
      </c>
      <c r="B258" s="4" t="s">
        <v>480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>
        <v>23519</v>
      </c>
      <c r="B259" s="4" t="s">
        <v>481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>
        <v>23520</v>
      </c>
      <c r="B260" s="4" t="s">
        <v>482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>
        <v>23521</v>
      </c>
      <c r="B261" s="4" t="s">
        <v>483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>
        <v>23522</v>
      </c>
      <c r="B262" s="4" t="s">
        <v>484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>
        <v>23523</v>
      </c>
      <c r="B263" s="4" t="s">
        <v>485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>
        <v>23524</v>
      </c>
      <c r="B264" s="4" t="s">
        <v>486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>
        <v>23525</v>
      </c>
      <c r="B265" s="4" t="s">
        <v>487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>
        <v>23526</v>
      </c>
      <c r="B266" s="4" t="s">
        <v>488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>
        <v>23527</v>
      </c>
      <c r="B267" s="4" t="s">
        <v>489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>
        <v>23528</v>
      </c>
      <c r="B268" s="4" t="s">
        <v>490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>
        <v>23529</v>
      </c>
      <c r="B269" s="4" t="s">
        <v>491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>
        <v>23530</v>
      </c>
      <c r="B270" s="4" t="s">
        <v>492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>
        <v>23531</v>
      </c>
      <c r="B271" s="4" t="s">
        <v>493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>
        <v>23532</v>
      </c>
      <c r="B272" s="4" t="s">
        <v>494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>
        <v>23533</v>
      </c>
      <c r="B273" s="4" t="s">
        <v>495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>
        <v>23534</v>
      </c>
      <c r="B274" s="4" t="s">
        <v>496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>
        <v>23535</v>
      </c>
      <c r="B275" s="4" t="s">
        <v>497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>
        <v>23536</v>
      </c>
      <c r="B276" s="4" t="s">
        <v>498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>
        <v>23537</v>
      </c>
      <c r="B277" s="4" t="s">
        <v>499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>
        <v>23538</v>
      </c>
      <c r="B278" s="4" t="s">
        <v>500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>
        <v>23539</v>
      </c>
      <c r="B279" s="4" t="s">
        <v>501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>
        <v>23540</v>
      </c>
      <c r="B280" s="4" t="s">
        <v>502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>
        <v>23541</v>
      </c>
      <c r="B281" s="4" t="s">
        <v>503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>
        <v>23542</v>
      </c>
      <c r="B282" s="4" t="s">
        <v>504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>
        <v>23543</v>
      </c>
      <c r="B283" s="4" t="s">
        <v>505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>
        <v>23544</v>
      </c>
      <c r="B284" s="4" t="s">
        <v>506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>
        <v>23545</v>
      </c>
      <c r="B285" s="4" t="s">
        <v>507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>
        <v>23546</v>
      </c>
      <c r="B286" s="4" t="s">
        <v>508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>
        <v>23547</v>
      </c>
      <c r="B287" s="4" t="s">
        <v>509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>
        <v>23548</v>
      </c>
      <c r="B288" s="4" t="s">
        <v>510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>
        <v>23549</v>
      </c>
      <c r="B289" s="4" t="s">
        <v>511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>
        <v>23550</v>
      </c>
      <c r="B290" s="4" t="s">
        <v>512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>
        <v>23551</v>
      </c>
      <c r="B291" s="4" t="s">
        <v>513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>
        <v>23552</v>
      </c>
      <c r="B292" s="4" t="s">
        <v>514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>
        <v>23553</v>
      </c>
      <c r="B293" s="4" t="s">
        <v>515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>
        <v>23554</v>
      </c>
      <c r="B294" s="4" t="s">
        <v>516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>
        <v>23555</v>
      </c>
      <c r="B295" s="4" t="s">
        <v>517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>
        <v>23556</v>
      </c>
      <c r="B296" s="4" t="s">
        <v>518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>
        <v>23557</v>
      </c>
      <c r="B297" s="4" t="s">
        <v>519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>
        <v>23558</v>
      </c>
      <c r="B298" s="4" t="s">
        <v>520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>
        <v>23559</v>
      </c>
      <c r="B299" s="4" t="s">
        <v>521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>
        <v>23560</v>
      </c>
      <c r="B300" s="4" t="s">
        <v>522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>
        <v>23561</v>
      </c>
      <c r="B301" s="4" t="s">
        <v>523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>
        <v>23562</v>
      </c>
      <c r="B302" s="4" t="s">
        <v>524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>
        <v>23563</v>
      </c>
      <c r="B303" s="4" t="s">
        <v>525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>
        <v>23564</v>
      </c>
      <c r="B304" s="4" t="s">
        <v>526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>
        <v>23565</v>
      </c>
      <c r="B305" s="4" t="s">
        <v>527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>
        <v>23566</v>
      </c>
      <c r="B306" s="4" t="s">
        <v>528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>
        <v>23567</v>
      </c>
      <c r="B307" s="4" t="s">
        <v>529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>
        <v>23568</v>
      </c>
      <c r="B308" s="4" t="s">
        <v>530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>
        <v>23569</v>
      </c>
      <c r="B309" s="4" t="s">
        <v>531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>
        <v>23570</v>
      </c>
      <c r="B310" s="4" t="s">
        <v>532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>
        <v>23571</v>
      </c>
      <c r="B311" s="4" t="s">
        <v>533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>
        <v>23572</v>
      </c>
      <c r="B312" s="4" t="s">
        <v>534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>
        <v>23573</v>
      </c>
      <c r="B313" s="4" t="s">
        <v>535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>
        <v>23574</v>
      </c>
      <c r="B314" s="4" t="s">
        <v>536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>
        <v>23575</v>
      </c>
      <c r="B315" s="4" t="s">
        <v>537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>
        <v>23576</v>
      </c>
      <c r="B316" s="4" t="s">
        <v>538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>
        <v>23577</v>
      </c>
      <c r="B317" s="4" t="s">
        <v>539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>
        <v>23578</v>
      </c>
      <c r="B318" s="4" t="s">
        <v>540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>
        <v>23579</v>
      </c>
      <c r="B319" s="4" t="s">
        <v>541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>
        <v>23580</v>
      </c>
      <c r="B320" s="4" t="s">
        <v>542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>
        <v>23581</v>
      </c>
      <c r="B321" s="4" t="s">
        <v>543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>
        <v>23582</v>
      </c>
      <c r="B322" s="4" t="s">
        <v>544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>
        <v>23583</v>
      </c>
      <c r="B323" s="4" t="s">
        <v>545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>
        <v>23584</v>
      </c>
      <c r="B324" s="4" t="s">
        <v>546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>
        <v>23585</v>
      </c>
      <c r="B325" s="4" t="s">
        <v>547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>
        <v>23586</v>
      </c>
      <c r="B326" s="4" t="s">
        <v>548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>
        <v>23587</v>
      </c>
      <c r="B327" s="4" t="s">
        <v>549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>
        <v>23588</v>
      </c>
      <c r="B328" s="4" t="s">
        <v>550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>
        <v>23589</v>
      </c>
      <c r="B329" s="4" t="s">
        <v>551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>
        <v>23590</v>
      </c>
      <c r="B330" s="4" t="s">
        <v>552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>
        <v>23591</v>
      </c>
      <c r="B331" s="4" t="s">
        <v>553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>
        <v>23592</v>
      </c>
      <c r="B332" s="4" t="s">
        <v>554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>
        <v>23593</v>
      </c>
      <c r="B333" s="4" t="s">
        <v>555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>
        <v>23594</v>
      </c>
      <c r="B334" s="4" t="s">
        <v>556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>
        <v>23595</v>
      </c>
      <c r="B335" s="4" t="s">
        <v>557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>
        <v>23596</v>
      </c>
      <c r="B336" s="4" t="s">
        <v>558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>
        <v>23597</v>
      </c>
      <c r="B337" s="4" t="s">
        <v>559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>
        <v>23598</v>
      </c>
      <c r="B338" s="4" t="s">
        <v>560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>
        <v>23599</v>
      </c>
      <c r="B339" s="4" t="s">
        <v>561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>
        <v>23600</v>
      </c>
      <c r="B340" s="4" t="s">
        <v>562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>
        <v>23601</v>
      </c>
      <c r="B341" s="4" t="s">
        <v>563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>
        <v>23602</v>
      </c>
      <c r="B342" s="4" t="s">
        <v>564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>
        <v>23603</v>
      </c>
      <c r="B343" s="4" t="s">
        <v>565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>
        <v>23604</v>
      </c>
      <c r="B344" s="4" t="s">
        <v>566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>
        <v>23605</v>
      </c>
      <c r="B345" s="4" t="s">
        <v>567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>
        <v>23606</v>
      </c>
      <c r="B346" s="4" t="s">
        <v>568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>
        <v>23607</v>
      </c>
      <c r="B347" s="4" t="s">
        <v>569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>
        <v>23608</v>
      </c>
      <c r="B348" s="4" t="s">
        <v>570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>
        <v>23609</v>
      </c>
      <c r="B349" s="4" t="s">
        <v>571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>
        <v>23610</v>
      </c>
      <c r="B350" s="4" t="s">
        <v>572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>
        <v>23611</v>
      </c>
      <c r="B351" s="4" t="s">
        <v>573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>
        <v>23612</v>
      </c>
      <c r="B352" s="4" t="s">
        <v>574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>
        <v>23613</v>
      </c>
      <c r="B353" s="4" t="s">
        <v>575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>
        <v>23614</v>
      </c>
      <c r="B354" s="4" t="s">
        <v>576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>
        <v>23615</v>
      </c>
      <c r="B355" s="4" t="s">
        <v>577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>
        <v>23616</v>
      </c>
      <c r="B356" s="4" t="s">
        <v>578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>
        <v>23617</v>
      </c>
      <c r="B357" s="4" t="s">
        <v>579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>
        <v>23618</v>
      </c>
      <c r="B358" s="4" t="s">
        <v>580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>
        <v>23619</v>
      </c>
      <c r="B359" s="4" t="s">
        <v>581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>
        <v>23620</v>
      </c>
      <c r="B360" s="4" t="s">
        <v>582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>
        <v>23621</v>
      </c>
      <c r="B361" s="4" t="s">
        <v>583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>
        <v>23622</v>
      </c>
      <c r="B362" s="4" t="s">
        <v>584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>
        <v>23623</v>
      </c>
      <c r="B363" s="4" t="s">
        <v>585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>
        <v>23624</v>
      </c>
      <c r="B364" s="4" t="s">
        <v>586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>
        <v>23625</v>
      </c>
      <c r="B365" s="4" t="s">
        <v>587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>
        <v>23626</v>
      </c>
      <c r="B366" s="4" t="s">
        <v>588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>
        <v>23627</v>
      </c>
      <c r="B367" s="4" t="s">
        <v>589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>
        <v>23628</v>
      </c>
      <c r="B368" s="4" t="s">
        <v>154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>
        <v>23629</v>
      </c>
      <c r="B369" s="4" t="s">
        <v>590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>
        <v>23630</v>
      </c>
      <c r="B370" s="4" t="s">
        <v>591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>
        <v>23631</v>
      </c>
      <c r="B371" s="4" t="s">
        <v>592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>
        <v>23632</v>
      </c>
      <c r="B372" s="4" t="s">
        <v>593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>
        <v>23633</v>
      </c>
      <c r="B373" s="4" t="s">
        <v>594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>
        <v>23634</v>
      </c>
      <c r="B374" s="4" t="s">
        <v>595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>
        <v>23635</v>
      </c>
      <c r="B375" s="4" t="s">
        <v>596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>
        <v>23636</v>
      </c>
      <c r="B376" s="4" t="s">
        <v>597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>
        <v>23637</v>
      </c>
      <c r="B377" s="4" t="s">
        <v>598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>
        <v>23638</v>
      </c>
      <c r="B378" s="4" t="s">
        <v>599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>
        <v>23639</v>
      </c>
      <c r="B379" s="4" t="s">
        <v>600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>
        <v>23640</v>
      </c>
      <c r="B380" s="4" t="s">
        <v>601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>
        <v>23641</v>
      </c>
      <c r="B381" s="4" t="s">
        <v>602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>
        <v>23642</v>
      </c>
      <c r="B382" s="4" t="s">
        <v>603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>
        <v>23643</v>
      </c>
      <c r="B383" s="4" t="s">
        <v>604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>
        <v>23644</v>
      </c>
      <c r="B384" s="4" t="s">
        <v>605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>
        <v>23645</v>
      </c>
      <c r="B385" s="4" t="s">
        <v>606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>
        <v>23646</v>
      </c>
      <c r="B386" s="4" t="s">
        <v>607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>
        <v>23647</v>
      </c>
      <c r="B387" s="4" t="s">
        <v>608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>
        <v>23648</v>
      </c>
      <c r="B388" s="4" t="s">
        <v>609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>
        <v>23649</v>
      </c>
      <c r="B389" s="4" t="s">
        <v>610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>
        <v>23650</v>
      </c>
      <c r="B390" s="4" t="s">
        <v>611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>
        <v>23651</v>
      </c>
      <c r="B391" s="4" t="s">
        <v>612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>
        <v>23652</v>
      </c>
      <c r="B392" s="4" t="s">
        <v>613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>
        <v>23653</v>
      </c>
      <c r="B393" s="4" t="s">
        <v>614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>
        <v>23654</v>
      </c>
      <c r="B394" s="4" t="s">
        <v>615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>
        <v>23655</v>
      </c>
      <c r="B395" s="4" t="s">
        <v>616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>
        <v>23656</v>
      </c>
      <c r="B396" s="4" t="s">
        <v>617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>
        <v>23657</v>
      </c>
      <c r="B397" s="4" t="s">
        <v>618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>
        <v>23658</v>
      </c>
      <c r="B398" s="4" t="s">
        <v>619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>
        <v>23659</v>
      </c>
      <c r="B399" s="4" t="s">
        <v>620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>
        <v>23660</v>
      </c>
      <c r="B400" s="4" t="s">
        <v>621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>
        <v>23661</v>
      </c>
      <c r="B401" s="4" t="s">
        <v>622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>
        <v>23662</v>
      </c>
      <c r="B402" s="4" t="s">
        <v>623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>
        <v>23663</v>
      </c>
      <c r="B403" s="4" t="s">
        <v>624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>
        <v>23664</v>
      </c>
      <c r="B404" s="4" t="s">
        <v>625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>
        <v>23665</v>
      </c>
      <c r="B405" s="4" t="s">
        <v>626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>
        <v>23666</v>
      </c>
      <c r="B406" s="4" t="s">
        <v>627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>
        <v>23667</v>
      </c>
      <c r="B407" s="4" t="s">
        <v>628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>
        <v>23668</v>
      </c>
      <c r="B408" s="4" t="s">
        <v>629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>
        <v>23669</v>
      </c>
      <c r="B409" s="4" t="s">
        <v>630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>
        <v>23670</v>
      </c>
      <c r="B410" s="4" t="s">
        <v>631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>
        <v>23671</v>
      </c>
      <c r="B411" s="4" t="s">
        <v>632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>
        <v>23672</v>
      </c>
      <c r="B412" s="4" t="s">
        <v>633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>
        <v>23673</v>
      </c>
      <c r="B413" s="4" t="s">
        <v>634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>
        <v>23674</v>
      </c>
      <c r="B414" s="4" t="s">
        <v>635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>
        <v>23675</v>
      </c>
      <c r="B415" s="4" t="s">
        <v>636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>
        <v>23676</v>
      </c>
      <c r="B416" s="4" t="s">
        <v>637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>
        <v>23677</v>
      </c>
      <c r="B417" s="4" t="s">
        <v>638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>
        <v>23678</v>
      </c>
      <c r="B418" s="4" t="s">
        <v>639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>
        <v>23679</v>
      </c>
      <c r="B419" s="4" t="s">
        <v>640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>
        <v>23680</v>
      </c>
      <c r="B420" s="4" t="s">
        <v>641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>
        <v>23681</v>
      </c>
      <c r="B421" s="4" t="s">
        <v>642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>
        <v>23682</v>
      </c>
      <c r="B422" s="4" t="s">
        <v>643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>
        <v>23683</v>
      </c>
      <c r="B423" s="4" t="s">
        <v>644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>
        <v>23684</v>
      </c>
      <c r="B424" s="4" t="s">
        <v>645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>
        <v>23685</v>
      </c>
      <c r="B425" s="4" t="s">
        <v>646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>
        <v>23686</v>
      </c>
      <c r="B426" s="4" t="s">
        <v>647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>
        <v>23687</v>
      </c>
      <c r="B427" s="4" t="s">
        <v>648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>
        <v>23688</v>
      </c>
      <c r="B428" s="4" t="s">
        <v>649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>
        <v>23689</v>
      </c>
      <c r="B429" s="4" t="s">
        <v>650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>
        <v>23690</v>
      </c>
      <c r="B430" s="4" t="s">
        <v>651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>
        <v>23691</v>
      </c>
      <c r="B431" s="4" t="s">
        <v>652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>
        <v>23692</v>
      </c>
      <c r="B432" s="4" t="s">
        <v>653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>
        <v>23693</v>
      </c>
      <c r="B433" s="4" t="s">
        <v>654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>
        <v>23694</v>
      </c>
      <c r="B434" s="4" t="s">
        <v>655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>
        <v>23695</v>
      </c>
      <c r="B435" s="4" t="s">
        <v>656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>
        <v>23696</v>
      </c>
      <c r="B436" s="4" t="s">
        <v>657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>
        <v>23697</v>
      </c>
      <c r="B437" s="4" t="s">
        <v>658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>
        <v>23698</v>
      </c>
      <c r="B438" s="4" t="s">
        <v>659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>
        <v>23699</v>
      </c>
      <c r="B439" s="4" t="s">
        <v>660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>
        <v>23700</v>
      </c>
      <c r="B440" s="4" t="s">
        <v>661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>
        <v>23701</v>
      </c>
      <c r="B441" s="4" t="s">
        <v>662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>
        <v>23702</v>
      </c>
      <c r="B442" s="4" t="s">
        <v>663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>
        <v>23703</v>
      </c>
      <c r="B443" s="4" t="s">
        <v>664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>
        <v>23704</v>
      </c>
      <c r="B444" s="4" t="s">
        <v>665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>
        <v>23705</v>
      </c>
      <c r="B445" s="4" t="s">
        <v>666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>
        <v>23706</v>
      </c>
      <c r="B446" s="4" t="s">
        <v>667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>
        <v>23707</v>
      </c>
      <c r="B447" s="4" t="s">
        <v>668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>
        <v>23708</v>
      </c>
      <c r="B448" s="4" t="s">
        <v>669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>
        <v>23709</v>
      </c>
      <c r="B449" s="4" t="s">
        <v>670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>
        <v>23710</v>
      </c>
      <c r="B450" s="4" t="s">
        <v>671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>
        <v>23711</v>
      </c>
      <c r="B451" s="4" t="s">
        <v>672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>
        <v>23712</v>
      </c>
      <c r="B452" s="4" t="s">
        <v>673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>
        <v>23713</v>
      </c>
      <c r="B453" s="4" t="s">
        <v>674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>
        <v>23714</v>
      </c>
      <c r="B454" s="4" t="s">
        <v>675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>
        <v>23715</v>
      </c>
      <c r="B455" s="4" t="s">
        <v>676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>
        <v>23716</v>
      </c>
      <c r="B456" s="4" t="s">
        <v>677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>
        <v>23717</v>
      </c>
      <c r="B457" s="4" t="s">
        <v>678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>
        <v>23718</v>
      </c>
      <c r="B458" s="4" t="s">
        <v>679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>
        <v>23719</v>
      </c>
      <c r="B459" s="4" t="s">
        <v>680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>
        <v>23720</v>
      </c>
      <c r="B460" s="4" t="s">
        <v>681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>
        <v>23721</v>
      </c>
      <c r="B461" s="4" t="s">
        <v>682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>
        <v>23722</v>
      </c>
      <c r="B462" s="4" t="s">
        <v>683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>
        <v>23723</v>
      </c>
      <c r="B463" s="4" t="s">
        <v>684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>
        <v>23724</v>
      </c>
      <c r="B464" s="4" t="s">
        <v>685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>
        <v>23725</v>
      </c>
      <c r="B465" s="4" t="s">
        <v>686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>
        <v>23726</v>
      </c>
      <c r="B466" s="4" t="s">
        <v>687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>
        <v>23727</v>
      </c>
      <c r="B467" s="4" t="s">
        <v>688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>
        <v>23728</v>
      </c>
      <c r="B468" s="4" t="s">
        <v>689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>
        <v>23729</v>
      </c>
      <c r="B469" s="4" t="s">
        <v>690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>
        <v>23730</v>
      </c>
      <c r="B470" s="4" t="s">
        <v>691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>
        <v>23731</v>
      </c>
      <c r="B471" s="4" t="s">
        <v>692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>
        <v>23732</v>
      </c>
      <c r="B472" s="4" t="s">
        <v>693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>
        <v>23733</v>
      </c>
      <c r="B473" s="4" t="s">
        <v>694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>
        <v>23734</v>
      </c>
      <c r="B474" s="4" t="s">
        <v>695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>
        <v>23735</v>
      </c>
      <c r="B475" s="4" t="s">
        <v>696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>
        <v>23736</v>
      </c>
      <c r="B476" s="4" t="s">
        <v>697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>
        <v>23737</v>
      </c>
      <c r="B477" s="4" t="s">
        <v>698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>
        <v>23738</v>
      </c>
      <c r="B478" s="4" t="s">
        <v>699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>
        <v>23739</v>
      </c>
      <c r="B479" s="4" t="s">
        <v>700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>
        <v>23740</v>
      </c>
      <c r="B480" s="4" t="s">
        <v>701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>
        <v>23741</v>
      </c>
      <c r="B481" s="4" t="s">
        <v>702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>
        <v>23742</v>
      </c>
      <c r="B482" s="4" t="s">
        <v>703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>
        <v>23743</v>
      </c>
      <c r="B483" s="4" t="s">
        <v>704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>
        <v>23744</v>
      </c>
      <c r="B484" s="4" t="s">
        <v>705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>
        <v>23745</v>
      </c>
      <c r="B485" s="4" t="s">
        <v>706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>
        <v>23746</v>
      </c>
      <c r="B486" s="4" t="s">
        <v>707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>
        <v>23747</v>
      </c>
      <c r="B487" s="4" t="s">
        <v>708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>
        <v>23748</v>
      </c>
      <c r="B488" s="4" t="s">
        <v>709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>
        <v>23749</v>
      </c>
      <c r="B489" s="4" t="s">
        <v>710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>
        <v>23750</v>
      </c>
      <c r="B490" s="4" t="s">
        <v>711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>
        <v>23751</v>
      </c>
      <c r="B491" s="4" t="s">
        <v>712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>
        <v>23752</v>
      </c>
      <c r="B492" s="4" t="s">
        <v>713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>
        <v>23753</v>
      </c>
      <c r="B493" s="4" t="s">
        <v>714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>
        <v>23754</v>
      </c>
      <c r="B494" s="4" t="s">
        <v>715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>
        <v>23755</v>
      </c>
      <c r="B495" s="4" t="s">
        <v>716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>
        <v>23756</v>
      </c>
      <c r="B496" s="4" t="s">
        <v>717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>
        <v>23757</v>
      </c>
      <c r="B497" s="4" t="s">
        <v>718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>
        <v>23758</v>
      </c>
      <c r="B498" s="4" t="s">
        <v>719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>
        <v>23759</v>
      </c>
      <c r="B499" s="4" t="s">
        <v>720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>
        <v>23760</v>
      </c>
      <c r="B500" s="4" t="s">
        <v>721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>
        <v>23761</v>
      </c>
      <c r="B501" s="4" t="s">
        <v>722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>
        <v>23762</v>
      </c>
      <c r="B502" s="4" t="s">
        <v>723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>
        <v>23763</v>
      </c>
      <c r="B503" s="4" t="s">
        <v>724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>
        <v>23764</v>
      </c>
      <c r="B504" s="4" t="s">
        <v>725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>
        <v>23765</v>
      </c>
      <c r="B505" s="4" t="s">
        <v>726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>
        <v>23766</v>
      </c>
      <c r="B506" s="4" t="s">
        <v>727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>
        <v>23767</v>
      </c>
      <c r="B507" s="4" t="s">
        <v>728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>
        <v>23768</v>
      </c>
      <c r="B508" s="4" t="s">
        <v>729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>
        <v>23769</v>
      </c>
      <c r="B509" s="4" t="s">
        <v>730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>
        <v>23770</v>
      </c>
      <c r="B510" s="4" t="s">
        <v>731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>
        <v>23771</v>
      </c>
      <c r="B511" s="4" t="s">
        <v>732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>
        <v>23772</v>
      </c>
      <c r="B512" s="4" t="s">
        <v>733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>
        <v>23773</v>
      </c>
      <c r="B513" s="4" t="s">
        <v>734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>
        <v>23774</v>
      </c>
      <c r="B514" s="4" t="s">
        <v>735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>
        <v>23775</v>
      </c>
      <c r="B515" s="4" t="s">
        <v>736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>
        <v>23776</v>
      </c>
      <c r="B516" s="4" t="s">
        <v>737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>
        <v>23777</v>
      </c>
      <c r="B517" s="4" t="s">
        <v>738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>
        <v>23778</v>
      </c>
      <c r="B518" s="4" t="s">
        <v>739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>
        <v>23779</v>
      </c>
      <c r="B519" s="4" t="s">
        <v>740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>
        <v>23780</v>
      </c>
      <c r="B520" s="4" t="s">
        <v>741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>
        <v>23781</v>
      </c>
      <c r="B521" s="4" t="s">
        <v>742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>
        <v>23782</v>
      </c>
      <c r="B522" s="4" t="s">
        <v>743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>
        <v>23783</v>
      </c>
      <c r="B523" s="4" t="s">
        <v>744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>
        <v>23784</v>
      </c>
      <c r="B524" s="4" t="s">
        <v>745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>
        <v>23785</v>
      </c>
      <c r="B525" s="4" t="s">
        <v>746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>
        <v>23786</v>
      </c>
      <c r="B526" s="4" t="s">
        <v>747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>
        <v>23787</v>
      </c>
      <c r="B527" s="4" t="s">
        <v>748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>
        <v>23788</v>
      </c>
      <c r="B528" s="4" t="s">
        <v>749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>
        <v>23789</v>
      </c>
      <c r="B529" s="4" t="s">
        <v>750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>
        <v>23790</v>
      </c>
      <c r="B530" s="4" t="s">
        <v>751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>
        <v>23791</v>
      </c>
      <c r="B531" s="4" t="s">
        <v>752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>
        <v>23792</v>
      </c>
      <c r="B532" s="4" t="s">
        <v>753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>
        <v>23793</v>
      </c>
      <c r="B533" s="4" t="s">
        <v>754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>
        <v>23794</v>
      </c>
      <c r="B534" s="4" t="s">
        <v>755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>
        <v>23795</v>
      </c>
      <c r="B535" s="4" t="s">
        <v>756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>
        <v>23796</v>
      </c>
      <c r="B536" s="4" t="s">
        <v>757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>
        <v>23797</v>
      </c>
      <c r="B537" s="4" t="s">
        <v>758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>
        <v>23798</v>
      </c>
      <c r="B538" s="4" t="s">
        <v>759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>
        <v>23799</v>
      </c>
      <c r="B539" s="4" t="s">
        <v>760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>
        <v>23800</v>
      </c>
      <c r="B540" s="4" t="s">
        <v>761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>
        <v>23801</v>
      </c>
      <c r="B541" s="4" t="s">
        <v>762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>
        <v>23802</v>
      </c>
      <c r="B542" s="4" t="s">
        <v>763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>
        <v>23803</v>
      </c>
      <c r="B543" s="4" t="s">
        <v>764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>
        <v>23804</v>
      </c>
      <c r="B544" s="4" t="s">
        <v>765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>
        <v>23805</v>
      </c>
      <c r="B545" s="4" t="s">
        <v>766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>
        <v>23806</v>
      </c>
      <c r="B546" s="4" t="s">
        <v>767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>
        <v>23807</v>
      </c>
      <c r="B547" s="4" t="s">
        <v>768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>
        <v>23808</v>
      </c>
      <c r="B548" s="4" t="s">
        <v>771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>
        <v>23809</v>
      </c>
      <c r="B549" s="4" t="s">
        <v>772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>
        <v>23810</v>
      </c>
      <c r="B550" s="4" t="s">
        <v>773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>
        <v>23811</v>
      </c>
      <c r="B551" s="4" t="s">
        <v>774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>
        <v>23812</v>
      </c>
      <c r="B552" s="4" t="s">
        <v>775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>
        <v>23813</v>
      </c>
      <c r="B553" s="4" t="s">
        <v>776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>
        <v>23814</v>
      </c>
      <c r="B554" s="4" t="s">
        <v>777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>
        <v>23815</v>
      </c>
      <c r="B555" s="4" t="s">
        <v>778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>
        <v>23816</v>
      </c>
      <c r="B556" s="4" t="s">
        <v>779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>
        <v>23817</v>
      </c>
      <c r="B557" s="4" t="s">
        <v>780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>
        <v>23818</v>
      </c>
      <c r="B558" s="4" t="s">
        <v>781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>
        <v>23819</v>
      </c>
      <c r="B559" s="4" t="s">
        <v>782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>
        <v>23820</v>
      </c>
      <c r="B560" s="4" t="s">
        <v>783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>
        <v>23821</v>
      </c>
      <c r="B561" s="4" t="s">
        <v>784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>
        <v>23822</v>
      </c>
      <c r="B562" s="4" t="s">
        <v>785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>
        <v>23823</v>
      </c>
      <c r="B563" s="4" t="s">
        <v>786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>
        <v>23824</v>
      </c>
      <c r="B564" s="4" t="s">
        <v>787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>
        <v>23825</v>
      </c>
      <c r="B565" s="4" t="s">
        <v>788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>
        <v>23826</v>
      </c>
      <c r="B566" s="4" t="s">
        <v>789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>
        <v>23827</v>
      </c>
      <c r="B567" s="4" t="s">
        <v>790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>
        <v>23828</v>
      </c>
      <c r="B568" s="4" t="s">
        <v>791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>
        <v>23829</v>
      </c>
      <c r="B569" s="4" t="s">
        <v>792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>
        <v>23830</v>
      </c>
      <c r="B570" s="4" t="s">
        <v>793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>
        <v>23831</v>
      </c>
      <c r="B571" s="4" t="s">
        <v>794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>
        <v>23832</v>
      </c>
      <c r="B572" s="4" t="s">
        <v>795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>
        <v>23833</v>
      </c>
      <c r="B573" s="4" t="s">
        <v>796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>
        <v>23834</v>
      </c>
      <c r="B574" s="4" t="s">
        <v>797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>
        <v>23835</v>
      </c>
      <c r="B575" s="4" t="s">
        <v>798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>
        <v>23836</v>
      </c>
      <c r="B576" s="4" t="s">
        <v>799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>
        <v>23837</v>
      </c>
      <c r="B577" s="4" t="s">
        <v>800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>
        <v>23838</v>
      </c>
      <c r="B578" s="4" t="s">
        <v>801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>
        <v>23839</v>
      </c>
      <c r="B579" s="4" t="s">
        <v>802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>
        <v>23840</v>
      </c>
      <c r="B580" s="4" t="s">
        <v>803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>
        <v>23841</v>
      </c>
      <c r="B581" s="4" t="s">
        <v>804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>
        <v>23842</v>
      </c>
      <c r="B582" s="4" t="s">
        <v>805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>
        <v>23843</v>
      </c>
      <c r="B583" s="4" t="s">
        <v>806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>
        <v>23844</v>
      </c>
      <c r="B584" s="4" t="s">
        <v>807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>
        <v>23845</v>
      </c>
      <c r="B585" s="4" t="s">
        <v>808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>
        <v>23846</v>
      </c>
      <c r="B586" s="4" t="s">
        <v>809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>
        <v>23847</v>
      </c>
      <c r="B587" s="4" t="s">
        <v>810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>
        <v>23848</v>
      </c>
      <c r="B588" s="4" t="s">
        <v>811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>
        <v>23849</v>
      </c>
      <c r="B589" s="4" t="s">
        <v>812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>
        <v>23850</v>
      </c>
      <c r="B590" s="4" t="s">
        <v>813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>
        <v>23851</v>
      </c>
      <c r="B591" s="4" t="s">
        <v>814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>
        <v>23852</v>
      </c>
      <c r="B592" s="4" t="s">
        <v>815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>
        <v>23853</v>
      </c>
      <c r="B593" s="4" t="s">
        <v>816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>
        <v>23854</v>
      </c>
      <c r="B594" s="4" t="s">
        <v>817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>
        <v>23855</v>
      </c>
      <c r="B595" s="4" t="s">
        <v>818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>
        <v>23856</v>
      </c>
      <c r="B596" s="4" t="s">
        <v>819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>
        <v>23857</v>
      </c>
      <c r="B597" s="4" t="s">
        <v>820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>
        <v>23858</v>
      </c>
      <c r="B598" s="4" t="s">
        <v>821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>
        <v>23859</v>
      </c>
      <c r="B599" s="4" t="s">
        <v>822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>
        <v>23860</v>
      </c>
      <c r="B600" s="4" t="s">
        <v>823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>
        <v>23861</v>
      </c>
      <c r="B601" s="4" t="s">
        <v>824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>
        <v>23862</v>
      </c>
      <c r="B602" s="4" t="s">
        <v>825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>
        <v>23863</v>
      </c>
      <c r="B603" s="4" t="s">
        <v>826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>
        <v>23864</v>
      </c>
      <c r="B604" s="4" t="s">
        <v>827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>
        <v>23865</v>
      </c>
      <c r="B605" s="4" t="s">
        <v>828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>
        <v>23866</v>
      </c>
      <c r="B606" s="4" t="s">
        <v>829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>
        <v>23867</v>
      </c>
      <c r="B607" s="4" t="s">
        <v>830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>
        <v>23868</v>
      </c>
      <c r="B608" s="4" t="s">
        <v>831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>
        <v>23869</v>
      </c>
      <c r="B609" s="4" t="s">
        <v>832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>
        <v>23870</v>
      </c>
      <c r="B610" s="4" t="s">
        <v>833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>
        <v>23871</v>
      </c>
      <c r="B611" s="4" t="s">
        <v>834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>
        <v>23872</v>
      </c>
      <c r="B612" s="4" t="s">
        <v>835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>
        <v>23873</v>
      </c>
      <c r="B613" s="4" t="s">
        <v>836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>
        <v>23874</v>
      </c>
      <c r="B614" s="4" t="s">
        <v>837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>
        <v>23875</v>
      </c>
      <c r="B615" s="4" t="s">
        <v>838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>
        <v>23876</v>
      </c>
      <c r="B616" s="4" t="s">
        <v>839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>
        <v>23877</v>
      </c>
      <c r="B617" s="4" t="s">
        <v>840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>
        <v>23878</v>
      </c>
      <c r="B618" s="4" t="s">
        <v>841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>
        <v>23879</v>
      </c>
      <c r="B619" s="4" t="s">
        <v>842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>
        <v>23880</v>
      </c>
      <c r="B620" s="4" t="s">
        <v>843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>
        <v>23881</v>
      </c>
      <c r="B621" s="4" t="s">
        <v>844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>
        <v>23882</v>
      </c>
      <c r="B622" s="4" t="s">
        <v>845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>
        <v>23883</v>
      </c>
      <c r="B623" s="4" t="s">
        <v>846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>
        <v>23884</v>
      </c>
      <c r="B624" s="4" t="s">
        <v>847</v>
      </c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>
        <v>23885</v>
      </c>
      <c r="B625" s="4" t="s">
        <v>848</v>
      </c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>
        <v>23886</v>
      </c>
      <c r="B626" s="4" t="s">
        <v>849</v>
      </c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>
        <v>23887</v>
      </c>
      <c r="B627" s="4" t="s">
        <v>850</v>
      </c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>
        <v>23888</v>
      </c>
      <c r="B628" s="4" t="s">
        <v>851</v>
      </c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>
        <v>23889</v>
      </c>
      <c r="B629" s="4" t="s">
        <v>852</v>
      </c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>
        <v>23890</v>
      </c>
      <c r="B630" s="4" t="s">
        <v>853</v>
      </c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>
        <v>23891</v>
      </c>
      <c r="B631" s="4" t="s">
        <v>854</v>
      </c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>
        <v>23892</v>
      </c>
      <c r="B632" s="4" t="s">
        <v>855</v>
      </c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>
        <v>23893</v>
      </c>
      <c r="B633" s="4" t="s">
        <v>856</v>
      </c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>
        <v>23894</v>
      </c>
      <c r="B634" s="4" t="s">
        <v>857</v>
      </c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>
        <v>23895</v>
      </c>
      <c r="B635" s="4" t="s">
        <v>858</v>
      </c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>
        <v>23896</v>
      </c>
      <c r="B636" s="4" t="s">
        <v>859</v>
      </c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>
        <v>23897</v>
      </c>
      <c r="B637" s="4" t="s">
        <v>860</v>
      </c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>
        <v>23898</v>
      </c>
      <c r="B638" s="4" t="s">
        <v>861</v>
      </c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>
        <v>23899</v>
      </c>
      <c r="B639" s="4" t="s">
        <v>862</v>
      </c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>
        <v>23900</v>
      </c>
      <c r="B640" s="4" t="s">
        <v>863</v>
      </c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>
        <v>23901</v>
      </c>
      <c r="B641" s="4" t="s">
        <v>864</v>
      </c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>
        <v>23902</v>
      </c>
      <c r="B642" s="4" t="s">
        <v>865</v>
      </c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>
        <v>23903</v>
      </c>
      <c r="B643" s="4" t="s">
        <v>866</v>
      </c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>
        <v>23904</v>
      </c>
      <c r="B644" s="4" t="s">
        <v>867</v>
      </c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>
        <v>23905</v>
      </c>
      <c r="B645" s="4" t="s">
        <v>868</v>
      </c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>
        <v>23906</v>
      </c>
      <c r="B646" s="4" t="s">
        <v>869</v>
      </c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>
        <v>23907</v>
      </c>
      <c r="B647" s="4" t="s">
        <v>870</v>
      </c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>
        <v>23908</v>
      </c>
      <c r="B648" s="4" t="s">
        <v>871</v>
      </c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>
        <v>23909</v>
      </c>
      <c r="B649" s="4" t="s">
        <v>872</v>
      </c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>
        <v>23910</v>
      </c>
      <c r="B650" s="4" t="s">
        <v>873</v>
      </c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>
        <v>23911</v>
      </c>
      <c r="B651" s="4" t="s">
        <v>874</v>
      </c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>
        <v>23912</v>
      </c>
      <c r="B652" s="4" t="s">
        <v>751</v>
      </c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>
        <v>23913</v>
      </c>
      <c r="B653" s="4" t="s">
        <v>875</v>
      </c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>
        <v>23914</v>
      </c>
      <c r="B654" s="4" t="s">
        <v>876</v>
      </c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>
        <v>23915</v>
      </c>
      <c r="B655" s="4" t="s">
        <v>877</v>
      </c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>
        <v>23916</v>
      </c>
      <c r="B656" s="4" t="s">
        <v>878</v>
      </c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>
        <v>23917</v>
      </c>
      <c r="B657" s="4" t="s">
        <v>879</v>
      </c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>
        <v>23918</v>
      </c>
      <c r="B658" s="4" t="s">
        <v>880</v>
      </c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>
        <v>23919</v>
      </c>
      <c r="B659" s="4" t="s">
        <v>881</v>
      </c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>
        <v>23920</v>
      </c>
      <c r="B660" s="4" t="s">
        <v>882</v>
      </c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>
        <v>23921</v>
      </c>
      <c r="B661" s="4" t="s">
        <v>883</v>
      </c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>
        <v>23922</v>
      </c>
      <c r="B662" s="4" t="s">
        <v>884</v>
      </c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>
        <v>23923</v>
      </c>
      <c r="B663" s="4" t="s">
        <v>885</v>
      </c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>
        <v>23924</v>
      </c>
      <c r="B664" s="4" t="s">
        <v>886</v>
      </c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>
        <v>23925</v>
      </c>
      <c r="B665" s="4" t="s">
        <v>887</v>
      </c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>
        <v>23926</v>
      </c>
      <c r="B666" s="4" t="s">
        <v>888</v>
      </c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>
        <v>23927</v>
      </c>
      <c r="B667" s="4" t="s">
        <v>889</v>
      </c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>
        <v>23928</v>
      </c>
      <c r="B668" s="4" t="s">
        <v>890</v>
      </c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>
        <v>23929</v>
      </c>
      <c r="B669" s="4" t="s">
        <v>891</v>
      </c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>
        <v>23930</v>
      </c>
      <c r="B670" s="4" t="s">
        <v>892</v>
      </c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>
        <v>23931</v>
      </c>
      <c r="B671" s="4" t="s">
        <v>893</v>
      </c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>
        <v>23932</v>
      </c>
      <c r="B672" s="4" t="s">
        <v>894</v>
      </c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>
        <v>23933</v>
      </c>
      <c r="B673" s="4" t="s">
        <v>895</v>
      </c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>
        <v>23934</v>
      </c>
      <c r="B674" s="4" t="s">
        <v>896</v>
      </c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>
        <v>23935</v>
      </c>
      <c r="B675" s="4" t="s">
        <v>897</v>
      </c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>
        <v>23936</v>
      </c>
      <c r="B676" s="4" t="s">
        <v>898</v>
      </c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>
        <v>23937</v>
      </c>
      <c r="B677" s="4" t="s">
        <v>899</v>
      </c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>
        <v>23938</v>
      </c>
      <c r="B678" s="4" t="s">
        <v>900</v>
      </c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>
        <v>23939</v>
      </c>
      <c r="B679" s="4" t="s">
        <v>901</v>
      </c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>
        <v>23940</v>
      </c>
      <c r="B680" s="4" t="s">
        <v>902</v>
      </c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>
        <v>23941</v>
      </c>
      <c r="B681" s="4" t="s">
        <v>903</v>
      </c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>
        <v>23942</v>
      </c>
      <c r="B682" s="4" t="s">
        <v>904</v>
      </c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>
        <v>23943</v>
      </c>
      <c r="B683" s="4" t="s">
        <v>905</v>
      </c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>
        <v>23944</v>
      </c>
      <c r="B684" s="4" t="s">
        <v>906</v>
      </c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>
        <v>23945</v>
      </c>
      <c r="B685" s="4" t="s">
        <v>907</v>
      </c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>
        <v>23946</v>
      </c>
      <c r="B686" s="4" t="s">
        <v>908</v>
      </c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>
        <v>23947</v>
      </c>
      <c r="B687" s="4" t="s">
        <v>909</v>
      </c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>
        <v>23948</v>
      </c>
      <c r="B688" s="4" t="s">
        <v>910</v>
      </c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>
        <v>23949</v>
      </c>
      <c r="B689" s="4" t="s">
        <v>911</v>
      </c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>
        <v>23950</v>
      </c>
      <c r="B690" s="4" t="s">
        <v>912</v>
      </c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>
        <v>23951</v>
      </c>
      <c r="B691" s="4" t="s">
        <v>913</v>
      </c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>
        <v>23952</v>
      </c>
      <c r="B692" s="4" t="s">
        <v>914</v>
      </c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>
        <v>23953</v>
      </c>
      <c r="B693" s="4" t="s">
        <v>915</v>
      </c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>
        <v>23954</v>
      </c>
      <c r="B694" s="4" t="s">
        <v>916</v>
      </c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>
        <v>23955</v>
      </c>
      <c r="B695" s="4" t="s">
        <v>917</v>
      </c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>
        <v>23956</v>
      </c>
      <c r="B696" s="4" t="s">
        <v>918</v>
      </c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>
        <v>23957</v>
      </c>
      <c r="B697" s="4" t="s">
        <v>919</v>
      </c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>
        <v>23958</v>
      </c>
      <c r="B698" s="4" t="s">
        <v>920</v>
      </c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>
        <v>23959</v>
      </c>
      <c r="B699" s="4" t="s">
        <v>921</v>
      </c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>
        <v>23960</v>
      </c>
      <c r="B700" s="4" t="s">
        <v>922</v>
      </c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>
        <v>23961</v>
      </c>
      <c r="B701" s="4" t="s">
        <v>923</v>
      </c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>
        <v>23962</v>
      </c>
      <c r="B702" s="4" t="s">
        <v>924</v>
      </c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>
        <v>23963</v>
      </c>
      <c r="B703" s="4" t="s">
        <v>925</v>
      </c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>
        <v>23964</v>
      </c>
      <c r="B704" s="4" t="s">
        <v>926</v>
      </c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>
        <v>23965</v>
      </c>
      <c r="B705" s="4" t="s">
        <v>927</v>
      </c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>
        <v>23966</v>
      </c>
      <c r="B706" s="4" t="s">
        <v>928</v>
      </c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>
        <v>23967</v>
      </c>
      <c r="B707" s="4" t="s">
        <v>929</v>
      </c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>
        <v>23968</v>
      </c>
      <c r="B708" s="4" t="s">
        <v>930</v>
      </c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>
        <v>23969</v>
      </c>
      <c r="B709" s="4" t="s">
        <v>931</v>
      </c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>
        <v>23970</v>
      </c>
      <c r="B710" s="4" t="s">
        <v>932</v>
      </c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>
        <v>23971</v>
      </c>
      <c r="B711" s="4" t="s">
        <v>933</v>
      </c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>
        <v>23972</v>
      </c>
      <c r="B712" s="4" t="s">
        <v>934</v>
      </c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>
        <v>23973</v>
      </c>
      <c r="B713" s="4" t="s">
        <v>935</v>
      </c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>
        <v>23974</v>
      </c>
      <c r="B714" s="4" t="s">
        <v>936</v>
      </c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>
        <v>23975</v>
      </c>
      <c r="B715" s="4" t="s">
        <v>937</v>
      </c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>
        <v>23976</v>
      </c>
      <c r="B716" s="4" t="s">
        <v>938</v>
      </c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>
        <v>23977</v>
      </c>
      <c r="B717" s="4" t="s">
        <v>939</v>
      </c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>
        <v>23978</v>
      </c>
      <c r="B718" s="4" t="s">
        <v>940</v>
      </c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>
        <v>23979</v>
      </c>
      <c r="B719" s="4" t="s">
        <v>941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>
        <v>23980</v>
      </c>
      <c r="B720" s="4" t="s">
        <v>942</v>
      </c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>
        <v>23981</v>
      </c>
      <c r="B721" s="4" t="s">
        <v>943</v>
      </c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>
        <v>23982</v>
      </c>
      <c r="B722" s="4" t="s">
        <v>611</v>
      </c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>
        <v>23983</v>
      </c>
      <c r="B723" s="4" t="s">
        <v>944</v>
      </c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>
        <v>23984</v>
      </c>
      <c r="B724" s="4" t="s">
        <v>945</v>
      </c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>
        <v>23985</v>
      </c>
      <c r="B725" s="4" t="s">
        <v>946</v>
      </c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>
        <v>23986</v>
      </c>
      <c r="B726" s="4" t="s">
        <v>947</v>
      </c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>
        <v>23987</v>
      </c>
      <c r="B727" s="4" t="s">
        <v>948</v>
      </c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>
        <v>23988</v>
      </c>
      <c r="B728" s="4" t="s">
        <v>949</v>
      </c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>
        <v>23989</v>
      </c>
      <c r="B729" s="4" t="s">
        <v>950</v>
      </c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>
        <v>23990</v>
      </c>
      <c r="B730" s="4" t="s">
        <v>951</v>
      </c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>
        <v>23991</v>
      </c>
      <c r="B731" s="4" t="s">
        <v>952</v>
      </c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>
        <v>23992</v>
      </c>
      <c r="B732" s="4" t="s">
        <v>953</v>
      </c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>
        <v>23993</v>
      </c>
      <c r="B733" s="4" t="s">
        <v>954</v>
      </c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>
        <v>23994</v>
      </c>
      <c r="B734" s="4" t="s">
        <v>955</v>
      </c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>
        <v>23995</v>
      </c>
      <c r="B735" s="4" t="s">
        <v>956</v>
      </c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>
        <v>23996</v>
      </c>
      <c r="B736" s="4" t="s">
        <v>957</v>
      </c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>
        <v>23997</v>
      </c>
      <c r="B737" s="4" t="s">
        <v>958</v>
      </c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>
        <v>23998</v>
      </c>
      <c r="B738" s="4" t="s">
        <v>959</v>
      </c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>
        <v>23999</v>
      </c>
      <c r="B739" s="4" t="s">
        <v>960</v>
      </c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>
        <v>24000</v>
      </c>
      <c r="B740" s="4" t="s">
        <v>961</v>
      </c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>
        <v>24001</v>
      </c>
      <c r="B741" s="4" t="s">
        <v>962</v>
      </c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>
        <v>24002</v>
      </c>
      <c r="B742" s="4" t="s">
        <v>963</v>
      </c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>
        <v>24003</v>
      </c>
      <c r="B743" s="4" t="s">
        <v>964</v>
      </c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>
        <v>24004</v>
      </c>
      <c r="B744" s="4" t="s">
        <v>965</v>
      </c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>
        <v>24005</v>
      </c>
      <c r="B745" s="4" t="s">
        <v>966</v>
      </c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>
        <v>24006</v>
      </c>
      <c r="B746" s="4" t="s">
        <v>967</v>
      </c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>
        <v>24007</v>
      </c>
      <c r="B747" s="4" t="s">
        <v>968</v>
      </c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>
        <v>24008</v>
      </c>
      <c r="B748" s="4" t="s">
        <v>969</v>
      </c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>
        <v>24009</v>
      </c>
      <c r="B749" s="4" t="s">
        <v>970</v>
      </c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>
        <v>24010</v>
      </c>
      <c r="B750" s="4" t="s">
        <v>971</v>
      </c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>
        <v>24011</v>
      </c>
      <c r="B751" s="4" t="s">
        <v>972</v>
      </c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>
        <v>24012</v>
      </c>
      <c r="B752" s="4" t="s">
        <v>973</v>
      </c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>
        <v>24013</v>
      </c>
      <c r="B753" s="4" t="s">
        <v>974</v>
      </c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>
        <v>24014</v>
      </c>
      <c r="B754" s="4" t="s">
        <v>975</v>
      </c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>
        <v>24015</v>
      </c>
      <c r="B755" s="4" t="s">
        <v>976</v>
      </c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>
        <v>24016</v>
      </c>
      <c r="B756" s="4" t="s">
        <v>977</v>
      </c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>
        <v>24017</v>
      </c>
      <c r="B757" s="4" t="s">
        <v>978</v>
      </c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>
        <v>24018</v>
      </c>
      <c r="B758" s="4" t="s">
        <v>979</v>
      </c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>
        <v>24019</v>
      </c>
      <c r="B759" s="4" t="s">
        <v>980</v>
      </c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>
        <v>24020</v>
      </c>
      <c r="B760" s="4" t="s">
        <v>981</v>
      </c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>
        <v>24021</v>
      </c>
      <c r="B761" s="4" t="s">
        <v>982</v>
      </c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>
        <v>24022</v>
      </c>
      <c r="B762" s="4" t="s">
        <v>983</v>
      </c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>
        <v>24023</v>
      </c>
      <c r="B763" s="4" t="s">
        <v>984</v>
      </c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>
        <v>24024</v>
      </c>
      <c r="B764" s="4" t="s">
        <v>985</v>
      </c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>
        <v>24025</v>
      </c>
      <c r="B765" s="4" t="s">
        <v>978</v>
      </c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>
        <v>24026</v>
      </c>
      <c r="B766" s="4" t="s">
        <v>986</v>
      </c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>
        <v>24027</v>
      </c>
      <c r="B767" s="4" t="s">
        <v>987</v>
      </c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>
        <v>24028</v>
      </c>
      <c r="B768" s="4" t="s">
        <v>988</v>
      </c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>
        <v>24029</v>
      </c>
      <c r="B769" s="4" t="s">
        <v>989</v>
      </c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>
        <v>24030</v>
      </c>
      <c r="B770" s="4" t="s">
        <v>990</v>
      </c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>
        <v>24031</v>
      </c>
      <c r="B771" s="4" t="s">
        <v>991</v>
      </c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>
        <v>24032</v>
      </c>
      <c r="B772" s="4" t="s">
        <v>992</v>
      </c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>
        <v>24033</v>
      </c>
      <c r="B773" s="4" t="s">
        <v>993</v>
      </c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>
        <v>24034</v>
      </c>
      <c r="B774" s="4" t="s">
        <v>994</v>
      </c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>
        <v>24035</v>
      </c>
      <c r="B775" s="4" t="s">
        <v>566</v>
      </c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>
        <v>24036</v>
      </c>
      <c r="B776" s="4" t="s">
        <v>995</v>
      </c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>
        <v>24037</v>
      </c>
      <c r="B777" s="4" t="s">
        <v>996</v>
      </c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>
        <v>24038</v>
      </c>
      <c r="B778" s="4" t="s">
        <v>997</v>
      </c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>
        <v>24039</v>
      </c>
      <c r="B779" s="4" t="s">
        <v>998</v>
      </c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>
        <v>24040</v>
      </c>
      <c r="B780" s="4" t="s">
        <v>999</v>
      </c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>
        <v>24041</v>
      </c>
      <c r="B781" s="4" t="s">
        <v>1000</v>
      </c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>
        <v>24042</v>
      </c>
      <c r="B782" s="4" t="s">
        <v>1001</v>
      </c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>
        <v>24043</v>
      </c>
      <c r="B783" s="4" t="s">
        <v>1002</v>
      </c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>
        <v>24044</v>
      </c>
      <c r="B784" s="4" t="s">
        <v>1003</v>
      </c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>
        <v>24045</v>
      </c>
      <c r="B785" s="4" t="s">
        <v>1004</v>
      </c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>
        <v>24046</v>
      </c>
      <c r="B786" s="4" t="s">
        <v>704</v>
      </c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>
        <v>24047</v>
      </c>
      <c r="B787" s="4" t="s">
        <v>1005</v>
      </c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>
        <v>24048</v>
      </c>
      <c r="B788" s="4" t="s">
        <v>991</v>
      </c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>
        <v>24049</v>
      </c>
      <c r="B789" s="4" t="s">
        <v>1006</v>
      </c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>
        <v>24050</v>
      </c>
      <c r="B790" s="4" t="s">
        <v>1007</v>
      </c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>
        <v>24051</v>
      </c>
      <c r="B791" s="4" t="s">
        <v>1008</v>
      </c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>
        <v>24052</v>
      </c>
      <c r="B792" s="4" t="s">
        <v>1009</v>
      </c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>
        <v>24053</v>
      </c>
      <c r="B793" s="4" t="s">
        <v>1010</v>
      </c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>
        <v>24054</v>
      </c>
      <c r="B794" s="4" t="s">
        <v>1011</v>
      </c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>
        <v>24055</v>
      </c>
      <c r="B795" s="4" t="s">
        <v>1012</v>
      </c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>
        <v>24056</v>
      </c>
      <c r="B796" s="4" t="s">
        <v>1013</v>
      </c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>
        <v>24057</v>
      </c>
      <c r="B797" s="4" t="s">
        <v>1014</v>
      </c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>
        <v>24058</v>
      </c>
      <c r="B798" s="4" t="s">
        <v>1015</v>
      </c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>
        <v>24059</v>
      </c>
      <c r="B799" s="4" t="s">
        <v>1016</v>
      </c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>
        <v>24060</v>
      </c>
      <c r="B800" s="4" t="s">
        <v>1017</v>
      </c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>
        <v>24061</v>
      </c>
      <c r="B801" s="4" t="s">
        <v>1018</v>
      </c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>
        <v>24062</v>
      </c>
      <c r="B802" s="4" t="s">
        <v>1019</v>
      </c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>
        <v>24063</v>
      </c>
      <c r="B803" s="4" t="s">
        <v>1020</v>
      </c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>
        <v>24064</v>
      </c>
      <c r="B804" s="4" t="s">
        <v>1021</v>
      </c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>
        <v>24065</v>
      </c>
      <c r="B805" s="4" t="s">
        <v>1022</v>
      </c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>
        <v>24066</v>
      </c>
      <c r="B806" s="4" t="s">
        <v>1023</v>
      </c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>
        <v>24067</v>
      </c>
      <c r="B807" s="4" t="s">
        <v>1024</v>
      </c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>
        <v>24068</v>
      </c>
      <c r="B808" s="4" t="s">
        <v>1025</v>
      </c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>
        <v>24069</v>
      </c>
      <c r="B809" s="4" t="s">
        <v>1026</v>
      </c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>
        <v>24070</v>
      </c>
      <c r="B810" s="4" t="s">
        <v>1027</v>
      </c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>
        <v>24071</v>
      </c>
      <c r="B811" s="4" t="s">
        <v>1028</v>
      </c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>
        <v>24072</v>
      </c>
      <c r="B812" s="4" t="s">
        <v>1029</v>
      </c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>
        <v>24073</v>
      </c>
      <c r="B813" s="4" t="s">
        <v>1030</v>
      </c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>
        <v>24074</v>
      </c>
      <c r="B814" s="4" t="s">
        <v>1031</v>
      </c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>
        <v>24075</v>
      </c>
      <c r="B815" s="4" t="s">
        <v>1032</v>
      </c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>
        <v>24076</v>
      </c>
      <c r="B816" s="4" t="s">
        <v>1033</v>
      </c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>
        <v>24077</v>
      </c>
      <c r="B817" s="4" t="s">
        <v>1034</v>
      </c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>
        <v>24078</v>
      </c>
      <c r="B818" s="4" t="s">
        <v>1035</v>
      </c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>
        <v>24079</v>
      </c>
      <c r="B819" s="4" t="s">
        <v>1036</v>
      </c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>
        <v>24080</v>
      </c>
      <c r="B820" s="4" t="s">
        <v>1037</v>
      </c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>
        <v>24081</v>
      </c>
      <c r="B821" s="4" t="s">
        <v>1038</v>
      </c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>
        <v>24082</v>
      </c>
      <c r="B822" s="4" t="s">
        <v>1039</v>
      </c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>
        <v>24083</v>
      </c>
      <c r="B823" s="4" t="s">
        <v>1040</v>
      </c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>
        <v>24084</v>
      </c>
      <c r="B824" s="4" t="s">
        <v>1041</v>
      </c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>
        <v>24085</v>
      </c>
      <c r="B825" s="4" t="s">
        <v>1042</v>
      </c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>
        <v>24086</v>
      </c>
      <c r="B826" s="4" t="s">
        <v>1043</v>
      </c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>
        <v>24087</v>
      </c>
      <c r="B827" s="4" t="s">
        <v>1044</v>
      </c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>
        <v>24088</v>
      </c>
      <c r="B828" s="4" t="s">
        <v>1045</v>
      </c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>
        <v>24089</v>
      </c>
      <c r="B829" s="4" t="s">
        <v>1046</v>
      </c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>
        <v>24090</v>
      </c>
      <c r="B830" s="4" t="s">
        <v>1047</v>
      </c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>
        <v>24091</v>
      </c>
      <c r="B831" s="4" t="s">
        <v>1048</v>
      </c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>
        <v>24092</v>
      </c>
      <c r="B832" s="4" t="s">
        <v>1049</v>
      </c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>
        <v>24093</v>
      </c>
      <c r="B833" s="4" t="s">
        <v>1050</v>
      </c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>
        <v>24094</v>
      </c>
      <c r="B834" s="4" t="s">
        <v>1051</v>
      </c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>
        <v>24095</v>
      </c>
      <c r="B835" s="4" t="s">
        <v>1052</v>
      </c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>
        <v>24096</v>
      </c>
      <c r="B836" s="4" t="s">
        <v>1053</v>
      </c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>
        <v>24097</v>
      </c>
      <c r="B837" s="4" t="s">
        <v>1054</v>
      </c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>
        <v>24098</v>
      </c>
      <c r="B838" s="4" t="s">
        <v>1055</v>
      </c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>
        <v>24099</v>
      </c>
      <c r="B839" s="4" t="s">
        <v>1056</v>
      </c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>
        <v>24100</v>
      </c>
      <c r="B840" s="4" t="s">
        <v>1057</v>
      </c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>
        <v>24101</v>
      </c>
      <c r="B841" s="4" t="s">
        <v>1058</v>
      </c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>
        <v>24102</v>
      </c>
      <c r="B842" s="4" t="s">
        <v>1059</v>
      </c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>
        <v>24103</v>
      </c>
      <c r="B843" s="4" t="s">
        <v>1060</v>
      </c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>
        <v>24104</v>
      </c>
      <c r="B844" s="4" t="s">
        <v>1061</v>
      </c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>
        <v>24105</v>
      </c>
      <c r="B845" s="4" t="s">
        <v>1062</v>
      </c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>
        <v>24106</v>
      </c>
      <c r="B846" s="4" t="s">
        <v>1063</v>
      </c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>
        <v>24107</v>
      </c>
      <c r="B847" s="4" t="s">
        <v>1064</v>
      </c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>
        <v>24108</v>
      </c>
      <c r="B848" s="4" t="s">
        <v>1065</v>
      </c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>
        <v>24109</v>
      </c>
      <c r="B849" s="4" t="s">
        <v>1066</v>
      </c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>
        <v>24110</v>
      </c>
      <c r="B850" s="4" t="s">
        <v>1067</v>
      </c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>
        <v>24111</v>
      </c>
      <c r="B851" s="4" t="s">
        <v>1068</v>
      </c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>
        <v>24112</v>
      </c>
      <c r="B852" s="4" t="s">
        <v>1069</v>
      </c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>
        <v>24113</v>
      </c>
      <c r="B853" s="4" t="s">
        <v>1070</v>
      </c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>
        <v>24114</v>
      </c>
      <c r="B854" s="4" t="s">
        <v>1071</v>
      </c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>
        <v>24115</v>
      </c>
      <c r="B855" s="4" t="s">
        <v>1072</v>
      </c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>
        <v>24116</v>
      </c>
      <c r="B856" s="4" t="s">
        <v>1073</v>
      </c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>
        <v>24117</v>
      </c>
      <c r="B857" s="4" t="s">
        <v>1074</v>
      </c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>
        <v>24118</v>
      </c>
      <c r="B858" s="4" t="s">
        <v>1075</v>
      </c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>
        <v>24119</v>
      </c>
      <c r="B859" s="4" t="s">
        <v>1076</v>
      </c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>
        <v>24120</v>
      </c>
      <c r="B860" s="4" t="s">
        <v>1077</v>
      </c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>
        <v>24121</v>
      </c>
      <c r="B861" s="4" t="s">
        <v>1078</v>
      </c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>
        <v>24122</v>
      </c>
      <c r="B862" s="4" t="s">
        <v>1079</v>
      </c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>
        <v>24123</v>
      </c>
      <c r="B863" s="4" t="s">
        <v>1080</v>
      </c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>
        <v>24124</v>
      </c>
      <c r="B864" s="4" t="s">
        <v>1081</v>
      </c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>
        <v>24125</v>
      </c>
      <c r="B865" s="4" t="s">
        <v>1082</v>
      </c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>
        <v>24126</v>
      </c>
      <c r="B866" s="4" t="s">
        <v>1083</v>
      </c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>
        <v>24127</v>
      </c>
      <c r="B867" s="4" t="s">
        <v>1084</v>
      </c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>
        <v>24128</v>
      </c>
      <c r="B868" s="4" t="s">
        <v>1085</v>
      </c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>
        <v>24129</v>
      </c>
      <c r="B869" s="4" t="s">
        <v>1086</v>
      </c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>
        <v>24130</v>
      </c>
      <c r="B870" s="4" t="s">
        <v>1087</v>
      </c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>
        <v>24131</v>
      </c>
      <c r="B871" s="4" t="s">
        <v>1088</v>
      </c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>
        <v>24132</v>
      </c>
      <c r="B872" s="4" t="s">
        <v>1089</v>
      </c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>
        <v>24133</v>
      </c>
      <c r="B873" s="4" t="s">
        <v>1090</v>
      </c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>
        <v>24134</v>
      </c>
      <c r="B874" s="4" t="s">
        <v>1091</v>
      </c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>
        <v>24135</v>
      </c>
      <c r="B875" s="4" t="s">
        <v>1092</v>
      </c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>
        <v>24136</v>
      </c>
      <c r="B876" s="4" t="s">
        <v>1093</v>
      </c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>
        <v>24137</v>
      </c>
      <c r="B877" s="4" t="s">
        <v>1094</v>
      </c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>
        <v>24138</v>
      </c>
      <c r="B878" s="4" t="s">
        <v>1095</v>
      </c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>
        <v>24139</v>
      </c>
      <c r="B879" s="4" t="s">
        <v>1096</v>
      </c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>
        <v>24140</v>
      </c>
      <c r="B880" s="4" t="s">
        <v>1097</v>
      </c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>
        <v>24141</v>
      </c>
      <c r="B881" s="4" t="s">
        <v>1098</v>
      </c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>
        <v>24142</v>
      </c>
      <c r="B882" s="4" t="s">
        <v>1099</v>
      </c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>
        <v>24143</v>
      </c>
      <c r="B883" s="4" t="s">
        <v>1100</v>
      </c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>
        <v>24144</v>
      </c>
      <c r="B884" s="4" t="s">
        <v>1101</v>
      </c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>
        <v>24145</v>
      </c>
      <c r="B885" s="4" t="s">
        <v>1102</v>
      </c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>
        <v>24146</v>
      </c>
      <c r="B886" s="4" t="s">
        <v>1103</v>
      </c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>
        <v>24147</v>
      </c>
      <c r="B887" s="4" t="s">
        <v>1104</v>
      </c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>
        <v>24148</v>
      </c>
      <c r="B888" s="4" t="s">
        <v>1105</v>
      </c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>
        <v>24149</v>
      </c>
      <c r="B889" s="4" t="s">
        <v>1106</v>
      </c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>
        <v>24150</v>
      </c>
      <c r="B890" s="4" t="s">
        <v>1107</v>
      </c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>
        <v>24151</v>
      </c>
      <c r="B891" s="4" t="s">
        <v>1108</v>
      </c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>
        <v>24152</v>
      </c>
      <c r="B892" s="4" t="s">
        <v>1109</v>
      </c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>
        <v>24153</v>
      </c>
      <c r="B893" s="4" t="s">
        <v>1110</v>
      </c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>
        <v>24154</v>
      </c>
      <c r="B894" s="4" t="s">
        <v>1111</v>
      </c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>
        <v>24155</v>
      </c>
      <c r="B895" s="4" t="s">
        <v>1112</v>
      </c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>
        <v>24156</v>
      </c>
      <c r="B896" s="4" t="s">
        <v>1113</v>
      </c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>
        <v>24157</v>
      </c>
      <c r="B897" s="4" t="s">
        <v>1114</v>
      </c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>
        <v>24158</v>
      </c>
      <c r="B898" s="4" t="s">
        <v>1115</v>
      </c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>
        <v>24159</v>
      </c>
      <c r="B899" s="4" t="s">
        <v>1116</v>
      </c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>
        <v>24160</v>
      </c>
      <c r="B900" s="4" t="s">
        <v>1117</v>
      </c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>
        <v>24161</v>
      </c>
      <c r="B901" s="4" t="s">
        <v>1118</v>
      </c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>
        <v>24162</v>
      </c>
      <c r="B902" s="4" t="s">
        <v>1119</v>
      </c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>
        <v>24163</v>
      </c>
      <c r="B903" s="4" t="s">
        <v>1120</v>
      </c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>
        <v>24164</v>
      </c>
      <c r="B904" s="4" t="s">
        <v>1121</v>
      </c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>
        <v>24165</v>
      </c>
      <c r="B905" s="4" t="s">
        <v>1122</v>
      </c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>
        <v>24166</v>
      </c>
      <c r="B906" s="4" t="s">
        <v>1123</v>
      </c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>
        <v>24167</v>
      </c>
      <c r="B907" s="4" t="s">
        <v>1124</v>
      </c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>
        <v>24168</v>
      </c>
      <c r="B908" s="4" t="s">
        <v>1125</v>
      </c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>
        <v>24169</v>
      </c>
      <c r="B909" s="4" t="s">
        <v>1126</v>
      </c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>
        <v>24170</v>
      </c>
      <c r="B910" s="4" t="s">
        <v>1127</v>
      </c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>
        <v>24171</v>
      </c>
      <c r="B911" s="4" t="s">
        <v>1128</v>
      </c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>
        <v>24172</v>
      </c>
      <c r="B912" s="4" t="s">
        <v>1129</v>
      </c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>
        <v>24173</v>
      </c>
      <c r="B913" s="4" t="s">
        <v>1130</v>
      </c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>
        <v>24174</v>
      </c>
      <c r="B914" s="4" t="s">
        <v>1131</v>
      </c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>
        <v>24175</v>
      </c>
      <c r="B915" s="4" t="s">
        <v>1132</v>
      </c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>
        <v>24176</v>
      </c>
      <c r="B916" s="4" t="s">
        <v>1133</v>
      </c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>
        <v>24177</v>
      </c>
      <c r="B917" s="4" t="s">
        <v>1134</v>
      </c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>
        <v>24178</v>
      </c>
      <c r="B918" s="4" t="s">
        <v>1135</v>
      </c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>
        <v>24179</v>
      </c>
      <c r="B919" s="4" t="s">
        <v>1136</v>
      </c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>
        <v>24180</v>
      </c>
      <c r="B920" s="4" t="s">
        <v>1137</v>
      </c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>
        <v>24181</v>
      </c>
      <c r="B921" s="4" t="s">
        <v>1138</v>
      </c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>
        <v>24182</v>
      </c>
      <c r="B922" s="4" t="s">
        <v>1139</v>
      </c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>
        <v>24183</v>
      </c>
      <c r="B923" s="4" t="s">
        <v>1140</v>
      </c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>
        <v>24184</v>
      </c>
      <c r="B924" s="4" t="s">
        <v>1141</v>
      </c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>
        <v>24185</v>
      </c>
      <c r="B925" s="4" t="s">
        <v>1142</v>
      </c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>
        <v>24186</v>
      </c>
      <c r="B926" s="4" t="s">
        <v>1143</v>
      </c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>
        <v>24187</v>
      </c>
      <c r="B927" s="4" t="s">
        <v>1144</v>
      </c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>
        <v>24188</v>
      </c>
      <c r="B928" s="4" t="s">
        <v>1145</v>
      </c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>
        <v>24189</v>
      </c>
      <c r="B929" s="4" t="s">
        <v>1146</v>
      </c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>
        <v>24190</v>
      </c>
      <c r="B930" s="4" t="s">
        <v>1147</v>
      </c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>
        <v>24191</v>
      </c>
      <c r="B931" s="4" t="s">
        <v>1148</v>
      </c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>
        <v>24192</v>
      </c>
      <c r="B932" s="4" t="s">
        <v>1149</v>
      </c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>
        <v>24193</v>
      </c>
      <c r="B933" s="4" t="s">
        <v>1150</v>
      </c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>
        <v>24194</v>
      </c>
      <c r="B934" s="4" t="s">
        <v>1151</v>
      </c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>
        <v>24195</v>
      </c>
      <c r="B935" s="4" t="s">
        <v>1152</v>
      </c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>
        <v>24196</v>
      </c>
      <c r="B936" s="4" t="s">
        <v>1153</v>
      </c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>
        <v>24197</v>
      </c>
      <c r="B937" s="4" t="s">
        <v>1154</v>
      </c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>
        <v>24198</v>
      </c>
      <c r="B938" s="4" t="s">
        <v>1155</v>
      </c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>
        <v>24199</v>
      </c>
      <c r="B939" s="4" t="s">
        <v>1156</v>
      </c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>
        <v>24200</v>
      </c>
      <c r="B940" s="4" t="s">
        <v>1157</v>
      </c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>
        <v>24201</v>
      </c>
      <c r="B941" s="4" t="s">
        <v>1158</v>
      </c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>
        <v>24202</v>
      </c>
      <c r="B942" s="4" t="s">
        <v>1159</v>
      </c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>
        <v>24203</v>
      </c>
      <c r="B943" s="4" t="s">
        <v>1160</v>
      </c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>
        <v>24204</v>
      </c>
      <c r="B944" s="4" t="s">
        <v>1161</v>
      </c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>
        <v>24205</v>
      </c>
      <c r="B945" s="4" t="s">
        <v>1162</v>
      </c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>
        <v>24206</v>
      </c>
      <c r="B946" s="4" t="s">
        <v>1163</v>
      </c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>
        <v>24207</v>
      </c>
      <c r="B947" s="4" t="s">
        <v>1164</v>
      </c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>
        <v>24208</v>
      </c>
      <c r="B948" s="4" t="s">
        <v>1165</v>
      </c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>
        <v>24209</v>
      </c>
      <c r="B949" s="4" t="s">
        <v>1166</v>
      </c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>
        <v>24210</v>
      </c>
      <c r="B950" s="4" t="s">
        <v>1167</v>
      </c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>
        <v>24211</v>
      </c>
      <c r="B951" s="4" t="s">
        <v>1168</v>
      </c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>
        <v>24212</v>
      </c>
      <c r="B952" s="4" t="s">
        <v>1169</v>
      </c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>
        <v>24213</v>
      </c>
      <c r="B953" s="4" t="s">
        <v>1170</v>
      </c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>
        <v>24214</v>
      </c>
      <c r="B954" s="4" t="s">
        <v>1171</v>
      </c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>
        <v>24215</v>
      </c>
      <c r="B955" s="4" t="s">
        <v>1172</v>
      </c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>
        <v>24216</v>
      </c>
      <c r="B956" s="4" t="s">
        <v>1173</v>
      </c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>
        <v>24217</v>
      </c>
      <c r="B957" s="4" t="s">
        <v>1174</v>
      </c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>
        <v>24218</v>
      </c>
      <c r="B958" s="4" t="s">
        <v>1175</v>
      </c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>
        <v>24219</v>
      </c>
      <c r="B959" s="4" t="s">
        <v>1176</v>
      </c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>
        <v>24220</v>
      </c>
      <c r="B960" s="4" t="s">
        <v>1177</v>
      </c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>
        <v>24221</v>
      </c>
      <c r="B961" s="4" t="s">
        <v>1178</v>
      </c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>
        <v>24222</v>
      </c>
      <c r="B962" s="4" t="s">
        <v>1179</v>
      </c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>
        <v>24223</v>
      </c>
      <c r="B963" s="4" t="s">
        <v>1180</v>
      </c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>
        <v>24224</v>
      </c>
      <c r="B964" s="4" t="s">
        <v>1181</v>
      </c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>
        <v>24225</v>
      </c>
      <c r="B965" s="4" t="s">
        <v>1182</v>
      </c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>
        <v>24226</v>
      </c>
      <c r="B966" s="4" t="s">
        <v>1183</v>
      </c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>
        <v>24227</v>
      </c>
      <c r="B967" s="4" t="s">
        <v>1184</v>
      </c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>
        <v>24228</v>
      </c>
      <c r="B968" s="4" t="s">
        <v>1185</v>
      </c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>
        <v>24229</v>
      </c>
      <c r="B969" s="4" t="s">
        <v>1186</v>
      </c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>
        <v>24230</v>
      </c>
      <c r="B970" s="4" t="s">
        <v>1187</v>
      </c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>
        <v>24231</v>
      </c>
      <c r="B971" s="4" t="s">
        <v>1188</v>
      </c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>
        <v>24232</v>
      </c>
      <c r="B972" s="4" t="s">
        <v>1189</v>
      </c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>
        <v>24233</v>
      </c>
      <c r="B973" s="4" t="s">
        <v>1190</v>
      </c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>
        <v>24234</v>
      </c>
      <c r="B974" s="4" t="s">
        <v>1191</v>
      </c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>
        <v>24235</v>
      </c>
      <c r="B975" s="4" t="s">
        <v>1192</v>
      </c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>
        <v>24236</v>
      </c>
      <c r="B976" s="4" t="s">
        <v>1193</v>
      </c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>
        <v>24237</v>
      </c>
      <c r="B977" s="4" t="s">
        <v>1194</v>
      </c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>
        <v>24238</v>
      </c>
      <c r="B978" s="4" t="s">
        <v>1195</v>
      </c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>
        <v>24239</v>
      </c>
      <c r="B979" s="4" t="s">
        <v>1196</v>
      </c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>
        <v>24240</v>
      </c>
      <c r="B980" s="4" t="s">
        <v>1197</v>
      </c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>
        <v>24241</v>
      </c>
      <c r="B981" s="4" t="s">
        <v>1198</v>
      </c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>
        <v>24242</v>
      </c>
      <c r="B982" s="4" t="s">
        <v>1199</v>
      </c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>
        <v>24243</v>
      </c>
      <c r="B983" s="4" t="s">
        <v>1200</v>
      </c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>
        <v>24244</v>
      </c>
      <c r="B984" s="4" t="s">
        <v>1201</v>
      </c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>
        <v>24245</v>
      </c>
      <c r="B985" s="4" t="s">
        <v>1202</v>
      </c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>
        <v>24246</v>
      </c>
      <c r="B986" s="4" t="s">
        <v>1203</v>
      </c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>
        <v>24247</v>
      </c>
      <c r="B987" s="4" t="s">
        <v>1204</v>
      </c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>
        <v>24248</v>
      </c>
      <c r="B988" s="4" t="s">
        <v>1205</v>
      </c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>
        <v>24249</v>
      </c>
      <c r="B989" s="4" t="s">
        <v>1206</v>
      </c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>
        <v>24250</v>
      </c>
      <c r="B990" s="4" t="s">
        <v>1207</v>
      </c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>
        <v>24251</v>
      </c>
      <c r="B991" s="4" t="s">
        <v>461</v>
      </c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>
        <v>24252</v>
      </c>
      <c r="B992" s="4" t="s">
        <v>1208</v>
      </c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>
        <v>24253</v>
      </c>
      <c r="B993" s="4" t="s">
        <v>1209</v>
      </c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>
        <v>24254</v>
      </c>
      <c r="B994" s="4" t="s">
        <v>1210</v>
      </c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>
        <v>24255</v>
      </c>
      <c r="B995" s="4" t="s">
        <v>1211</v>
      </c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>
        <v>24256</v>
      </c>
      <c r="B996" s="4" t="s">
        <v>1212</v>
      </c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>
        <v>24257</v>
      </c>
      <c r="B997" s="4" t="s">
        <v>1213</v>
      </c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>
        <v>24258</v>
      </c>
      <c r="B998" s="4" t="s">
        <v>1214</v>
      </c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>
        <v>24259</v>
      </c>
      <c r="B999" s="4" t="s">
        <v>1215</v>
      </c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F23" sqref="F23"/>
    </sheetView>
  </sheetViews>
  <sheetFormatPr baseColWidth="10" defaultColWidth="17.28515625" defaultRowHeight="15" customHeight="1" x14ac:dyDescent="0.2"/>
  <cols>
    <col min="1" max="1" width="30.5703125" customWidth="1"/>
    <col min="2" max="2" width="17.85546875" customWidth="1"/>
    <col min="3" max="3" width="9.28515625" customWidth="1"/>
    <col min="4" max="13" width="9.140625" customWidth="1"/>
    <col min="14" max="26" width="10" customWidth="1"/>
  </cols>
  <sheetData>
    <row r="1" spans="1:26" ht="12.75" customHeight="1" x14ac:dyDescent="0.2">
      <c r="A1" s="4" t="s">
        <v>1225</v>
      </c>
      <c r="B1" s="4" t="s">
        <v>769</v>
      </c>
      <c r="C1" s="4" t="s">
        <v>770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1" t="s">
        <v>4</v>
      </c>
      <c r="B2" s="1">
        <v>2015</v>
      </c>
      <c r="C2" s="1">
        <v>2016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58</v>
      </c>
      <c r="B3" s="4">
        <v>10972</v>
      </c>
      <c r="C3" s="4">
        <v>18721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50</v>
      </c>
      <c r="B4" s="4">
        <v>4047</v>
      </c>
      <c r="C4" s="4">
        <v>9654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46</v>
      </c>
      <c r="B5" s="4">
        <v>7690</v>
      </c>
      <c r="C5" s="4">
        <v>14672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27</v>
      </c>
      <c r="B6" s="4">
        <v>12372</v>
      </c>
      <c r="C6" s="4">
        <v>22716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18</v>
      </c>
      <c r="B7" s="4">
        <v>11415</v>
      </c>
      <c r="C7" s="4">
        <v>15102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93</v>
      </c>
      <c r="B8" s="4">
        <v>285</v>
      </c>
      <c r="C8" s="4">
        <v>1429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40</v>
      </c>
      <c r="B9" s="4">
        <v>26618</v>
      </c>
      <c r="C9" s="4">
        <v>39447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1000"/>
  <sheetViews>
    <sheetView tabSelected="1" workbookViewId="0">
      <selection activeCell="D6" sqref="D6"/>
    </sheetView>
  </sheetViews>
  <sheetFormatPr baseColWidth="10" defaultColWidth="17.28515625" defaultRowHeight="15" customHeight="1" x14ac:dyDescent="0.2"/>
  <cols>
    <col min="1" max="1" width="30.5703125" customWidth="1"/>
    <col min="2" max="2" width="13.7109375" customWidth="1"/>
    <col min="3" max="3" width="13.28515625" bestFit="1" customWidth="1"/>
    <col min="4" max="4" width="12" bestFit="1" customWidth="1"/>
    <col min="5" max="6" width="13" bestFit="1" customWidth="1"/>
    <col min="8" max="13" width="9.140625" customWidth="1"/>
    <col min="14" max="26" width="10" customWidth="1"/>
  </cols>
  <sheetData>
    <row r="1" spans="1:27" ht="12.75" customHeight="1" x14ac:dyDescent="0.2">
      <c r="A1" s="4"/>
      <c r="B1" s="4" t="s">
        <v>1221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7" ht="12.75" customHeight="1" x14ac:dyDescent="0.2">
      <c r="A2" s="1" t="s">
        <v>4</v>
      </c>
      <c r="B2" s="1" t="s">
        <v>1216</v>
      </c>
      <c r="C2" s="1" t="s">
        <v>1235</v>
      </c>
      <c r="D2" s="1" t="s">
        <v>1217</v>
      </c>
      <c r="E2" s="1" t="s">
        <v>1236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2.75" customHeight="1" x14ac:dyDescent="0.2">
      <c r="A3" s="4" t="s">
        <v>58</v>
      </c>
      <c r="B3" s="8">
        <v>0.04</v>
      </c>
      <c r="C3" s="16">
        <f>1+Estimaciones1[[#This Row],[Pesimista]]</f>
        <v>1.04</v>
      </c>
      <c r="D3" s="8">
        <v>0.16</v>
      </c>
      <c r="E3" s="16">
        <f ca="1">1+Estimaciones1[[#This Row],[VariaciónO]]</f>
        <v>1.1599999999999999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2.75" customHeight="1" x14ac:dyDescent="0.2">
      <c r="A4" s="4" t="s">
        <v>50</v>
      </c>
      <c r="B4" s="8">
        <v>0.01</v>
      </c>
      <c r="C4" s="16">
        <f>1+Estimaciones1[[#This Row],[Pesimista]]</f>
        <v>1.01</v>
      </c>
      <c r="D4" s="8">
        <v>0.03</v>
      </c>
      <c r="E4" s="16">
        <f ca="1">1+Estimaciones1[[#This Row],[VariaciónO]]</f>
        <v>1.03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2.75" customHeight="1" x14ac:dyDescent="0.2">
      <c r="A5" s="4" t="s">
        <v>46</v>
      </c>
      <c r="B5" s="8">
        <v>0.02</v>
      </c>
      <c r="C5" s="16">
        <f>1+Estimaciones1[[#This Row],[Pesimista]]</f>
        <v>1.02</v>
      </c>
      <c r="D5" s="8">
        <v>0.04</v>
      </c>
      <c r="E5" s="16">
        <f ca="1">1+Estimaciones1[[#This Row],[VariaciónO]]</f>
        <v>1.04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2.75" customHeight="1" x14ac:dyDescent="0.2">
      <c r="A6" s="4" t="s">
        <v>27</v>
      </c>
      <c r="B6" s="8">
        <v>-0.02</v>
      </c>
      <c r="C6" s="16">
        <f>1+Estimaciones1[[#This Row],[Pesimista]]</f>
        <v>0.98</v>
      </c>
      <c r="D6" s="8">
        <v>0.02</v>
      </c>
      <c r="E6" s="16">
        <f ca="1">1+Estimaciones1[[#This Row],[VariaciónO]]</f>
        <v>1.02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2.75" customHeight="1" x14ac:dyDescent="0.2">
      <c r="A7" s="4" t="s">
        <v>18</v>
      </c>
      <c r="B7" s="8">
        <v>-0.01</v>
      </c>
      <c r="C7" s="16">
        <f>1+Estimaciones1[[#This Row],[Pesimista]]</f>
        <v>0.99</v>
      </c>
      <c r="D7" s="8">
        <v>0.05</v>
      </c>
      <c r="E7" s="16">
        <f ca="1">1+Estimaciones1[[#This Row],[VariaciónO]]</f>
        <v>1.05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2.75" customHeight="1" x14ac:dyDescent="0.2">
      <c r="A8" s="4" t="s">
        <v>93</v>
      </c>
      <c r="B8" s="8">
        <v>0.02</v>
      </c>
      <c r="C8" s="16">
        <f>1+Estimaciones1[[#This Row],[Pesimista]]</f>
        <v>1.02</v>
      </c>
      <c r="D8" s="8">
        <v>0.04</v>
      </c>
      <c r="E8" s="16">
        <f ca="1">1+Estimaciones1[[#This Row],[VariaciónO]]</f>
        <v>1.04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2.75" customHeight="1" x14ac:dyDescent="0.2">
      <c r="A9" s="4" t="s">
        <v>40</v>
      </c>
      <c r="B9" s="8">
        <v>-0.03</v>
      </c>
      <c r="C9" s="16">
        <f>1+Estimaciones1[[#This Row],[Pesimista]]</f>
        <v>0.97</v>
      </c>
      <c r="D9" s="8">
        <v>7.0000000000000007E-2</v>
      </c>
      <c r="E9" s="16">
        <f ca="1">1+Estimaciones1[[#This Row],[VariaciónO]]</f>
        <v>1.07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2.7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7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7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7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7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7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7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4"/>
      <c r="D994" s="4"/>
      <c r="E994" s="4"/>
      <c r="F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4"/>
      <c r="D995" s="4"/>
      <c r="E995" s="4"/>
      <c r="F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4"/>
      <c r="D996" s="4"/>
      <c r="E996" s="4"/>
      <c r="F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4"/>
      <c r="D997" s="4"/>
      <c r="E997" s="4"/>
      <c r="F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">
      <c r="A998" s="4"/>
      <c r="B998" s="4"/>
      <c r="C998" s="4"/>
      <c r="D998" s="4"/>
      <c r="E998" s="4"/>
      <c r="F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">
      <c r="A999" s="4"/>
      <c r="B999" s="4"/>
      <c r="C999" s="4"/>
      <c r="D999" s="4"/>
      <c r="E999" s="4"/>
      <c r="F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">
      <c r="A1000" s="4"/>
      <c r="B1000" s="4"/>
      <c r="C1000" s="4"/>
      <c r="D1000" s="4"/>
      <c r="E1000" s="4"/>
      <c r="F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E56C7-8583-4E7F-8AC3-BCED7F527F03}">
  <dimension ref="C13:L72"/>
  <sheetViews>
    <sheetView topLeftCell="C14" workbookViewId="0">
      <selection activeCell="B25" sqref="B25"/>
    </sheetView>
  </sheetViews>
  <sheetFormatPr baseColWidth="10" defaultRowHeight="12.75" x14ac:dyDescent="0.2"/>
  <cols>
    <col min="1" max="1" width="17.85546875" bestFit="1" customWidth="1"/>
    <col min="2" max="2" width="34.85546875" bestFit="1" customWidth="1"/>
    <col min="3" max="3" width="21.7109375" bestFit="1" customWidth="1"/>
    <col min="4" max="4" width="23" bestFit="1" customWidth="1"/>
    <col min="5" max="5" width="21.42578125" bestFit="1" customWidth="1"/>
    <col min="6" max="6" width="33.7109375" bestFit="1" customWidth="1"/>
    <col min="7" max="7" width="7.42578125" bestFit="1" customWidth="1"/>
    <col min="8" max="8" width="27.140625" bestFit="1" customWidth="1"/>
    <col min="9" max="9" width="14" bestFit="1" customWidth="1"/>
    <col min="10" max="10" width="18.85546875" bestFit="1" customWidth="1"/>
    <col min="11" max="11" width="13.140625" bestFit="1" customWidth="1"/>
    <col min="12" max="13" width="17.7109375" bestFit="1" customWidth="1"/>
    <col min="14" max="14" width="18.28515625" bestFit="1" customWidth="1"/>
    <col min="15" max="15" width="15.7109375" bestFit="1" customWidth="1"/>
    <col min="16" max="16" width="20.85546875" bestFit="1" customWidth="1"/>
    <col min="17" max="17" width="18.7109375" bestFit="1" customWidth="1"/>
    <col min="18" max="18" width="15.85546875" bestFit="1" customWidth="1"/>
    <col min="19" max="19" width="19.7109375" bestFit="1" customWidth="1"/>
    <col min="20" max="20" width="18.140625" bestFit="1" customWidth="1"/>
    <col min="21" max="21" width="19.28515625" bestFit="1" customWidth="1"/>
    <col min="22" max="22" width="22.5703125" bestFit="1" customWidth="1"/>
    <col min="23" max="23" width="16.28515625" bestFit="1" customWidth="1"/>
    <col min="24" max="24" width="13.7109375" bestFit="1" customWidth="1"/>
    <col min="25" max="25" width="19.140625" bestFit="1" customWidth="1"/>
    <col min="26" max="26" width="20.28515625" bestFit="1" customWidth="1"/>
    <col min="27" max="27" width="13.140625" bestFit="1" customWidth="1"/>
    <col min="28" max="28" width="11.7109375" bestFit="1" customWidth="1"/>
    <col min="29" max="29" width="14.28515625" bestFit="1" customWidth="1"/>
    <col min="30" max="30" width="15.28515625" bestFit="1" customWidth="1"/>
    <col min="31" max="31" width="16.42578125" bestFit="1" customWidth="1"/>
    <col min="32" max="32" width="13.140625" bestFit="1" customWidth="1"/>
    <col min="33" max="33" width="13.85546875" bestFit="1" customWidth="1"/>
    <col min="34" max="34" width="14.5703125" bestFit="1" customWidth="1"/>
    <col min="35" max="35" width="14.85546875" bestFit="1" customWidth="1"/>
    <col min="36" max="37" width="13" bestFit="1" customWidth="1"/>
    <col min="38" max="38" width="18.42578125" bestFit="1" customWidth="1"/>
    <col min="39" max="39" width="16.42578125" bestFit="1" customWidth="1"/>
    <col min="40" max="40" width="13.7109375" bestFit="1" customWidth="1"/>
    <col min="41" max="41" width="15.7109375" bestFit="1" customWidth="1"/>
    <col min="42" max="42" width="14.7109375" bestFit="1" customWidth="1"/>
    <col min="43" max="43" width="14.42578125" bestFit="1" customWidth="1"/>
    <col min="44" max="44" width="16.7109375" bestFit="1" customWidth="1"/>
    <col min="45" max="45" width="13.7109375" bestFit="1" customWidth="1"/>
    <col min="46" max="46" width="15.7109375" bestFit="1" customWidth="1"/>
    <col min="47" max="47" width="16.140625" bestFit="1" customWidth="1"/>
    <col min="48" max="48" width="18.85546875" bestFit="1" customWidth="1"/>
    <col min="49" max="49" width="17.140625" bestFit="1" customWidth="1"/>
    <col min="50" max="50" width="18.28515625" bestFit="1" customWidth="1"/>
    <col min="51" max="51" width="15.42578125" bestFit="1" customWidth="1"/>
    <col min="52" max="52" width="12.28515625" bestFit="1" customWidth="1"/>
    <col min="53" max="53" width="13.7109375" bestFit="1" customWidth="1"/>
    <col min="54" max="54" width="16.85546875" bestFit="1" customWidth="1"/>
    <col min="55" max="55" width="14.28515625" bestFit="1" customWidth="1"/>
    <col min="56" max="56" width="17.5703125" bestFit="1" customWidth="1"/>
    <col min="57" max="57" width="18.28515625" bestFit="1" customWidth="1"/>
    <col min="58" max="58" width="10.5703125" bestFit="1" customWidth="1"/>
    <col min="59" max="59" width="16.85546875" bestFit="1" customWidth="1"/>
    <col min="60" max="60" width="14.5703125" bestFit="1" customWidth="1"/>
    <col min="61" max="61" width="19.5703125" bestFit="1" customWidth="1"/>
    <col min="62" max="62" width="18" bestFit="1" customWidth="1"/>
    <col min="63" max="63" width="11.28515625" bestFit="1" customWidth="1"/>
    <col min="64" max="64" width="13.140625" bestFit="1" customWidth="1"/>
  </cols>
  <sheetData>
    <row r="13" spans="3:12" x14ac:dyDescent="0.2">
      <c r="C13" s="31" t="s">
        <v>1237</v>
      </c>
      <c r="D13" s="31"/>
      <c r="E13" s="31"/>
      <c r="F13" s="31"/>
      <c r="G13" s="31"/>
      <c r="H13" s="31"/>
      <c r="I13" s="31"/>
      <c r="J13" s="31"/>
      <c r="K13" s="31"/>
    </row>
    <row r="15" spans="3:12" x14ac:dyDescent="0.2">
      <c r="C15" s="9" t="s">
        <v>1224</v>
      </c>
      <c r="D15" s="9" t="s">
        <v>1227</v>
      </c>
    </row>
    <row r="16" spans="3:12" x14ac:dyDescent="0.2">
      <c r="C16" s="9" t="s">
        <v>1249</v>
      </c>
      <c r="D16" t="s">
        <v>58</v>
      </c>
      <c r="E16" t="s">
        <v>50</v>
      </c>
      <c r="F16" t="s">
        <v>46</v>
      </c>
      <c r="G16" t="s">
        <v>27</v>
      </c>
      <c r="H16" t="s">
        <v>18</v>
      </c>
      <c r="I16" t="s">
        <v>93</v>
      </c>
      <c r="J16" t="s">
        <v>40</v>
      </c>
      <c r="K16" t="s">
        <v>1223</v>
      </c>
      <c r="L16" s="11"/>
    </row>
    <row r="17" spans="3:11" x14ac:dyDescent="0.2">
      <c r="C17" s="10" t="s">
        <v>25</v>
      </c>
      <c r="D17">
        <v>1376</v>
      </c>
      <c r="E17">
        <v>166</v>
      </c>
      <c r="F17">
        <v>1323</v>
      </c>
      <c r="G17">
        <v>2909</v>
      </c>
      <c r="H17">
        <v>1267</v>
      </c>
      <c r="J17">
        <v>2753</v>
      </c>
      <c r="K17">
        <v>9794</v>
      </c>
    </row>
    <row r="18" spans="3:11" x14ac:dyDescent="0.2">
      <c r="C18" s="10" t="s">
        <v>29</v>
      </c>
      <c r="D18">
        <v>1258</v>
      </c>
      <c r="E18">
        <v>98</v>
      </c>
      <c r="F18">
        <v>815</v>
      </c>
      <c r="G18">
        <v>1937</v>
      </c>
      <c r="H18">
        <v>1421</v>
      </c>
      <c r="J18">
        <v>2716</v>
      </c>
      <c r="K18">
        <v>8245</v>
      </c>
    </row>
    <row r="19" spans="3:11" x14ac:dyDescent="0.2">
      <c r="C19" s="10" t="s">
        <v>32</v>
      </c>
      <c r="D19">
        <v>1066</v>
      </c>
      <c r="E19">
        <v>713</v>
      </c>
      <c r="F19">
        <v>531</v>
      </c>
      <c r="G19">
        <v>2050</v>
      </c>
      <c r="H19">
        <v>1073</v>
      </c>
      <c r="I19">
        <v>145</v>
      </c>
      <c r="J19">
        <v>3739</v>
      </c>
      <c r="K19">
        <v>9317</v>
      </c>
    </row>
    <row r="20" spans="3:11" x14ac:dyDescent="0.2">
      <c r="C20" s="10" t="s">
        <v>14</v>
      </c>
      <c r="D20">
        <v>1554</v>
      </c>
      <c r="E20">
        <v>843</v>
      </c>
      <c r="F20">
        <v>1792</v>
      </c>
      <c r="G20">
        <v>3194</v>
      </c>
      <c r="H20">
        <v>1606</v>
      </c>
      <c r="J20">
        <v>4140</v>
      </c>
      <c r="K20">
        <v>13129</v>
      </c>
    </row>
    <row r="21" spans="3:11" x14ac:dyDescent="0.2">
      <c r="C21" s="10" t="s">
        <v>20</v>
      </c>
      <c r="D21">
        <v>2938</v>
      </c>
      <c r="E21">
        <v>1924</v>
      </c>
      <c r="F21">
        <v>1620</v>
      </c>
      <c r="G21">
        <v>4939</v>
      </c>
      <c r="H21">
        <v>1951</v>
      </c>
      <c r="I21">
        <v>397</v>
      </c>
      <c r="J21">
        <v>4455</v>
      </c>
      <c r="K21">
        <v>18224</v>
      </c>
    </row>
    <row r="22" spans="3:11" x14ac:dyDescent="0.2">
      <c r="C22" s="10" t="s">
        <v>23</v>
      </c>
      <c r="D22">
        <v>1435</v>
      </c>
      <c r="E22">
        <v>469</v>
      </c>
      <c r="F22">
        <v>632</v>
      </c>
      <c r="G22">
        <v>1298</v>
      </c>
      <c r="H22">
        <v>494</v>
      </c>
      <c r="I22">
        <v>41</v>
      </c>
      <c r="J22">
        <v>2680</v>
      </c>
      <c r="K22">
        <v>7049</v>
      </c>
    </row>
    <row r="23" spans="3:11" x14ac:dyDescent="0.2">
      <c r="C23" s="10" t="s">
        <v>33</v>
      </c>
      <c r="D23">
        <v>1033</v>
      </c>
      <c r="E23">
        <v>1211</v>
      </c>
      <c r="F23">
        <v>1247</v>
      </c>
      <c r="G23">
        <v>2323</v>
      </c>
      <c r="H23">
        <v>1500</v>
      </c>
      <c r="J23">
        <v>1629</v>
      </c>
      <c r="K23">
        <v>8943</v>
      </c>
    </row>
    <row r="24" spans="3:11" x14ac:dyDescent="0.2">
      <c r="C24" s="10" t="s">
        <v>36</v>
      </c>
      <c r="D24">
        <v>542</v>
      </c>
      <c r="E24">
        <v>1271</v>
      </c>
      <c r="F24">
        <v>1308</v>
      </c>
      <c r="G24">
        <v>1962</v>
      </c>
      <c r="H24">
        <v>1374</v>
      </c>
      <c r="I24">
        <v>6</v>
      </c>
      <c r="J24">
        <v>2252</v>
      </c>
      <c r="K24">
        <v>8715</v>
      </c>
    </row>
    <row r="25" spans="3:11" x14ac:dyDescent="0.2">
      <c r="C25" s="10" t="s">
        <v>38</v>
      </c>
      <c r="D25">
        <v>1231</v>
      </c>
      <c r="E25">
        <v>782</v>
      </c>
      <c r="F25">
        <v>508</v>
      </c>
      <c r="G25">
        <v>2238</v>
      </c>
      <c r="H25">
        <v>1165</v>
      </c>
      <c r="I25">
        <v>38</v>
      </c>
      <c r="J25">
        <v>3459</v>
      </c>
      <c r="K25">
        <v>9421</v>
      </c>
    </row>
    <row r="26" spans="3:11" x14ac:dyDescent="0.2">
      <c r="C26" s="10" t="s">
        <v>42</v>
      </c>
      <c r="D26">
        <v>680</v>
      </c>
      <c r="E26">
        <v>1106</v>
      </c>
      <c r="F26">
        <v>774</v>
      </c>
      <c r="G26">
        <v>2533</v>
      </c>
      <c r="H26">
        <v>548</v>
      </c>
      <c r="I26">
        <v>225</v>
      </c>
      <c r="J26">
        <v>1918</v>
      </c>
      <c r="K26">
        <v>7784</v>
      </c>
    </row>
    <row r="27" spans="3:11" x14ac:dyDescent="0.2">
      <c r="C27" s="10" t="s">
        <v>45</v>
      </c>
      <c r="D27">
        <v>1551</v>
      </c>
      <c r="E27">
        <v>518</v>
      </c>
      <c r="F27">
        <v>431</v>
      </c>
      <c r="G27">
        <v>1546</v>
      </c>
      <c r="H27">
        <v>1290</v>
      </c>
      <c r="I27">
        <v>176</v>
      </c>
      <c r="J27">
        <v>1907</v>
      </c>
      <c r="K27">
        <v>7419</v>
      </c>
    </row>
    <row r="28" spans="3:11" x14ac:dyDescent="0.2">
      <c r="C28" s="10" t="s">
        <v>1223</v>
      </c>
      <c r="D28">
        <v>14664</v>
      </c>
      <c r="E28">
        <v>9101</v>
      </c>
      <c r="F28">
        <v>10981</v>
      </c>
      <c r="G28">
        <v>26929</v>
      </c>
      <c r="H28">
        <v>13689</v>
      </c>
      <c r="I28">
        <v>1028</v>
      </c>
      <c r="J28">
        <v>31648</v>
      </c>
      <c r="K28">
        <v>108040</v>
      </c>
    </row>
    <row r="51" spans="3:4" x14ac:dyDescent="0.2">
      <c r="C51" s="9" t="s">
        <v>1222</v>
      </c>
      <c r="D51" t="s">
        <v>1238</v>
      </c>
    </row>
    <row r="52" spans="3:4" x14ac:dyDescent="0.2">
      <c r="C52" s="10" t="s">
        <v>878</v>
      </c>
      <c r="D52">
        <v>212</v>
      </c>
    </row>
    <row r="53" spans="3:4" x14ac:dyDescent="0.2">
      <c r="C53" s="10" t="s">
        <v>402</v>
      </c>
      <c r="D53">
        <v>211</v>
      </c>
    </row>
    <row r="54" spans="3:4" x14ac:dyDescent="0.2">
      <c r="C54" s="10" t="s">
        <v>229</v>
      </c>
      <c r="D54">
        <v>211</v>
      </c>
    </row>
    <row r="55" spans="3:4" x14ac:dyDescent="0.2">
      <c r="C55" s="10" t="s">
        <v>557</v>
      </c>
      <c r="D55">
        <v>211</v>
      </c>
    </row>
    <row r="56" spans="3:4" x14ac:dyDescent="0.2">
      <c r="C56" s="10" t="s">
        <v>833</v>
      </c>
      <c r="D56">
        <v>210</v>
      </c>
    </row>
    <row r="57" spans="3:4" x14ac:dyDescent="0.2">
      <c r="C57" s="10" t="s">
        <v>1108</v>
      </c>
      <c r="D57">
        <v>210</v>
      </c>
    </row>
    <row r="58" spans="3:4" x14ac:dyDescent="0.2">
      <c r="C58" s="10" t="s">
        <v>370</v>
      </c>
      <c r="D58">
        <v>209</v>
      </c>
    </row>
    <row r="59" spans="3:4" x14ac:dyDescent="0.2">
      <c r="C59" s="10" t="s">
        <v>620</v>
      </c>
      <c r="D59">
        <v>209</v>
      </c>
    </row>
    <row r="60" spans="3:4" x14ac:dyDescent="0.2">
      <c r="C60" s="10" t="s">
        <v>396</v>
      </c>
      <c r="D60">
        <v>209</v>
      </c>
    </row>
    <row r="61" spans="3:4" x14ac:dyDescent="0.2">
      <c r="C61" s="10" t="s">
        <v>764</v>
      </c>
      <c r="D61">
        <v>209</v>
      </c>
    </row>
    <row r="62" spans="3:4" x14ac:dyDescent="0.2">
      <c r="C62" s="10" t="s">
        <v>895</v>
      </c>
      <c r="D62">
        <v>208</v>
      </c>
    </row>
    <row r="63" spans="3:4" x14ac:dyDescent="0.2">
      <c r="C63" s="10" t="s">
        <v>985</v>
      </c>
      <c r="D63">
        <v>208</v>
      </c>
    </row>
    <row r="64" spans="3:4" x14ac:dyDescent="0.2">
      <c r="C64" s="10" t="s">
        <v>360</v>
      </c>
      <c r="D64">
        <v>208</v>
      </c>
    </row>
    <row r="65" spans="3:4" x14ac:dyDescent="0.2">
      <c r="C65" s="10" t="s">
        <v>653</v>
      </c>
      <c r="D65">
        <v>207</v>
      </c>
    </row>
    <row r="66" spans="3:4" x14ac:dyDescent="0.2">
      <c r="C66" s="10" t="s">
        <v>1089</v>
      </c>
      <c r="D66">
        <v>206</v>
      </c>
    </row>
    <row r="67" spans="3:4" x14ac:dyDescent="0.2">
      <c r="C67" s="10" t="s">
        <v>719</v>
      </c>
      <c r="D67">
        <v>205</v>
      </c>
    </row>
    <row r="68" spans="3:4" x14ac:dyDescent="0.2">
      <c r="C68" s="10" t="s">
        <v>463</v>
      </c>
      <c r="D68">
        <v>204</v>
      </c>
    </row>
    <row r="69" spans="3:4" x14ac:dyDescent="0.2">
      <c r="C69" s="10" t="s">
        <v>880</v>
      </c>
      <c r="D69">
        <v>204</v>
      </c>
    </row>
    <row r="70" spans="3:4" x14ac:dyDescent="0.2">
      <c r="C70" s="10" t="s">
        <v>1191</v>
      </c>
      <c r="D70">
        <v>204</v>
      </c>
    </row>
    <row r="71" spans="3:4" x14ac:dyDescent="0.2">
      <c r="C71" s="10" t="s">
        <v>516</v>
      </c>
      <c r="D71">
        <v>204</v>
      </c>
    </row>
    <row r="72" spans="3:4" x14ac:dyDescent="0.2">
      <c r="C72" s="10" t="s">
        <v>1223</v>
      </c>
      <c r="D72">
        <v>4159</v>
      </c>
    </row>
  </sheetData>
  <mergeCells count="1">
    <mergeCell ref="C13:K13"/>
  </mergeCells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0EE5D-68A1-467A-9124-0A5EA12E69EE}">
  <dimension ref="A1:U36"/>
  <sheetViews>
    <sheetView topLeftCell="C7" zoomScaleNormal="100" workbookViewId="0">
      <selection activeCell="K12" sqref="K12"/>
    </sheetView>
  </sheetViews>
  <sheetFormatPr baseColWidth="10" defaultRowHeight="12.75" x14ac:dyDescent="0.2"/>
  <cols>
    <col min="5" max="5" width="30.28515625" bestFit="1" customWidth="1"/>
    <col min="6" max="6" width="18.5703125" bestFit="1" customWidth="1"/>
    <col min="7" max="7" width="12.7109375" bestFit="1" customWidth="1"/>
    <col min="8" max="8" width="11.7109375" bestFit="1" customWidth="1"/>
    <col min="9" max="9" width="12.85546875" bestFit="1" customWidth="1"/>
    <col min="11" max="11" width="30.28515625" bestFit="1" customWidth="1"/>
    <col min="12" max="12" width="12" bestFit="1" customWidth="1"/>
    <col min="13" max="13" width="11.85546875" bestFit="1" customWidth="1"/>
    <col min="14" max="16" width="11.7109375" style="12" bestFit="1" customWidth="1"/>
    <col min="17" max="17" width="12.7109375" bestFit="1" customWidth="1"/>
    <col min="18" max="18" width="13.140625" bestFit="1" customWidth="1"/>
    <col min="19" max="19" width="17.42578125" bestFit="1" customWidth="1"/>
    <col min="20" max="20" width="17.7109375" bestFit="1" customWidth="1"/>
  </cols>
  <sheetData>
    <row r="1" spans="1:19" x14ac:dyDescent="0.2">
      <c r="A1" s="11" t="s">
        <v>1229</v>
      </c>
    </row>
    <row r="5" spans="1:19" x14ac:dyDescent="0.2">
      <c r="K5" s="15"/>
    </row>
    <row r="8" spans="1:19" x14ac:dyDescent="0.2">
      <c r="E8" s="31" t="s">
        <v>1239</v>
      </c>
      <c r="F8" s="31"/>
      <c r="G8" s="31"/>
      <c r="H8" s="31"/>
      <c r="I8" s="31"/>
      <c r="K8" s="20" t="s">
        <v>1242</v>
      </c>
      <c r="S8" s="11"/>
    </row>
    <row r="9" spans="1:19" x14ac:dyDescent="0.2">
      <c r="E9" s="17" t="s">
        <v>1233</v>
      </c>
      <c r="F9" s="17" t="s">
        <v>1232</v>
      </c>
      <c r="G9" s="17" t="s">
        <v>1234</v>
      </c>
      <c r="H9" s="17" t="s">
        <v>1230</v>
      </c>
      <c r="I9" s="17" t="s">
        <v>1231</v>
      </c>
      <c r="J9" s="11"/>
      <c r="K9" s="1" t="s">
        <v>4</v>
      </c>
      <c r="L9" s="1" t="s">
        <v>1216</v>
      </c>
      <c r="M9" s="1" t="s">
        <v>1217</v>
      </c>
      <c r="O9"/>
      <c r="P9"/>
    </row>
    <row r="10" spans="1:19" x14ac:dyDescent="0.2">
      <c r="E10" t="s">
        <v>58</v>
      </c>
      <c r="F10">
        <v>14664</v>
      </c>
      <c r="G10" s="12">
        <v>50661</v>
      </c>
      <c r="H10" s="12">
        <v>94131.50999999998</v>
      </c>
      <c r="I10" s="12">
        <f>H10-G10</f>
        <v>43470.50999999998</v>
      </c>
      <c r="K10" s="4" t="s">
        <v>58</v>
      </c>
      <c r="L10" s="8">
        <v>0.04</v>
      </c>
      <c r="M10" s="8">
        <v>0.16</v>
      </c>
      <c r="O10"/>
      <c r="P10"/>
    </row>
    <row r="11" spans="1:19" x14ac:dyDescent="0.2">
      <c r="E11" t="s">
        <v>50</v>
      </c>
      <c r="F11">
        <v>9101</v>
      </c>
      <c r="G11" s="12">
        <v>28672.5</v>
      </c>
      <c r="H11" s="12">
        <v>53471.88</v>
      </c>
      <c r="I11" s="12">
        <f t="shared" ref="I11:I16" si="0">H11-G11</f>
        <v>24799.379999999997</v>
      </c>
      <c r="K11" s="4" t="s">
        <v>50</v>
      </c>
      <c r="L11" s="8">
        <v>0.01</v>
      </c>
      <c r="M11" s="8">
        <v>0.03</v>
      </c>
      <c r="O11"/>
      <c r="P11"/>
    </row>
    <row r="12" spans="1:19" x14ac:dyDescent="0.2">
      <c r="E12" t="s">
        <v>46</v>
      </c>
      <c r="F12">
        <v>10981</v>
      </c>
      <c r="G12" s="12">
        <v>31760.5</v>
      </c>
      <c r="H12" s="12">
        <v>59874.979999999996</v>
      </c>
      <c r="I12" s="12">
        <f>H12-G12</f>
        <v>28114.479999999996</v>
      </c>
      <c r="K12" s="4" t="s">
        <v>46</v>
      </c>
      <c r="L12" s="8">
        <v>0.02</v>
      </c>
      <c r="M12" s="8">
        <v>0.04</v>
      </c>
      <c r="O12"/>
      <c r="P12"/>
    </row>
    <row r="13" spans="1:19" x14ac:dyDescent="0.2">
      <c r="E13" t="s">
        <v>27</v>
      </c>
      <c r="F13">
        <v>26929</v>
      </c>
      <c r="G13" s="12">
        <v>87112.5</v>
      </c>
      <c r="H13" s="12">
        <v>163060.4</v>
      </c>
      <c r="I13" s="12">
        <f>H13-G13</f>
        <v>75947.899999999994</v>
      </c>
      <c r="K13" s="4" t="s">
        <v>27</v>
      </c>
      <c r="L13" s="8">
        <v>-0.02</v>
      </c>
      <c r="M13" s="8">
        <v>0.02</v>
      </c>
      <c r="O13"/>
      <c r="P13"/>
    </row>
    <row r="14" spans="1:19" x14ac:dyDescent="0.2">
      <c r="E14" t="s">
        <v>18</v>
      </c>
      <c r="F14">
        <v>13689</v>
      </c>
      <c r="G14" s="12">
        <v>45325</v>
      </c>
      <c r="H14" s="12">
        <v>83814.86</v>
      </c>
      <c r="I14" s="12">
        <f>H14-G14</f>
        <v>38489.86</v>
      </c>
      <c r="K14" s="4" t="s">
        <v>18</v>
      </c>
      <c r="L14" s="8">
        <v>-0.01</v>
      </c>
      <c r="M14" s="8">
        <v>0.05</v>
      </c>
      <c r="O14"/>
      <c r="P14"/>
    </row>
    <row r="15" spans="1:19" x14ac:dyDescent="0.2">
      <c r="E15" t="s">
        <v>93</v>
      </c>
      <c r="F15">
        <v>1028</v>
      </c>
      <c r="G15" s="12">
        <v>4488.5</v>
      </c>
      <c r="H15" s="12">
        <v>8247.9</v>
      </c>
      <c r="I15" s="12">
        <f t="shared" si="0"/>
        <v>3759.3999999999996</v>
      </c>
      <c r="K15" s="4" t="s">
        <v>93</v>
      </c>
      <c r="L15" s="8">
        <v>0.02</v>
      </c>
      <c r="M15" s="8">
        <v>0.04</v>
      </c>
      <c r="O15"/>
      <c r="P15"/>
    </row>
    <row r="16" spans="1:19" x14ac:dyDescent="0.2">
      <c r="E16" t="s">
        <v>40</v>
      </c>
      <c r="F16">
        <v>31648</v>
      </c>
      <c r="G16" s="12">
        <v>108910.5</v>
      </c>
      <c r="H16" s="12">
        <v>199821.17999999988</v>
      </c>
      <c r="I16" s="12">
        <f t="shared" si="0"/>
        <v>90910.679999999877</v>
      </c>
      <c r="K16" s="4" t="s">
        <v>40</v>
      </c>
      <c r="L16" s="8">
        <v>-0.03</v>
      </c>
      <c r="M16" s="8">
        <v>7.0000000000000007E-2</v>
      </c>
      <c r="O16"/>
      <c r="P16"/>
    </row>
    <row r="17" spans="5:21" x14ac:dyDescent="0.2">
      <c r="E17" s="17" t="s">
        <v>1223</v>
      </c>
      <c r="F17" s="17">
        <f>SUM(F10:F16)</f>
        <v>108040</v>
      </c>
      <c r="G17" s="18">
        <f>SUM(G10:G16)</f>
        <v>356930.5</v>
      </c>
      <c r="H17" s="18">
        <f>SUM(H10:H16)</f>
        <v>662422.71</v>
      </c>
      <c r="I17" s="18">
        <f>SUM(I10:I16)</f>
        <v>305492.20999999985</v>
      </c>
    </row>
    <row r="18" spans="5:21" x14ac:dyDescent="0.2">
      <c r="K18" s="19" t="s">
        <v>1241</v>
      </c>
      <c r="L18" s="19" t="s">
        <v>1217</v>
      </c>
    </row>
    <row r="19" spans="5:21" x14ac:dyDescent="0.2">
      <c r="K19" s="17" t="s">
        <v>1233</v>
      </c>
      <c r="L19" s="17" t="s">
        <v>1240</v>
      </c>
      <c r="N19"/>
      <c r="O19"/>
      <c r="Q19" s="12"/>
      <c r="R19" s="12"/>
    </row>
    <row r="20" spans="5:21" x14ac:dyDescent="0.2">
      <c r="E20" s="31" t="s">
        <v>1253</v>
      </c>
      <c r="F20" s="31"/>
      <c r="G20" s="31"/>
      <c r="K20" t="s">
        <v>58</v>
      </c>
      <c r="L20" s="15">
        <v>0.16</v>
      </c>
      <c r="N20"/>
      <c r="O20"/>
      <c r="Q20" s="12"/>
      <c r="R20" s="12"/>
      <c r="U20" s="12"/>
    </row>
    <row r="21" spans="5:21" x14ac:dyDescent="0.2">
      <c r="E21" s="17" t="s">
        <v>1233</v>
      </c>
      <c r="F21" s="17" t="s">
        <v>1232</v>
      </c>
      <c r="G21" s="17" t="s">
        <v>1231</v>
      </c>
      <c r="K21" t="s">
        <v>50</v>
      </c>
      <c r="L21" s="15">
        <v>0.03</v>
      </c>
      <c r="N21"/>
      <c r="O21"/>
      <c r="Q21" s="12"/>
      <c r="R21" s="12"/>
      <c r="U21" s="12"/>
    </row>
    <row r="22" spans="5:21" x14ac:dyDescent="0.2">
      <c r="E22" t="s">
        <v>58</v>
      </c>
      <c r="F22">
        <f t="shared" ref="F22:F28" si="1">ROUNDDOWN(F10*(1+$L$20),0)</f>
        <v>17010</v>
      </c>
      <c r="G22" s="12">
        <f t="shared" ref="G22:G28" si="2">I10*(1+L20)</f>
        <v>50425.791599999975</v>
      </c>
      <c r="K22" t="s">
        <v>46</v>
      </c>
      <c r="L22" s="15">
        <v>0.04</v>
      </c>
      <c r="N22"/>
      <c r="O22"/>
      <c r="Q22" s="12"/>
      <c r="R22" s="12"/>
      <c r="U22" s="12"/>
    </row>
    <row r="23" spans="5:21" x14ac:dyDescent="0.2">
      <c r="E23" t="s">
        <v>50</v>
      </c>
      <c r="F23">
        <f t="shared" si="1"/>
        <v>10557</v>
      </c>
      <c r="G23" s="12">
        <f t="shared" si="2"/>
        <v>25543.361399999998</v>
      </c>
      <c r="K23" t="s">
        <v>27</v>
      </c>
      <c r="L23" s="15">
        <v>0.02</v>
      </c>
      <c r="N23"/>
      <c r="O23"/>
      <c r="Q23" s="12"/>
      <c r="R23" s="12"/>
      <c r="U23" s="12"/>
    </row>
    <row r="24" spans="5:21" x14ac:dyDescent="0.2">
      <c r="E24" t="s">
        <v>46</v>
      </c>
      <c r="F24">
        <f t="shared" si="1"/>
        <v>12737</v>
      </c>
      <c r="G24" s="12">
        <f t="shared" si="2"/>
        <v>29239.059199999996</v>
      </c>
      <c r="K24" t="s">
        <v>18</v>
      </c>
      <c r="L24" s="15">
        <v>0.05</v>
      </c>
      <c r="N24"/>
      <c r="O24" s="11"/>
      <c r="Q24" s="12"/>
      <c r="R24" s="12"/>
      <c r="U24" s="12"/>
    </row>
    <row r="25" spans="5:21" x14ac:dyDescent="0.2">
      <c r="E25" t="s">
        <v>27</v>
      </c>
      <c r="F25">
        <f t="shared" si="1"/>
        <v>31237</v>
      </c>
      <c r="G25" s="12">
        <f t="shared" si="2"/>
        <v>77466.857999999993</v>
      </c>
      <c r="K25" t="s">
        <v>93</v>
      </c>
      <c r="L25" s="15">
        <v>0.04</v>
      </c>
      <c r="N25"/>
      <c r="O25"/>
      <c r="Q25" s="12"/>
      <c r="R25" s="12"/>
      <c r="U25" s="12"/>
    </row>
    <row r="26" spans="5:21" x14ac:dyDescent="0.2">
      <c r="E26" t="s">
        <v>18</v>
      </c>
      <c r="F26">
        <f t="shared" si="1"/>
        <v>15879</v>
      </c>
      <c r="G26" s="12">
        <f t="shared" si="2"/>
        <v>40414.353000000003</v>
      </c>
      <c r="K26" t="s">
        <v>40</v>
      </c>
      <c r="L26" s="15">
        <v>7.0000000000000007E-2</v>
      </c>
      <c r="N26"/>
      <c r="O26"/>
      <c r="Q26" s="12"/>
      <c r="R26" s="12"/>
    </row>
    <row r="27" spans="5:21" x14ac:dyDescent="0.2">
      <c r="E27" t="s">
        <v>93</v>
      </c>
      <c r="F27">
        <f t="shared" si="1"/>
        <v>1192</v>
      </c>
      <c r="G27" s="12">
        <f t="shared" si="2"/>
        <v>3909.7759999999998</v>
      </c>
      <c r="S27" s="12"/>
    </row>
    <row r="28" spans="5:21" x14ac:dyDescent="0.2">
      <c r="E28" t="s">
        <v>40</v>
      </c>
      <c r="F28">
        <f t="shared" si="1"/>
        <v>36711</v>
      </c>
      <c r="G28" s="12">
        <f t="shared" si="2"/>
        <v>97274.427599999879</v>
      </c>
      <c r="S28" s="12"/>
    </row>
    <row r="29" spans="5:21" x14ac:dyDescent="0.2">
      <c r="E29" s="17" t="s">
        <v>1223</v>
      </c>
      <c r="F29" s="17">
        <f>SUM(F22:F28)</f>
        <v>125323</v>
      </c>
      <c r="G29" s="18">
        <f>SUM(G22:G28)</f>
        <v>324273.62679999985</v>
      </c>
      <c r="S29" s="12"/>
    </row>
    <row r="30" spans="5:21" x14ac:dyDescent="0.2">
      <c r="S30" s="12"/>
    </row>
    <row r="31" spans="5:21" x14ac:dyDescent="0.2">
      <c r="S31" s="12"/>
    </row>
    <row r="32" spans="5:21" x14ac:dyDescent="0.2">
      <c r="S32" s="12"/>
    </row>
    <row r="36" spans="12:12" x14ac:dyDescent="0.2">
      <c r="L36" s="11"/>
    </row>
  </sheetData>
  <scenarios current="1" show="1">
    <scenario name="Pesimista" locked="1" count="8" user="Usuario" comment="Creado por Usuario el 23/09/2025_x000a_Modificado por Usuario el 23/09/2025">
      <inputCells r="L20" val="0,04"/>
      <inputCells r="L21" val="0,01"/>
      <inputCells r="L22" val="0,02"/>
      <inputCells r="L23" val="-0,02"/>
      <inputCells r="L24" val="-0,01"/>
      <inputCells r="L25" val="0,02"/>
      <inputCells r="L26" val="-0,03"/>
      <inputCells r="L18" val="Pesimista"/>
    </scenario>
    <scenario name="Optimista" locked="1" count="8" user="Usuario" comment="Creado por Usuario el 23/09/2025_x000a_Modificado por Usuario el 23/09/2025">
      <inputCells r="L20" val="0,16"/>
      <inputCells r="L21" val="0,03"/>
      <inputCells r="L22" val="0,04"/>
      <inputCells r="L23" val="0,02"/>
      <inputCells r="L24" val="0,05"/>
      <inputCells r="L25" val="0,04"/>
      <inputCells r="L26" val="0,07"/>
      <inputCells r="L18" val="Optimista"/>
    </scenario>
  </scenarios>
  <mergeCells count="2">
    <mergeCell ref="E8:I8"/>
    <mergeCell ref="E20:G20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444E-51ED-43B8-89EF-30FC567409D9}">
  <dimension ref="D5:K49"/>
  <sheetViews>
    <sheetView workbookViewId="0">
      <selection activeCell="J21" sqref="J21"/>
    </sheetView>
  </sheetViews>
  <sheetFormatPr baseColWidth="10" defaultRowHeight="12.75" x14ac:dyDescent="0.2"/>
  <cols>
    <col min="4" max="4" width="30.28515625" bestFit="1" customWidth="1"/>
    <col min="5" max="5" width="12.7109375" bestFit="1" customWidth="1"/>
    <col min="6" max="8" width="11.7109375" bestFit="1" customWidth="1"/>
    <col min="10" max="10" width="30.28515625" bestFit="1" customWidth="1"/>
  </cols>
  <sheetData>
    <row r="5" spans="4:11" x14ac:dyDescent="0.2">
      <c r="D5" s="9" t="s">
        <v>1233</v>
      </c>
      <c r="E5" t="s">
        <v>10</v>
      </c>
      <c r="F5" t="s">
        <v>1234</v>
      </c>
      <c r="G5" t="s">
        <v>1230</v>
      </c>
      <c r="H5" t="s">
        <v>1231</v>
      </c>
    </row>
    <row r="6" spans="4:11" x14ac:dyDescent="0.2">
      <c r="D6" s="10" t="s">
        <v>58</v>
      </c>
      <c r="E6">
        <v>14664</v>
      </c>
      <c r="F6" s="12">
        <v>50661</v>
      </c>
      <c r="G6" s="12">
        <v>94131.50999999998</v>
      </c>
      <c r="H6" s="12">
        <v>43470.510000000017</v>
      </c>
    </row>
    <row r="7" spans="4:11" x14ac:dyDescent="0.2">
      <c r="D7" s="10" t="s">
        <v>50</v>
      </c>
      <c r="E7">
        <v>9101</v>
      </c>
      <c r="F7" s="12">
        <v>28672.5</v>
      </c>
      <c r="G7" s="12">
        <v>53471.88</v>
      </c>
      <c r="H7" s="12">
        <v>24799.38</v>
      </c>
    </row>
    <row r="8" spans="4:11" x14ac:dyDescent="0.2">
      <c r="D8" s="10" t="s">
        <v>46</v>
      </c>
      <c r="E8">
        <v>10981</v>
      </c>
      <c r="F8" s="12">
        <v>31760.5</v>
      </c>
      <c r="G8" s="12">
        <v>59874.979999999996</v>
      </c>
      <c r="H8" s="12">
        <v>28114.479999999996</v>
      </c>
    </row>
    <row r="9" spans="4:11" x14ac:dyDescent="0.2">
      <c r="D9" s="10" t="s">
        <v>27</v>
      </c>
      <c r="E9">
        <v>26929</v>
      </c>
      <c r="F9" s="12">
        <v>87112.5</v>
      </c>
      <c r="G9" s="12">
        <v>163060.4</v>
      </c>
      <c r="H9" s="12">
        <v>75947.899999999951</v>
      </c>
    </row>
    <row r="10" spans="4:11" x14ac:dyDescent="0.2">
      <c r="D10" s="10" t="s">
        <v>18</v>
      </c>
      <c r="E10">
        <v>13689</v>
      </c>
      <c r="F10" s="12">
        <v>45325</v>
      </c>
      <c r="G10" s="12">
        <v>83814.86</v>
      </c>
      <c r="H10" s="12">
        <v>38489.859999999993</v>
      </c>
    </row>
    <row r="11" spans="4:11" x14ac:dyDescent="0.2">
      <c r="D11" s="10" t="s">
        <v>93</v>
      </c>
      <c r="E11">
        <v>1028</v>
      </c>
      <c r="F11" s="12">
        <v>4488.5</v>
      </c>
      <c r="G11" s="12">
        <v>8247.9</v>
      </c>
      <c r="H11" s="12">
        <v>3759.3999999999996</v>
      </c>
    </row>
    <row r="12" spans="4:11" x14ac:dyDescent="0.2">
      <c r="D12" s="10" t="s">
        <v>40</v>
      </c>
      <c r="E12">
        <v>31648</v>
      </c>
      <c r="F12" s="12">
        <v>108910.5</v>
      </c>
      <c r="G12" s="12">
        <v>199821.17999999988</v>
      </c>
      <c r="H12" s="12">
        <v>90910.68</v>
      </c>
    </row>
    <row r="13" spans="4:11" x14ac:dyDescent="0.2">
      <c r="D13" s="10" t="s">
        <v>1223</v>
      </c>
      <c r="E13">
        <v>108040</v>
      </c>
      <c r="F13" s="12">
        <v>356930.5</v>
      </c>
      <c r="G13" s="12">
        <v>662422.71000000043</v>
      </c>
      <c r="H13" s="12">
        <v>305492.21000000008</v>
      </c>
    </row>
    <row r="14" spans="4:11" x14ac:dyDescent="0.2">
      <c r="J14" s="32" t="s">
        <v>1250</v>
      </c>
      <c r="K14" s="32"/>
    </row>
    <row r="16" spans="4:11" ht="13.5" thickBot="1" x14ac:dyDescent="0.25">
      <c r="D16" s="33" t="s">
        <v>1243</v>
      </c>
      <c r="E16" s="33"/>
      <c r="J16" s="29" t="s">
        <v>1243</v>
      </c>
      <c r="K16" s="27"/>
    </row>
    <row r="17" spans="4:11" x14ac:dyDescent="0.2">
      <c r="D17" s="21" t="s">
        <v>1233</v>
      </c>
      <c r="E17" s="22" t="s">
        <v>1244</v>
      </c>
      <c r="J17" s="30" t="s">
        <v>1233</v>
      </c>
      <c r="K17" s="30" t="s">
        <v>1244</v>
      </c>
    </row>
    <row r="18" spans="4:11" x14ac:dyDescent="0.2">
      <c r="D18" s="23" t="s">
        <v>58</v>
      </c>
      <c r="E18" s="24">
        <v>4.6172985781990521</v>
      </c>
      <c r="J18" t="s">
        <v>58</v>
      </c>
      <c r="K18" s="28">
        <v>4.6616430311031563</v>
      </c>
    </row>
    <row r="19" spans="4:11" x14ac:dyDescent="0.2">
      <c r="D19" s="23" t="s">
        <v>50</v>
      </c>
      <c r="E19" s="24">
        <f>GETPIVOTDATA("[Measures].[Suma de Costes]",$D$5,"[Paises1].[Region]","[Paises1].[Region].&amp;[Australia and Oceania]")/Inventarios!B4</f>
        <v>7.0848776871756858</v>
      </c>
      <c r="J19" t="s">
        <v>50</v>
      </c>
      <c r="K19" s="28">
        <v>4.6247123920033495</v>
      </c>
    </row>
    <row r="20" spans="4:11" x14ac:dyDescent="0.2">
      <c r="D20" s="23" t="s">
        <v>46</v>
      </c>
      <c r="E20" s="24">
        <f>GETPIVOTDATA("[Measures].[Suma de Costes]",$D$5,"[Paises1].[Region]","[Paises1].[Region].&amp;[Central America and the Caribbean]")/Inventarios!B5</f>
        <v>4.1301040312093624</v>
      </c>
      <c r="J20" t="s">
        <v>46</v>
      </c>
      <c r="K20" s="28">
        <v>4.518743228248475</v>
      </c>
    </row>
    <row r="21" spans="4:11" x14ac:dyDescent="0.2">
      <c r="D21" s="23" t="s">
        <v>27</v>
      </c>
      <c r="E21" s="24">
        <f>GETPIVOTDATA("[Measures].[Suma de Costes]",$D$5,"[Paises1].[Region]","[Paises1].[Region].&amp;[Europe]")/Inventarios!B6</f>
        <v>7.0411008729388946</v>
      </c>
      <c r="J21" t="s">
        <v>27</v>
      </c>
      <c r="K21" s="28">
        <v>4.588006584028987</v>
      </c>
    </row>
    <row r="22" spans="4:11" x14ac:dyDescent="0.2">
      <c r="D22" s="23" t="s">
        <v>18</v>
      </c>
      <c r="E22" s="24">
        <f>GETPIVOTDATA("[Measures].[Suma de Costes]",$D$5,"[Paises1].[Region]","[Paises1].[Region].&amp;[Middle East and North Africa]")/Inventarios!B7</f>
        <v>3.970652650021901</v>
      </c>
      <c r="J22" t="s">
        <v>18</v>
      </c>
      <c r="K22" s="28">
        <v>4.710335470949091</v>
      </c>
    </row>
    <row r="23" spans="4:11" x14ac:dyDescent="0.2">
      <c r="D23" s="23" t="s">
        <v>93</v>
      </c>
      <c r="E23" s="24">
        <f>GETPIVOTDATA("[Measures].[Suma de Costes]",$D$5,"[Paises1].[Region]","[Paises1].[Region].&amp;[North America]")/Inventarios!B8</f>
        <v>15.749122807017544</v>
      </c>
      <c r="J23" t="s">
        <v>93</v>
      </c>
      <c r="K23" s="28">
        <v>4.7757620896951645</v>
      </c>
    </row>
    <row r="24" spans="4:11" ht="13.5" thickBot="1" x14ac:dyDescent="0.25">
      <c r="D24" s="25" t="s">
        <v>40</v>
      </c>
      <c r="E24" s="26">
        <f>GETPIVOTDATA("[Measures].[Suma de Costes]",$D$5,"[Paises1].[Region]","[Paises1].[Region].&amp;[Sub-Saharan Africa]")/Inventarios!B9</f>
        <v>4.0916109399654372</v>
      </c>
      <c r="J24" t="s">
        <v>40</v>
      </c>
      <c r="K24" s="28">
        <v>4.7919823278313771</v>
      </c>
    </row>
    <row r="27" spans="4:11" ht="13.5" thickBot="1" x14ac:dyDescent="0.25">
      <c r="D27" s="33" t="s">
        <v>1245</v>
      </c>
      <c r="E27" s="33"/>
      <c r="J27" s="29" t="s">
        <v>1245</v>
      </c>
      <c r="K27" s="27"/>
    </row>
    <row r="28" spans="4:11" x14ac:dyDescent="0.2">
      <c r="D28" s="21" t="s">
        <v>1233</v>
      </c>
      <c r="E28" s="22" t="s">
        <v>1246</v>
      </c>
      <c r="J28" s="30" t="s">
        <v>1233</v>
      </c>
      <c r="K28" s="30" t="s">
        <v>1246</v>
      </c>
    </row>
    <row r="29" spans="4:11" x14ac:dyDescent="0.2">
      <c r="D29" s="23" t="s">
        <v>58</v>
      </c>
      <c r="E29" s="24">
        <f>(GETPIVOTDATA("[Measures].[Suma de Ingresos]",$D$5,"[Paises1].[Region]","[Paises1].[Region].&amp;[Asia]")-GETPIVOTDATA("[Measures].[Suma de Costes]",$D$5,"[Paises1].[Region]","[Paises1].[Region].&amp;[Asia]"))/GETPIVOTDATA("[Measures].[Suma de Costes]",$D$5,"[Paises1].[Region]","[Paises1].[Region].&amp;[Asia]")</f>
        <v>0.85806656007579751</v>
      </c>
      <c r="J29" t="s">
        <v>58</v>
      </c>
      <c r="K29" s="28">
        <v>0.85806656007579751</v>
      </c>
    </row>
    <row r="30" spans="4:11" x14ac:dyDescent="0.2">
      <c r="D30" s="23" t="s">
        <v>50</v>
      </c>
      <c r="E30" s="24">
        <f>(GETPIVOTDATA("[Measures].[Suma de Ingresos]",$D$5,"[Paises1].[Region]","[Paises1].[Region].&amp;[Australia and Oceania]")-GETPIVOTDATA("[Measures].[Suma de Costes]",$D$5,"[Paises1].[Region]","[Paises1].[Region].&amp;[Australia and Oceania]"))/GETPIVOTDATA("[Measures].[Suma de Costes]",$D$5,"[Paises1].[Region]","[Paises1].[Region].&amp;[Australia and Oceania]")</f>
        <v>0.86491865027465331</v>
      </c>
      <c r="J30" t="s">
        <v>50</v>
      </c>
      <c r="K30" s="28">
        <v>0.86491865027465331</v>
      </c>
    </row>
    <row r="31" spans="4:11" x14ac:dyDescent="0.2">
      <c r="D31" s="23" t="s">
        <v>46</v>
      </c>
      <c r="E31" s="24">
        <f>(GETPIVOTDATA("[Measures].[Suma de Ingresos]",$D$5,"[Paises1].[Region]","[Paises1].[Region].&amp;[Central America and the Caribbean]")-GETPIVOTDATA("[Measures].[Suma de Costes]",$D$5,"[Paises1].[Region]","[Paises1].[Region].&amp;[Central America and the Caribbean]"))/GETPIVOTDATA("[Measures].[Suma de Costes]",$D$5,"[Paises1].[Region]","[Paises1].[Region].&amp;[Central America and the Caribbean]")</f>
        <v>0.88520268887454534</v>
      </c>
      <c r="J31" t="s">
        <v>46</v>
      </c>
      <c r="K31" s="28">
        <v>0.88520268887454534</v>
      </c>
    </row>
    <row r="32" spans="4:11" x14ac:dyDescent="0.2">
      <c r="D32" s="23" t="s">
        <v>27</v>
      </c>
      <c r="E32" s="24">
        <f>(GETPIVOTDATA("[Measures].[Suma de Ingresos]",$D$5,"[Paises1].[Region]","[Paises1].[Region].&amp;[Europe]")-GETPIVOTDATA("[Measures].[Suma de Costes]",$D$5,"[Paises1].[Region]","[Paises1].[Region].&amp;[Europe]"))/GETPIVOTDATA("[Measures].[Suma de Costes]",$D$5,"[Paises1].[Region]","[Paises1].[Region].&amp;[Europe]")</f>
        <v>0.87183699239489154</v>
      </c>
      <c r="J32" t="s">
        <v>27</v>
      </c>
      <c r="K32" s="28">
        <v>0.87183699239489154</v>
      </c>
    </row>
    <row r="33" spans="4:11" x14ac:dyDescent="0.2">
      <c r="D33" s="23" t="s">
        <v>18</v>
      </c>
      <c r="E33" s="24">
        <f>(GETPIVOTDATA("[Measures].[Suma de Ingresos]",$D$5,"[Paises1].[Region]","[Paises1].[Region].&amp;[Middle East and North Africa]")-GETPIVOTDATA("[Measures].[Suma de Costes]",$D$5,"[Paises1].[Region]","[Paises1].[Region].&amp;[Middle East and North Africa]"))/GETPIVOTDATA("[Measures].[Suma de Costes]",$D$5,"[Paises1].[Region]","[Paises1].[Region].&amp;[Middle East and North Africa]")</f>
        <v>0.84919713182570322</v>
      </c>
      <c r="J33" t="s">
        <v>18</v>
      </c>
      <c r="K33" s="28">
        <v>0.84919713182570322</v>
      </c>
    </row>
    <row r="34" spans="4:11" x14ac:dyDescent="0.2">
      <c r="D34" s="23" t="s">
        <v>93</v>
      </c>
      <c r="E34" s="24">
        <f>(GETPIVOTDATA("[Measures].[Suma de Ingresos]",$D$5,"[Paises1].[Region]","[Paises1].[Region].&amp;[North America]")-GETPIVOTDATA("[Measures].[Suma de Costes]",$D$5,"[Paises1].[Region]","[Paises1].[Region].&amp;[North America]"))/GETPIVOTDATA("[Measures].[Suma de Costes]",$D$5,"[Paises1].[Region]","[Paises1].[Region].&amp;[North America]")</f>
        <v>0.83756266013144698</v>
      </c>
      <c r="J34" t="s">
        <v>93</v>
      </c>
      <c r="K34" s="28">
        <v>0.83756266013144698</v>
      </c>
    </row>
    <row r="35" spans="4:11" ht="13.5" thickBot="1" x14ac:dyDescent="0.25">
      <c r="D35" s="25" t="s">
        <v>40</v>
      </c>
      <c r="E35" s="26">
        <f>(GETPIVOTDATA("[Measures].[Suma de Ingresos]",$D$5,"[Paises1].[Region]","[Paises1].[Region].&amp;[Sub-Saharan Africa]")-GETPIVOTDATA("[Measures].[Suma de Costes]",$D$5,"[Paises1].[Region]","[Paises1].[Region].&amp;[Sub-Saharan Africa]"))/GETPIVOTDATA("[Measures].[Suma de Costes]",$D$5,"[Paises1].[Region]","[Paises1].[Region].&amp;[Sub-Saharan Africa]")</f>
        <v>0.8347283319790092</v>
      </c>
      <c r="J35" t="s">
        <v>40</v>
      </c>
      <c r="K35" s="28">
        <v>0.8347283319790092</v>
      </c>
    </row>
    <row r="38" spans="4:11" ht="13.5" thickBot="1" x14ac:dyDescent="0.25">
      <c r="D38" s="34" t="s">
        <v>1247</v>
      </c>
      <c r="E38" s="34"/>
      <c r="J38" s="34" t="s">
        <v>1247</v>
      </c>
      <c r="K38" s="34"/>
    </row>
    <row r="39" spans="4:11" x14ac:dyDescent="0.2">
      <c r="D39" s="21" t="s">
        <v>1233</v>
      </c>
      <c r="E39" s="22" t="s">
        <v>1248</v>
      </c>
      <c r="J39" s="21" t="s">
        <v>1233</v>
      </c>
      <c r="K39" s="22" t="s">
        <v>1248</v>
      </c>
    </row>
    <row r="40" spans="4:11" x14ac:dyDescent="0.2">
      <c r="D40" s="23" t="s">
        <v>58</v>
      </c>
      <c r="E40" s="24">
        <f>$E29*$E18</f>
        <v>3.9619495078381313</v>
      </c>
      <c r="J40" s="23" t="s">
        <v>58</v>
      </c>
      <c r="K40" s="24">
        <f>$K29*$K18</f>
        <v>3.9999999999999991</v>
      </c>
    </row>
    <row r="41" spans="4:11" x14ac:dyDescent="0.2">
      <c r="D41" s="23" t="s">
        <v>50</v>
      </c>
      <c r="E41" s="24">
        <f t="shared" ref="E41:E46" si="0">$E30*$E19</f>
        <v>6.1278428465530013</v>
      </c>
      <c r="J41" s="23" t="s">
        <v>50</v>
      </c>
      <c r="K41" s="24">
        <f t="shared" ref="K41:K46" si="1">$K30*$K19</f>
        <v>4</v>
      </c>
    </row>
    <row r="42" spans="4:11" x14ac:dyDescent="0.2">
      <c r="D42" s="23" t="s">
        <v>46</v>
      </c>
      <c r="E42" s="24">
        <f t="shared" si="0"/>
        <v>3.6559791937581267</v>
      </c>
      <c r="J42" s="23" t="s">
        <v>46</v>
      </c>
      <c r="K42" s="24">
        <f t="shared" si="1"/>
        <v>4.0000036559791932</v>
      </c>
    </row>
    <row r="43" spans="4:11" x14ac:dyDescent="0.2">
      <c r="D43" s="23" t="s">
        <v>27</v>
      </c>
      <c r="E43" s="24">
        <f t="shared" si="0"/>
        <v>6.1386922082120909</v>
      </c>
      <c r="J43" s="23" t="s">
        <v>27</v>
      </c>
      <c r="K43" s="24">
        <f t="shared" si="1"/>
        <v>3.9999938613077921</v>
      </c>
    </row>
    <row r="44" spans="4:11" x14ac:dyDescent="0.2">
      <c r="D44" s="23" t="s">
        <v>18</v>
      </c>
      <c r="E44" s="24">
        <f t="shared" si="0"/>
        <v>3.3718668418747262</v>
      </c>
      <c r="J44" s="23" t="s">
        <v>18</v>
      </c>
      <c r="K44" s="24">
        <f t="shared" si="1"/>
        <v>4.0000033718668409</v>
      </c>
    </row>
    <row r="45" spans="4:11" x14ac:dyDescent="0.2">
      <c r="D45" s="23" t="s">
        <v>93</v>
      </c>
      <c r="E45" s="24">
        <f t="shared" si="0"/>
        <v>13.190877192982455</v>
      </c>
      <c r="J45" s="23" t="s">
        <v>93</v>
      </c>
      <c r="K45" s="24">
        <f t="shared" si="1"/>
        <v>4</v>
      </c>
    </row>
    <row r="46" spans="4:11" ht="13.5" thickBot="1" x14ac:dyDescent="0.25">
      <c r="D46" s="25" t="s">
        <v>40</v>
      </c>
      <c r="E46" s="26">
        <f t="shared" si="0"/>
        <v>3.4153835750244155</v>
      </c>
      <c r="J46" s="25" t="s">
        <v>40</v>
      </c>
      <c r="K46" s="26">
        <f t="shared" si="1"/>
        <v>4.0000034153835751</v>
      </c>
    </row>
    <row r="48" spans="4:11" x14ac:dyDescent="0.2">
      <c r="J48" s="11" t="s">
        <v>1251</v>
      </c>
    </row>
    <row r="49" spans="10:10" x14ac:dyDescent="0.2">
      <c r="J49" s="10" t="s">
        <v>1252</v>
      </c>
    </row>
  </sheetData>
  <mergeCells count="5">
    <mergeCell ref="J14:K14"/>
    <mergeCell ref="D27:E27"/>
    <mergeCell ref="D16:E16"/>
    <mergeCell ref="D38:E38"/>
    <mergeCell ref="J38:K3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I N D W z B o v w W l A A A A 9 g A A A B I A H A B D b 2 5 m a W c v U G F j a 2 F n Z S 5 4 b W w g o h g A K K A U A A A A A A A A A A A A A A A A A A A A A A A A A A A A h Y 9 N D o I w G E S v Q r q n P 2 i U k I + y M O 4 k M S E x b p t a o R G K o c V y N x c e y S u I U d S d y 3 n z F j P 3 6 w 2 y o a m D i + q s b k 2 K G K Y o U E a 2 B 2 3 K F P X u G M Y o 4 7 A V 8 i R K F Y y y s c l g D y m q n D s n h H j v s Z / h t i t J R C k j + 3 x T y E o 1 A n 1 k / V 8 O t b F O G K k Q h 9 1 r D I 8 w m y 8 w W 8 a Y A p k g 5 N p 8 h W j c + 2 x / I K z 6 2 v W d 4 s q G 6 w L I F I G 8 P / A H U E s D B B Q A A g A I A I S D Q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0 N b K I p H u A 4 A A A A R A A A A E w A c A E Z v c m 1 1 b G F z L 1 N l Y 3 R p b 2 4 x L m 0 g o h g A K K A U A A A A A A A A A A A A A A A A A A A A A A A A A A A A K 0 5 N L s n M z 1 M I h t C G 1 g B Q S w E C L Q A U A A I A C A C E g 0 N b M G i / B a U A A A D 2 A A A A E g A A A A A A A A A A A A A A A A A A A A A A Q 2 9 u Z m l n L 1 B h Y 2 t h Z 2 U u e G 1 s U E s B A i 0 A F A A C A A g A h I N D W w / K 6 a u k A A A A 6 Q A A A B M A A A A A A A A A A A A A A A A A 8 Q A A A F t D b 2 5 0 Z W 5 0 X 1 R 5 c G V z X S 5 4 b W x Q S w E C L Q A U A A I A C A C E g 0 N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u 4 O A E 9 d W k G / Z w E o n P K I q g A A A A A C A A A A A A A Q Z g A A A A E A A C A A A A C H g a o P 0 U L W T 7 C w B X P h s L g r e 3 U N T X z e D N N J V S U 1 x 0 S l k w A A A A A O g A A A A A I A A C A A A A D R z h t 4 d B N E m J I T + 3 y f c v t z t 3 R 8 2 q 3 y I 6 r M q L n Y x N Z L 4 F A A A A C S m W q V 1 t E J T j b x 9 U P h D x B F G L o G J j n w 3 q v 6 J U g K o g g P x p 6 P + u 5 H R a e 2 3 + U 8 4 r y X Q l t l U 3 d v C / Y B L q o C b S O k c W t I t 1 v o B 1 J x 3 V n / W M d E c I + U r 0 A A A A A Q Z E V c 1 I J D D V n w 0 b t T G a B / g 2 M 9 r 4 t y h c 7 H X c S O G 5 P 2 u A L P q 2 / B J / E 1 7 P U i Y c 8 b b z l c 2 e W U / e e B Y G U 6 K G T f Y o + a < / D a t a M a s h u p > 
</file>

<file path=customXml/itemProps1.xml><?xml version="1.0" encoding="utf-8"?>
<ds:datastoreItem xmlns:ds="http://schemas.openxmlformats.org/officeDocument/2006/customXml" ds:itemID="{22447887-B0DF-4586-9B61-B2C1F3CD41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Ventas</vt:lpstr>
      <vt:lpstr>Productos</vt:lpstr>
      <vt:lpstr>Países</vt:lpstr>
      <vt:lpstr>Clientes</vt:lpstr>
      <vt:lpstr>Inventarios</vt:lpstr>
      <vt:lpstr>Estimaciones</vt:lpstr>
      <vt:lpstr>Gráficos</vt:lpstr>
      <vt:lpstr>Escenarios</vt:lpstr>
      <vt:lpstr>Rentabilidad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Garda Porto</dc:creator>
  <cp:lastModifiedBy>Diego Garda Porto</cp:lastModifiedBy>
  <dcterms:created xsi:type="dcterms:W3CDTF">2025-09-22T19:04:38Z</dcterms:created>
  <dcterms:modified xsi:type="dcterms:W3CDTF">2025-10-03T17:12:22Z</dcterms:modified>
</cp:coreProperties>
</file>