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mple\Downloads\"/>
    </mc:Choice>
  </mc:AlternateContent>
  <xr:revisionPtr revIDLastSave="0" documentId="13_ncr:1_{5CD53F41-5977-435F-8162-FCD7B3994B6B}" xr6:coauthVersionLast="47" xr6:coauthVersionMax="47" xr10:uidLastSave="{00000000-0000-0000-0000-000000000000}"/>
  <bookViews>
    <workbookView xWindow="-108" yWindow="-108" windowWidth="23256" windowHeight="12456" tabRatio="872" firstSheet="1" activeTab="2" xr2:uid="{3A2BA067-674C-4C6C-8D1F-D3AE584BAB7B}"/>
  </bookViews>
  <sheets>
    <sheet name="กรณีมีการเช็คBudget" sheetId="3" r:id="rId1"/>
    <sheet name="กรณีไม่มีการเช็คBudget" sheetId="1" r:id="rId2"/>
    <sheet name="การขออนุมัติCostแต่ละSO" sheetId="4" r:id="rId3"/>
    <sheet name="อำนาจอนุมัติ-ภาพรวม" sheetId="2" r:id="rId4"/>
    <sheet name="ใบEstimate Budget" sheetId="5" r:id="rId5"/>
    <sheet name="Payment Order-ใบที่1" sheetId="8" r:id="rId6"/>
    <sheet name="Payment Order-ใบที่2" sheetId="12" r:id="rId7"/>
    <sheet name="Payment Order-ใบที่3" sheetId="13" r:id="rId8"/>
    <sheet name="Payment Order-ใบที่4" sheetId="14" r:id="rId9"/>
    <sheet name="Payment Order-New" sheetId="11" r:id="rId10"/>
    <sheet name="ใบสรุปเคลียร์-old" sheetId="10" r:id="rId11"/>
    <sheet name="Sheet1" sheetId="9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thinkcelle89rd7Qa4kK5ngiqylq.4A" localSheetId="9" hidden="1">[1]ชื่อBU!#REF!</definedName>
    <definedName name="___thinkcelle89rd7Qa4kK5ngiqylq.4A" localSheetId="5" hidden="1">[1]ชื่อBU!#REF!</definedName>
    <definedName name="___thinkcelle89rd7Qa4kK5ngiqylq.4A" localSheetId="6" hidden="1">[1]ชื่อBU!#REF!</definedName>
    <definedName name="___thinkcelle89rd7Qa4kK5ngiqylq.4A" localSheetId="7" hidden="1">[1]ชื่อBU!#REF!</definedName>
    <definedName name="___thinkcelle89rd7Qa4kK5ngiqylq.4A" localSheetId="8" hidden="1">[1]ชื่อBU!#REF!</definedName>
    <definedName name="___thinkcelle89rd7Qa4kK5ngiqylq.4A" localSheetId="4" hidden="1">#REF!</definedName>
    <definedName name="___thinkcelle89rd7Qa4kK5ngiqylq.4A" localSheetId="10" hidden="1">[1]ชื่อBU!#REF!</definedName>
    <definedName name="___thinkcelle89rd7Qa4kK5ngiqylq.4A" hidden="1">#REF!</definedName>
    <definedName name="__123Graph_A" hidden="1">#REF!</definedName>
    <definedName name="__123Graph_B" hidden="1">#REF!</definedName>
    <definedName name="__123Graph_C" hidden="1">#REF!</definedName>
    <definedName name="__123Graph_X" hidden="1">#REF!</definedName>
    <definedName name="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000" localSheetId="9" hidden="1">[1]ชื่อBU!#REF!</definedName>
    <definedName name="_000" localSheetId="5" hidden="1">[1]ชื่อBU!#REF!</definedName>
    <definedName name="_000" localSheetId="6" hidden="1">[1]ชื่อBU!#REF!</definedName>
    <definedName name="_000" localSheetId="7" hidden="1">[1]ชื่อBU!#REF!</definedName>
    <definedName name="_000" localSheetId="8" hidden="1">[1]ชื่อBU!#REF!</definedName>
    <definedName name="_000" localSheetId="4" hidden="1">#REF!</definedName>
    <definedName name="_000" localSheetId="10" hidden="1">[1]ชื่อBU!#REF!</definedName>
    <definedName name="_000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ET2" localSheetId="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6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1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3" localSheetId="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6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1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4" localSheetId="9" hidden="1">{#N/A,#N/A,FALSE,"BUDGET"}</definedName>
    <definedName name="_DET4" localSheetId="5" hidden="1">{#N/A,#N/A,FALSE,"BUDGET"}</definedName>
    <definedName name="_DET4" localSheetId="6" hidden="1">{#N/A,#N/A,FALSE,"BUDGET"}</definedName>
    <definedName name="_DET4" localSheetId="7" hidden="1">{#N/A,#N/A,FALSE,"BUDGET"}</definedName>
    <definedName name="_DET4" localSheetId="8" hidden="1">{#N/A,#N/A,FALSE,"BUDGET"}</definedName>
    <definedName name="_DET4" localSheetId="4" hidden="1">{#N/A,#N/A,FALSE,"BUDGET"}</definedName>
    <definedName name="_DET4" localSheetId="10" hidden="1">{#N/A,#N/A,FALSE,"BUDGET"}</definedName>
    <definedName name="_DET4" hidden="1">{#N/A,#N/A,FALSE,"BUDGET"}</definedName>
    <definedName name="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4" hidden="1">#REF!</definedName>
    <definedName name="_Fill" hidden="1">#REF!</definedName>
    <definedName name="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4" hidden="1">#REF!</definedName>
    <definedName name="_Key1" hidden="1">#REF!</definedName>
    <definedName name="_Key2" localSheetId="9" hidden="1">[2]ชื่อตำแหน่งมีเดีย!#REF!</definedName>
    <definedName name="_Key2" localSheetId="5" hidden="1">[2]ชื่อตำแหน่งมีเดีย!#REF!</definedName>
    <definedName name="_Key2" localSheetId="6" hidden="1">[2]ชื่อตำแหน่งมีเดีย!#REF!</definedName>
    <definedName name="_Key2" localSheetId="7" hidden="1">[2]ชื่อตำแหน่งมีเดีย!#REF!</definedName>
    <definedName name="_Key2" localSheetId="8" hidden="1">[2]ชื่อตำแหน่งมีเดีย!#REF!</definedName>
    <definedName name="_Key2" localSheetId="4" hidden="1">#REF!</definedName>
    <definedName name="_Key2" localSheetId="10" hidden="1">[2]ชื่อตำแหน่งมีเดีย!#REF!</definedName>
    <definedName name="_Key2" hidden="1">#REF!</definedName>
    <definedName name="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Order1" hidden="1">255</definedName>
    <definedName name="_Order2" hidden="1">255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4" hidden="1">#REF!</definedName>
    <definedName name="_Sort" hidden="1">#REF!</definedName>
    <definedName name="AA" localSheetId="9" hidden="1">{#N/A,#N/A,FALSE,"MAIN";#N/A,#N/A,FALSE,"ACTvsBUD"}</definedName>
    <definedName name="AA" localSheetId="5" hidden="1">{#N/A,#N/A,FALSE,"MAIN";#N/A,#N/A,FALSE,"ACTvsBUD"}</definedName>
    <definedName name="AA" localSheetId="6" hidden="1">{#N/A,#N/A,FALSE,"MAIN";#N/A,#N/A,FALSE,"ACTvsBUD"}</definedName>
    <definedName name="AA" localSheetId="7" hidden="1">{#N/A,#N/A,FALSE,"MAIN";#N/A,#N/A,FALSE,"ACTvsBUD"}</definedName>
    <definedName name="AA" localSheetId="8" hidden="1">{#N/A,#N/A,FALSE,"MAIN";#N/A,#N/A,FALSE,"ACTvsBUD"}</definedName>
    <definedName name="AA" localSheetId="4" hidden="1">{#N/A,#N/A,FALSE,"MAIN";#N/A,#N/A,FALSE,"ACTvsBUD"}</definedName>
    <definedName name="AA" localSheetId="10" hidden="1">{#N/A,#N/A,FALSE,"MAIN";#N/A,#N/A,FALSE,"ACTvsBUD"}</definedName>
    <definedName name="AA" hidden="1">{#N/A,#N/A,FALSE,"MAIN";#N/A,#N/A,FALSE,"ACTvsBUD"}</definedName>
    <definedName name="AAAA" localSheetId="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6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1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a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A" localSheetId="9" hidden="1">{#N/A,#N/A,FALSE,"MAIN";#N/A,#N/A,FALSE,"ACTvsBUD"}</definedName>
    <definedName name="AAAAAA" localSheetId="5" hidden="1">{#N/A,#N/A,FALSE,"MAIN";#N/A,#N/A,FALSE,"ACTvsBUD"}</definedName>
    <definedName name="AAAAAA" localSheetId="6" hidden="1">{#N/A,#N/A,FALSE,"MAIN";#N/A,#N/A,FALSE,"ACTvsBUD"}</definedName>
    <definedName name="AAAAAA" localSheetId="7" hidden="1">{#N/A,#N/A,FALSE,"MAIN";#N/A,#N/A,FALSE,"ACTvsBUD"}</definedName>
    <definedName name="AAAAAA" localSheetId="8" hidden="1">{#N/A,#N/A,FALSE,"MAIN";#N/A,#N/A,FALSE,"ACTvsBUD"}</definedName>
    <definedName name="AAAAAA" localSheetId="4" hidden="1">{#N/A,#N/A,FALSE,"MAIN";#N/A,#N/A,FALSE,"ACTvsBUD"}</definedName>
    <definedName name="AAAAAA" localSheetId="10" hidden="1">{#N/A,#N/A,FALSE,"MAIN";#N/A,#N/A,FALSE,"ACTvsBUD"}</definedName>
    <definedName name="AAAAAA" hidden="1">{#N/A,#N/A,FALSE,"MAIN";#N/A,#N/A,FALSE,"ACTvsBUD"}</definedName>
    <definedName name="AAAAAAA" localSheetId="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6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1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Q" localSheetId="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6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1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bc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tivityMBK" localSheetId="9">[3]ชื่อBU!#REF!</definedName>
    <definedName name="ActivityMBK" localSheetId="5">[3]ชื่อBU!#REF!</definedName>
    <definedName name="ActivityMBK" localSheetId="6">[3]ชื่อBU!#REF!</definedName>
    <definedName name="ActivityMBK" localSheetId="7">[3]ชื่อBU!#REF!</definedName>
    <definedName name="ActivityMBK" localSheetId="8">[3]ชื่อBU!#REF!</definedName>
    <definedName name="ActivityMBK" localSheetId="10">[3]ชื่อBU!#REF!</definedName>
    <definedName name="ActivityMBK">#REF!</definedName>
    <definedName name="ActivityOffice" localSheetId="9">[3]ชื่อBU!#REF!</definedName>
    <definedName name="ActivityOffice" localSheetId="5">[3]ชื่อBU!#REF!</definedName>
    <definedName name="ActivityOffice" localSheetId="6">[3]ชื่อBU!#REF!</definedName>
    <definedName name="ActivityOffice" localSheetId="7">[3]ชื่อBU!#REF!</definedName>
    <definedName name="ActivityOffice" localSheetId="8">[3]ชื่อBU!#REF!</definedName>
    <definedName name="ActivityOffice" localSheetId="10">[3]ชื่อBU!#REF!</definedName>
    <definedName name="ActivityOffice">#REF!</definedName>
    <definedName name="ActivitySchool" localSheetId="9">[3]ชื่อBU!#REF!</definedName>
    <definedName name="ActivitySchool" localSheetId="5">[3]ชื่อBU!#REF!</definedName>
    <definedName name="ActivitySchool" localSheetId="6">[3]ชื่อBU!#REF!</definedName>
    <definedName name="ActivitySchool" localSheetId="7">[3]ชื่อBU!#REF!</definedName>
    <definedName name="ActivitySchool" localSheetId="8">[3]ชื่อBU!#REF!</definedName>
    <definedName name="ActivitySchool" localSheetId="10">[3]ชื่อBU!#REF!</definedName>
    <definedName name="ActivitySchool">#REF!</definedName>
    <definedName name="ActivityTutor" localSheetId="9">[3]ชื่อBU!#REF!</definedName>
    <definedName name="ActivityTutor" localSheetId="5">[3]ชื่อBU!#REF!</definedName>
    <definedName name="ActivityTutor" localSheetId="6">[3]ชื่อBU!#REF!</definedName>
    <definedName name="ActivityTutor" localSheetId="7">[3]ชื่อBU!#REF!</definedName>
    <definedName name="ActivityTutor" localSheetId="8">[3]ชื่อBU!#REF!</definedName>
    <definedName name="ActivityTutor" localSheetId="10">[3]ชื่อBU!#REF!</definedName>
    <definedName name="ActivityTutor">#REF!</definedName>
    <definedName name="ActivityUniversity" localSheetId="9">[3]ชื่อBU!#REF!</definedName>
    <definedName name="ActivityUniversity" localSheetId="5">[3]ชื่อBU!#REF!</definedName>
    <definedName name="ActivityUniversity" localSheetId="6">[3]ชื่อBU!#REF!</definedName>
    <definedName name="ActivityUniversity" localSheetId="7">[3]ชื่อBU!#REF!</definedName>
    <definedName name="ActivityUniversity" localSheetId="8">[3]ชื่อBU!#REF!</definedName>
    <definedName name="ActivityUniversity" localSheetId="10">[3]ชื่อBU!#REF!</definedName>
    <definedName name="ActivityUniversity">#REF!</definedName>
    <definedName name="adfdgfdg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GAHGBF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Q" localSheetId="9" hidden="1">{#N/A,#N/A,FALSE,"BUDGET"}</definedName>
    <definedName name="AQ" localSheetId="5" hidden="1">{#N/A,#N/A,FALSE,"BUDGET"}</definedName>
    <definedName name="AQ" localSheetId="6" hidden="1">{#N/A,#N/A,FALSE,"BUDGET"}</definedName>
    <definedName name="AQ" localSheetId="7" hidden="1">{#N/A,#N/A,FALSE,"BUDGET"}</definedName>
    <definedName name="AQ" localSheetId="8" hidden="1">{#N/A,#N/A,FALSE,"BUDGET"}</definedName>
    <definedName name="AQ" localSheetId="4" hidden="1">{#N/A,#N/A,FALSE,"BUDGET"}</definedName>
    <definedName name="AQ" localSheetId="10" hidden="1">{#N/A,#N/A,FALSE,"BUDGET"}</definedName>
    <definedName name="AQ" hidden="1">{#N/A,#N/A,FALSE,"BUDGET"}</definedName>
    <definedName name="AS2DocOpenMode" hidden="1">"AS2DocumentEdit"</definedName>
    <definedName name="b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ode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m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py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dsfds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ET" localSheetId="9" hidden="1">{#N/A,#N/A,FALSE,"MAIN";#N/A,#N/A,FALSE,"ACTvsBUD"}</definedName>
    <definedName name="DET" localSheetId="5" hidden="1">{#N/A,#N/A,FALSE,"MAIN";#N/A,#N/A,FALSE,"ACTvsBUD"}</definedName>
    <definedName name="DET" localSheetId="6" hidden="1">{#N/A,#N/A,FALSE,"MAIN";#N/A,#N/A,FALSE,"ACTvsBUD"}</definedName>
    <definedName name="DET" localSheetId="7" hidden="1">{#N/A,#N/A,FALSE,"MAIN";#N/A,#N/A,FALSE,"ACTvsBUD"}</definedName>
    <definedName name="DET" localSheetId="8" hidden="1">{#N/A,#N/A,FALSE,"MAIN";#N/A,#N/A,FALSE,"ACTvsBUD"}</definedName>
    <definedName name="DET" localSheetId="4" hidden="1">{#N/A,#N/A,FALSE,"MAIN";#N/A,#N/A,FALSE,"ACTvsBUD"}</definedName>
    <definedName name="DET" localSheetId="10" hidden="1">{#N/A,#N/A,FALSE,"MAIN";#N/A,#N/A,FALSE,"ACTvsBUD"}</definedName>
    <definedName name="DET" hidden="1">{#N/A,#N/A,FALSE,"MAIN";#N/A,#N/A,FALSE,"ACTvsBUD"}</definedName>
    <definedName name="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fjk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lskfjk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ASD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HFD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adfghdfhs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ert" localSheetId="5" hidden="1">#REF!</definedName>
    <definedName name="ert" localSheetId="6" hidden="1">#REF!</definedName>
    <definedName name="ert" localSheetId="7" hidden="1">#REF!</definedName>
    <definedName name="ert" localSheetId="8" hidden="1">#REF!</definedName>
    <definedName name="ert" localSheetId="4" hidden="1">#REF!</definedName>
    <definedName name="ert" hidden="1">#REF!</definedName>
    <definedName name="GP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hitech" localSheetId="5" hidden="1">#REF!</definedName>
    <definedName name="hitech" localSheetId="6" hidden="1">#REF!</definedName>
    <definedName name="hitech" localSheetId="7" hidden="1">#REF!</definedName>
    <definedName name="hitech" localSheetId="8" hidden="1">#REF!</definedName>
    <definedName name="hitech" hidden="1">#REF!</definedName>
    <definedName name="hjk" localSheetId="5" hidden="1">#REF!</definedName>
    <definedName name="hjk" localSheetId="6" hidden="1">#REF!</definedName>
    <definedName name="hjk" localSheetId="7" hidden="1">#REF!</definedName>
    <definedName name="hjk" localSheetId="8" hidden="1">#REF!</definedName>
    <definedName name="hjk" localSheetId="4" hidden="1">#REF!</definedName>
    <definedName name="hjk" hidden="1">#REF!</definedName>
    <definedName name="HTML_CodePage" hidden="1">874</definedName>
    <definedName name="HTML_Control" hidden="1">{"'SCBMF'!$A$1:$I$51","'SCBDA'!$A$1:$I$45","'SCBBA'!$A$1:$I$37"}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invert_e" hidden="1">{"'SCBMF'!$A$1:$I$51","'SCBDA'!$A$1:$I$45","'SCBBA'!$A$1:$I$37"}</definedName>
    <definedName name="IQ_ADDIN" hidden="1">"AUTO"</definedName>
    <definedName name="Joy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anager">[4]DATA!$B$1:$B$53</definedName>
    <definedName name="mmm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k">'[5]ใบคำนวณค่าแรง,แผนกตอก,ไดคัท'!$L$6:$N$9</definedName>
    <definedName name="PL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om" localSheetId="5" hidden="1">#REF!</definedName>
    <definedName name="pom" localSheetId="6" hidden="1">#REF!</definedName>
    <definedName name="pom" localSheetId="7" hidden="1">#REF!</definedName>
    <definedName name="pom" localSheetId="8" hidden="1">#REF!</definedName>
    <definedName name="pom" hidden="1">#REF!</definedName>
    <definedName name="_xlnm.Print_Area" localSheetId="4">'ใบEstimate Budget'!$B$1:$G$60</definedName>
    <definedName name="ProBLMBill" localSheetId="9">[3]ชื่อBU!#REF!</definedName>
    <definedName name="ProBLMBill" localSheetId="5">[3]ชื่อBU!#REF!</definedName>
    <definedName name="ProBLMBill" localSheetId="6">[3]ชื่อBU!#REF!</definedName>
    <definedName name="ProBLMBill" localSheetId="7">[3]ชื่อBU!#REF!</definedName>
    <definedName name="ProBLMBill" localSheetId="8">[3]ชื่อBU!#REF!</definedName>
    <definedName name="ProBLMBill" localSheetId="10">[3]ชื่อBU!#REF!</definedName>
    <definedName name="ProBLMBill">#REF!</definedName>
    <definedName name="ProBU" localSheetId="9">[3]ชื่อBU!#REF!</definedName>
    <definedName name="ProBU" localSheetId="5">[3]ชื่อBU!#REF!</definedName>
    <definedName name="ProBU" localSheetId="6">[3]ชื่อBU!#REF!</definedName>
    <definedName name="ProBU" localSheetId="7">[3]ชื่อBU!#REF!</definedName>
    <definedName name="ProBU" localSheetId="8">[3]ชื่อBU!#REF!</definedName>
    <definedName name="ProBU" localSheetId="10">[3]ชื่อBU!#REF!</definedName>
    <definedName name="ProBU">#REF!</definedName>
    <definedName name="ProCU" localSheetId="9">[3]ชื่อBU!#REF!</definedName>
    <definedName name="ProCU" localSheetId="5">[3]ชื่อBU!#REF!</definedName>
    <definedName name="ProCU" localSheetId="6">[3]ชื่อBU!#REF!</definedName>
    <definedName name="ProCU" localSheetId="7">[3]ชื่อBU!#REF!</definedName>
    <definedName name="ProCU" localSheetId="8">[3]ชื่อBU!#REF!</definedName>
    <definedName name="ProCU" localSheetId="10">[3]ชื่อBU!#REF!</definedName>
    <definedName name="ProCU">#REF!</definedName>
    <definedName name="ProMBK" localSheetId="9">[3]ชื่อBU!#REF!</definedName>
    <definedName name="ProMBK" localSheetId="5">[3]ชื่อBU!#REF!</definedName>
    <definedName name="ProMBK" localSheetId="6">[3]ชื่อBU!#REF!</definedName>
    <definedName name="ProMBK" localSheetId="7">[3]ชื่อBU!#REF!</definedName>
    <definedName name="ProMBK" localSheetId="8">[3]ชื่อBU!#REF!</definedName>
    <definedName name="ProMBK" localSheetId="10">[3]ชื่อBU!#REF!</definedName>
    <definedName name="ProMBK">#REF!</definedName>
    <definedName name="ProOff" localSheetId="9">[3]ชื่อBU!#REF!</definedName>
    <definedName name="ProOff" localSheetId="5">[3]ชื่อBU!#REF!</definedName>
    <definedName name="ProOff" localSheetId="6">[3]ชื่อBU!#REF!</definedName>
    <definedName name="ProOff" localSheetId="7">[3]ชื่อBU!#REF!</definedName>
    <definedName name="ProOff" localSheetId="8">[3]ชื่อBU!#REF!</definedName>
    <definedName name="ProOff" localSheetId="10">[3]ชื่อBU!#REF!</definedName>
    <definedName name="ProOff">#REF!</definedName>
    <definedName name="ProOther" localSheetId="9">[3]ชื่อBU!#REF!</definedName>
    <definedName name="ProOther" localSheetId="5">[3]ชื่อBU!#REF!</definedName>
    <definedName name="ProOther" localSheetId="6">[3]ชื่อBU!#REF!</definedName>
    <definedName name="ProOther" localSheetId="7">[3]ชื่อBU!#REF!</definedName>
    <definedName name="ProOther" localSheetId="8">[3]ชื่อBU!#REF!</definedName>
    <definedName name="ProOther" localSheetId="10">[3]ชื่อBU!#REF!</definedName>
    <definedName name="ProOther">#REF!</definedName>
    <definedName name="ProSC" localSheetId="9">[3]ชื่อBU!#REF!</definedName>
    <definedName name="ProSC" localSheetId="5">[3]ชื่อBU!#REF!</definedName>
    <definedName name="ProSC" localSheetId="6">[3]ชื่อBU!#REF!</definedName>
    <definedName name="ProSC" localSheetId="7">[3]ชื่อBU!#REF!</definedName>
    <definedName name="ProSC" localSheetId="8">[3]ชื่อBU!#REF!</definedName>
    <definedName name="ProSC" localSheetId="10">[3]ชื่อBU!#REF!</definedName>
    <definedName name="ProSC">#REF!</definedName>
    <definedName name="ProTU" localSheetId="9">[3]ชื่อBU!#REF!</definedName>
    <definedName name="ProTU" localSheetId="5">[3]ชื่อBU!#REF!</definedName>
    <definedName name="ProTU" localSheetId="6">[3]ชื่อBU!#REF!</definedName>
    <definedName name="ProTU" localSheetId="7">[3]ชื่อBU!#REF!</definedName>
    <definedName name="ProTU" localSheetId="8">[3]ชื่อBU!#REF!</definedName>
    <definedName name="ProTU" localSheetId="10">[3]ชื่อBU!#REF!</definedName>
    <definedName name="ProTU">#REF!</definedName>
    <definedName name="ProUN" localSheetId="9">[3]ชื่อBU!#REF!</definedName>
    <definedName name="ProUN" localSheetId="5">[3]ชื่อBU!#REF!</definedName>
    <definedName name="ProUN" localSheetId="6">[3]ชื่อBU!#REF!</definedName>
    <definedName name="ProUN" localSheetId="7">[3]ชื่อBU!#REF!</definedName>
    <definedName name="ProUN" localSheetId="8">[3]ชื่อBU!#REF!</definedName>
    <definedName name="ProUN" localSheetId="10">[3]ชื่อBU!#REF!</definedName>
    <definedName name="ProUN">#REF!</definedName>
    <definedName name="qw" localSheetId="5" hidden="1">#REF!</definedName>
    <definedName name="qw" localSheetId="6" hidden="1">#REF!</definedName>
    <definedName name="qw" localSheetId="7" hidden="1">#REF!</definedName>
    <definedName name="qw" localSheetId="8" hidden="1">#REF!</definedName>
    <definedName name="qw" localSheetId="4" hidden="1">#REF!</definedName>
    <definedName name="qw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.">[4]DATA!$A$1:$A$35</definedName>
    <definedName name="SpaceBLMBill" localSheetId="9">[3]ชื่อBU!#REF!</definedName>
    <definedName name="SpaceBLMBill" localSheetId="5">[3]ชื่อBU!#REF!</definedName>
    <definedName name="SpaceBLMBill" localSheetId="6">[3]ชื่อBU!#REF!</definedName>
    <definedName name="SpaceBLMBill" localSheetId="7">[3]ชื่อBU!#REF!</definedName>
    <definedName name="SpaceBLMBill" localSheetId="8">[3]ชื่อBU!#REF!</definedName>
    <definedName name="SpaceBLMBill" localSheetId="10">[3]ชื่อBU!#REF!</definedName>
    <definedName name="SpaceBLMBill">#REF!</definedName>
    <definedName name="SpaceBU" localSheetId="9">[3]ชื่อBU!#REF!</definedName>
    <definedName name="SpaceBU" localSheetId="5">[3]ชื่อBU!#REF!</definedName>
    <definedName name="SpaceBU" localSheetId="6">[3]ชื่อBU!#REF!</definedName>
    <definedName name="SpaceBU" localSheetId="7">[3]ชื่อBU!#REF!</definedName>
    <definedName name="SpaceBU" localSheetId="8">[3]ชื่อBU!#REF!</definedName>
    <definedName name="SpaceBU" localSheetId="10">[3]ชื่อBU!#REF!</definedName>
    <definedName name="SpaceBU">#REF!</definedName>
    <definedName name="SpaceCU" localSheetId="9">[3]ชื่อBU!#REF!</definedName>
    <definedName name="SpaceCU" localSheetId="5">[3]ชื่อBU!#REF!</definedName>
    <definedName name="SpaceCU" localSheetId="6">[3]ชื่อBU!#REF!</definedName>
    <definedName name="SpaceCU" localSheetId="7">[3]ชื่อBU!#REF!</definedName>
    <definedName name="SpaceCU" localSheetId="8">[3]ชื่อBU!#REF!</definedName>
    <definedName name="SpaceCU" localSheetId="10">[3]ชื่อBU!#REF!</definedName>
    <definedName name="SpaceCU">#REF!</definedName>
    <definedName name="SpaceMBK" localSheetId="9">[3]ชื่อBU!#REF!</definedName>
    <definedName name="SpaceMBK" localSheetId="5">[3]ชื่อBU!#REF!</definedName>
    <definedName name="SpaceMBK" localSheetId="6">[3]ชื่อBU!#REF!</definedName>
    <definedName name="SpaceMBK" localSheetId="7">[3]ชื่อBU!#REF!</definedName>
    <definedName name="SpaceMBK" localSheetId="8">[3]ชื่อBU!#REF!</definedName>
    <definedName name="SpaceMBK" localSheetId="10">[3]ชื่อBU!#REF!</definedName>
    <definedName name="SpaceMBK">#REF!</definedName>
    <definedName name="SpaceMediaOth" localSheetId="9">[3]ชื่อBU!#REF!</definedName>
    <definedName name="SpaceMediaOth" localSheetId="5">[3]ชื่อBU!#REF!</definedName>
    <definedName name="SpaceMediaOth" localSheetId="6">[3]ชื่อBU!#REF!</definedName>
    <definedName name="SpaceMediaOth" localSheetId="7">[3]ชื่อBU!#REF!</definedName>
    <definedName name="SpaceMediaOth" localSheetId="8">[3]ชื่อBU!#REF!</definedName>
    <definedName name="SpaceMediaOth" localSheetId="10">[3]ชื่อBU!#REF!</definedName>
    <definedName name="SpaceMediaOth">#REF!</definedName>
    <definedName name="SpaceOff" localSheetId="9">[3]ชื่อBU!#REF!</definedName>
    <definedName name="SpaceOff" localSheetId="5">[3]ชื่อBU!#REF!</definedName>
    <definedName name="SpaceOff" localSheetId="6">[3]ชื่อBU!#REF!</definedName>
    <definedName name="SpaceOff" localSheetId="7">[3]ชื่อBU!#REF!</definedName>
    <definedName name="SpaceOff" localSheetId="8">[3]ชื่อBU!#REF!</definedName>
    <definedName name="SpaceOff" localSheetId="10">[3]ชื่อBU!#REF!</definedName>
    <definedName name="SpaceOff">#REF!</definedName>
    <definedName name="SpaceSC" localSheetId="9">[3]ชื่อBU!#REF!</definedName>
    <definedName name="SpaceSC" localSheetId="5">[3]ชื่อBU!#REF!</definedName>
    <definedName name="SpaceSC" localSheetId="6">[3]ชื่อBU!#REF!</definedName>
    <definedName name="SpaceSC" localSheetId="7">[3]ชื่อBU!#REF!</definedName>
    <definedName name="SpaceSC" localSheetId="8">[3]ชื่อBU!#REF!</definedName>
    <definedName name="SpaceSC" localSheetId="10">[3]ชื่อBU!#REF!</definedName>
    <definedName name="SpaceSC">#REF!</definedName>
    <definedName name="SpaceTU" localSheetId="9">[3]ชื่อBU!#REF!</definedName>
    <definedName name="SpaceTU" localSheetId="5">[3]ชื่อBU!#REF!</definedName>
    <definedName name="SpaceTU" localSheetId="6">[3]ชื่อBU!#REF!</definedName>
    <definedName name="SpaceTU" localSheetId="7">[3]ชื่อBU!#REF!</definedName>
    <definedName name="SpaceTU" localSheetId="8">[3]ชื่อBU!#REF!</definedName>
    <definedName name="SpaceTU" localSheetId="10">[3]ชื่อBU!#REF!</definedName>
    <definedName name="SpaceTU">#REF!</definedName>
    <definedName name="SpaceUN" localSheetId="9">[3]ชื่อBU!#REF!</definedName>
    <definedName name="SpaceUN" localSheetId="5">[3]ชื่อBU!#REF!</definedName>
    <definedName name="SpaceUN" localSheetId="6">[3]ชื่อBU!#REF!</definedName>
    <definedName name="SpaceUN" localSheetId="7">[3]ชื่อBU!#REF!</definedName>
    <definedName name="SpaceUN" localSheetId="8">[3]ชื่อBU!#REF!</definedName>
    <definedName name="SpaceUN" localSheetId="10">[3]ชื่อBU!#REF!</definedName>
    <definedName name="SpaceUN">#REF!</definedName>
    <definedName name="sss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extRefCopyRangeCount" hidden="1">5</definedName>
    <definedName name="vvv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XRefCopyRangeCount" hidden="1">1</definedName>
    <definedName name="กำไรขาดทุน" localSheetId="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6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1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หาชื่อ">OFFSET(#REF!,1,0,SUM(#REF!),1)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4" l="1"/>
  <c r="J16" i="14" s="1"/>
  <c r="J16" i="13"/>
  <c r="J14" i="13"/>
  <c r="J16" i="12"/>
  <c r="J16" i="8"/>
  <c r="J14" i="8"/>
  <c r="H4" i="11"/>
  <c r="G13" i="11"/>
  <c r="H13" i="11"/>
  <c r="C13" i="11"/>
  <c r="F26" i="5"/>
  <c r="B26" i="5" l="1"/>
  <c r="H12" i="11"/>
  <c r="H30" i="11" s="1"/>
  <c r="C12" i="11"/>
  <c r="C11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G10" i="11"/>
  <c r="I10" i="11"/>
  <c r="I11" i="11"/>
  <c r="I13" i="11"/>
  <c r="I14" i="11"/>
  <c r="F30" i="11"/>
  <c r="G30" i="11"/>
  <c r="G21" i="10"/>
  <c r="F21" i="10"/>
  <c r="E21" i="10"/>
  <c r="H20" i="10"/>
  <c r="H21" i="10" s="1"/>
  <c r="E25" i="10" s="1"/>
  <c r="E26" i="10" s="1"/>
  <c r="H19" i="10"/>
  <c r="H18" i="10"/>
  <c r="H17" i="10"/>
  <c r="H16" i="10"/>
  <c r="H15" i="10"/>
  <c r="H14" i="10"/>
  <c r="H13" i="10"/>
  <c r="H12" i="10"/>
  <c r="H11" i="10"/>
  <c r="H10" i="10"/>
  <c r="H9" i="10"/>
  <c r="H8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14" i="5"/>
  <c r="G13" i="5"/>
  <c r="I12" i="11" l="1"/>
  <c r="I30" i="11"/>
  <c r="G43" i="5"/>
  <c r="G45" i="5" s="1"/>
  <c r="G49" i="5" s="1"/>
  <c r="G22" i="5"/>
  <c r="G48" i="5" s="1"/>
  <c r="G50" i="5" l="1"/>
  <c r="G53" i="5" s="1"/>
  <c r="G54" i="5" l="1"/>
  <c r="G55" i="5" s="1"/>
</calcChain>
</file>

<file path=xl/sharedStrings.xml><?xml version="1.0" encoding="utf-8"?>
<sst xmlns="http://schemas.openxmlformats.org/spreadsheetml/2006/main" count="350" uniqueCount="190">
  <si>
    <t>พนักงาน</t>
  </si>
  <si>
    <t>ผู้จัดการฝ่าย</t>
  </si>
  <si>
    <t>หัวหน้าแผนก</t>
  </si>
  <si>
    <t>&lt;  50,000</t>
  </si>
  <si>
    <t>ผู้อำนวยการฝ่าย</t>
  </si>
  <si>
    <t>ประธานเจ้าหน้าที่การขาย</t>
  </si>
  <si>
    <t>ประธานเจ้าหน้าที่ปฎิบัติการ</t>
  </si>
  <si>
    <t>ประธานเจ้าหน้าที่การเงิน</t>
  </si>
  <si>
    <t>ประธานเจ้าหน้าที่บริหาร</t>
  </si>
  <si>
    <t>Manager</t>
  </si>
  <si>
    <t>Director</t>
  </si>
  <si>
    <t>Chief</t>
  </si>
  <si>
    <t>CEO</t>
  </si>
  <si>
    <t>Excom</t>
  </si>
  <si>
    <t>คณะกรรมการบริษัท</t>
  </si>
  <si>
    <t>Board</t>
  </si>
  <si>
    <t>50,001 - 100,000</t>
  </si>
  <si>
    <t>100,001 - 500,000</t>
  </si>
  <si>
    <t>500,001 - 5,000,000</t>
  </si>
  <si>
    <t>คณะกรรมการบริหาร</t>
  </si>
  <si>
    <t>5,000,001 - 10,000,000</t>
  </si>
  <si>
    <t>&gt; 10,000,000</t>
  </si>
  <si>
    <t>ประเภทเอกสาร</t>
  </si>
  <si>
    <t>PR</t>
  </si>
  <si>
    <t>Payment Voucher</t>
  </si>
  <si>
    <t>ตำแหน่ง &gt;&gt;</t>
  </si>
  <si>
    <t>วงเงิน &gt;&gt;</t>
  </si>
  <si>
    <t>Staff</t>
  </si>
  <si>
    <t>บัญชี</t>
  </si>
  <si>
    <t>อนุมัติจ่าย</t>
  </si>
  <si>
    <t>ทำหน้าที่ตรวจเอกสาร</t>
  </si>
  <si>
    <t>จากไฟล์แนบ</t>
  </si>
  <si>
    <t>บัญชี คีย์ข้อมูลในฟอมูร่า รอเอกสารจาก User</t>
  </si>
  <si>
    <t>มาประกอบเพื่อส่ง CFO อนุมัติ</t>
  </si>
  <si>
    <t xml:space="preserve">บัญชี คีย์ข้อมูลในฟอมูร่า เปิด PO </t>
  </si>
  <si>
    <t>และรอเอกสารจาก User</t>
  </si>
  <si>
    <t>(ใบขออนุมัติค่าใช้จ่าย)</t>
  </si>
  <si>
    <t>ระบบ</t>
  </si>
  <si>
    <t>เช็คBudgetตาม</t>
  </si>
  <si>
    <t>Itemที่กำหนด</t>
  </si>
  <si>
    <t>Budget</t>
  </si>
  <si>
    <t>ฝ่ายงบประมาณ</t>
  </si>
  <si>
    <t>ฝ่ายขาย</t>
  </si>
  <si>
    <t>ฝ่ายการเงิน</t>
  </si>
  <si>
    <t>ฝ่ายที่ออกใบCost</t>
  </si>
  <si>
    <t>Sales/Event</t>
  </si>
  <si>
    <t>จำนวน</t>
  </si>
  <si>
    <t>ครั้ง</t>
  </si>
  <si>
    <t>Cost ครั้งที่</t>
  </si>
  <si>
    <t>A : ประเภทค่าใช้จ่ายเกิดขึ้นตามจริงแต่ละครั้ง</t>
  </si>
  <si>
    <t>No.</t>
  </si>
  <si>
    <t>Item Description</t>
  </si>
  <si>
    <t>Day</t>
  </si>
  <si>
    <t>Quantity
(ea.)</t>
  </si>
  <si>
    <t>Unit Price
(THB)</t>
  </si>
  <si>
    <t>Amount
(THB)</t>
  </si>
  <si>
    <t>งานโครงสร้าง บูธ Backdrop / Standee / เกมส์ / สะพายหลัง ด่าง ๆ</t>
  </si>
  <si>
    <t>ค่าสถานที่ (Roadshow)</t>
  </si>
  <si>
    <t>ค่าสถานที่ (Troop ยืนแจกผลิตภัณฑ์)</t>
  </si>
  <si>
    <t>ค่าเสื้อ</t>
  </si>
  <si>
    <t>อื่นๆ</t>
  </si>
  <si>
    <t>Total</t>
  </si>
  <si>
    <t>B : ประเภทค่าจ้างทีมงาน จ้างเหมาทั้งโครงการ</t>
  </si>
  <si>
    <t>Project (พีอ้อน) เหมา</t>
  </si>
  <si>
    <t>Supervisor (Roadshow ทีม) ครั้งที่ 1 (2 teams)</t>
  </si>
  <si>
    <t>Supervisor (Roadshow ทีม) ครั้งที่ 2 (2 teams)</t>
  </si>
  <si>
    <t>Staff (ทีม) ครั้ง ที่ 1 (2 teams)</t>
  </si>
  <si>
    <t>Staff (ทีม) ครั้ง ที่ 2 (2 teams)</t>
  </si>
  <si>
    <t>Supervisor + Staff (เฉพาะวันเดินทาง) ครั้ง ที่ 1 (2 Teams)</t>
  </si>
  <si>
    <t>Supervisor + Slaff (เฉพาะวันเดินทาง) ครั้ง ที่ 2 (2 Teams)</t>
  </si>
  <si>
    <t>ค่าที่พัก</t>
  </si>
  <si>
    <t>8.1 ค่าที่พัก ครั้งที่ 1 (2 teams) รวม 14 คน : 7 ห้องนอน / 13 คืน</t>
  </si>
  <si>
    <t>8.2 ค่าที่พัก ครั้งที่ 2 (2 teams) รวม 14 คน : 7 ห้องนอน / 13 คืน</t>
  </si>
  <si>
    <t>ค่าอาหาร ของทีมงาน (รวมคนรถ Belink) *เฉพาะวันทำงาน</t>
  </si>
  <si>
    <t>10.1 ค่าอาหาร ครั้งที่ 1 (2 teams) ราม 14 คน / ท่างาน 12 วัน</t>
  </si>
  <si>
    <t>10.2 ค่าอาหาร ครั้งที่ 2 (2 teams) รวม 14 คน / ท่างาน 12 วัน</t>
  </si>
  <si>
    <t>Remark :</t>
  </si>
  <si>
    <t>Budget A</t>
  </si>
  <si>
    <t>Budget B</t>
  </si>
  <si>
    <t>Total Budget</t>
  </si>
  <si>
    <t>Sales</t>
  </si>
  <si>
    <t>Cost</t>
  </si>
  <si>
    <t>GP</t>
  </si>
  <si>
    <t>%GP</t>
  </si>
  <si>
    <t>ค่าผลิตบรรจุภัณฑ์</t>
  </si>
  <si>
    <t>Event</t>
  </si>
  <si>
    <t>รับจ้างผลิต</t>
  </si>
  <si>
    <t>Online</t>
  </si>
  <si>
    <t>ใบอนุมัติสั่งจ่าย (Payment Order)</t>
  </si>
  <si>
    <t>**เอกสารที่ไม่อนุมัติจะส่งกลับไปที่ User ให้แก้ไข</t>
  </si>
  <si>
    <t>บริษัท บีลิงค์ มีเดีย จำกัด</t>
  </si>
  <si>
    <t>เลขที่</t>
  </si>
  <si>
    <t>วันที่</t>
  </si>
  <si>
    <t>จ่ายให้</t>
  </si>
  <si>
    <t>จำนวนเงิน</t>
  </si>
  <si>
    <t xml:space="preserve"> งบประมาณ / ค่าใช้จ่ายของฝ่าย</t>
  </si>
  <si>
    <t>เงินสด / โอนเข้าบัญชี</t>
  </si>
  <si>
    <t>เช็คธนาคาร_________________ สาขา____________________เลขที่เช็ค______________________ลงวันที่________________</t>
  </si>
  <si>
    <t>ลำดับ</t>
  </si>
  <si>
    <t>รายการ</t>
  </si>
  <si>
    <t>รวมเงิน</t>
  </si>
  <si>
    <t xml:space="preserve">     ผู้ขอเบิก ____________________________</t>
  </si>
  <si>
    <t xml:space="preserve">ผู้อนุมัติ _______________________ </t>
  </si>
  <si>
    <t xml:space="preserve">ผู้รับเงิน _________________________ </t>
  </si>
  <si>
    <t xml:space="preserve">                   วันที่_____________________</t>
  </si>
  <si>
    <t>วันที่____________________</t>
  </si>
  <si>
    <t>วันที่__________________</t>
  </si>
  <si>
    <t>บรรทัดที่ต้องใส่</t>
  </si>
  <si>
    <t>ค่าอะไร เช่น  ค่าเดินทาง</t>
  </si>
  <si>
    <t>วันที่ ที่จัดงาน</t>
  </si>
  <si>
    <t>สถานที่จัดงาน</t>
  </si>
  <si>
    <t>ใบสรุปเคลียร์เงินทดรองจ่าย</t>
  </si>
  <si>
    <t>วันที่เบิก</t>
  </si>
  <si>
    <t xml:space="preserve">อ้างถึงเลขที่ใบสำคัญจ่าย </t>
  </si>
  <si>
    <t>ลำดับที่</t>
  </si>
  <si>
    <t>ลำดับ
ข้อในใบCost</t>
  </si>
  <si>
    <t>VAT 7%</t>
  </si>
  <si>
    <t>W/T 3%</t>
  </si>
  <si>
    <t>คงเหลือจากการหักภาษี</t>
  </si>
  <si>
    <t>ยอด
คงเหลือ</t>
  </si>
  <si>
    <t>รวมทั้งสิ้น</t>
  </si>
  <si>
    <t xml:space="preserve">จำนวนเงินยืมทดรองจ่าย </t>
  </si>
  <si>
    <t>บาท</t>
  </si>
  <si>
    <t>จำนวนเงินเคลียร์ค่าใช้จ่าย</t>
  </si>
  <si>
    <t>คืนเงินส่วนที่เหลือให้บริษัท</t>
  </si>
  <si>
    <t>จ่ายเงินคืนผู้ขอเบิก</t>
  </si>
  <si>
    <t>ผู้เคลียร์ค่าใช้จ่าย...............................</t>
  </si>
  <si>
    <t xml:space="preserve">    หมายเหตุ : </t>
  </si>
  <si>
    <t>วันที่...../......./........</t>
  </si>
  <si>
    <t>ผู้อนุมัติ..................................</t>
  </si>
  <si>
    <t>ค่าเดินทาง</t>
  </si>
  <si>
    <t>เบ็ดเตล็ด</t>
  </si>
  <si>
    <t>ใบแทนใช้ในกรณีอะไรบ้าง</t>
  </si>
  <si>
    <t>แยกรายบรรทัด</t>
  </si>
  <si>
    <t>รวมหลายบิลเป็น 1 บรรทัด</t>
  </si>
  <si>
    <t>Breeze</t>
  </si>
  <si>
    <t>Unilever</t>
  </si>
  <si>
    <t>SO67010001</t>
  </si>
  <si>
    <t>EVE-67-0001</t>
  </si>
  <si>
    <t>นาย A</t>
  </si>
  <si>
    <t xml:space="preserve">ผู้ขอเบิก ____________________________ผู้อนุมัติ _______________________ ผู้รับเงิน _________________________ </t>
  </si>
  <si>
    <t>วันที่_______________________________วันที่___________________________วันที่____________________________</t>
  </si>
  <si>
    <t>เช็คธนาคาร_________________ สาขา_______________เลขที่เช็ค_______________ลงวันที่________________</t>
  </si>
  <si>
    <t>W/T</t>
  </si>
  <si>
    <t>งานโครงสร้าง</t>
  </si>
  <si>
    <t>ยอดสุทธิ</t>
  </si>
  <si>
    <t>รายละเอียด 1</t>
  </si>
  <si>
    <t>รายละเอียด 2</t>
  </si>
  <si>
    <t>รายละเอียดตามใบ
Estimate Budget</t>
  </si>
  <si>
    <t>ค่าสร้างบูธ Backdrop</t>
  </si>
  <si>
    <t>ค่ารถแท็กซี่</t>
  </si>
  <si>
    <t>วันที่ 02-01-2024</t>
  </si>
  <si>
    <t>เดือน มค.24</t>
  </si>
  <si>
    <t>ค่าบริการจัดหาอุปกรณ์ นาย AA</t>
  </si>
  <si>
    <t xml:space="preserve">   [       ]</t>
  </si>
  <si>
    <t xml:space="preserve">   [      ]</t>
  </si>
  <si>
    <t xml:space="preserve">         Estimate Budget</t>
  </si>
  <si>
    <t>ชื่อลูกค้า</t>
  </si>
  <si>
    <t>เลขที่สัญญา</t>
  </si>
  <si>
    <t>พนักงานขาย</t>
  </si>
  <si>
    <t>สินค้า</t>
  </si>
  <si>
    <t>Title</t>
  </si>
  <si>
    <t>ชื่อตามการขาย</t>
  </si>
  <si>
    <t>1.Production</t>
  </si>
  <si>
    <t>Esan Caravan</t>
  </si>
  <si>
    <t>Unilever - Breeze Esan</t>
  </si>
  <si>
    <t>Chanyaros</t>
  </si>
  <si>
    <t>ส่วนลด</t>
  </si>
  <si>
    <t>Total (หลังส่วนลด)</t>
  </si>
  <si>
    <t>ค่าเสื้อ จำนวน 20 ตัว</t>
  </si>
  <si>
    <t>งวดที่ 1 50%</t>
  </si>
  <si>
    <t>เลขที่ SO</t>
  </si>
  <si>
    <t xml:space="preserve">จ่ายให้ : </t>
  </si>
  <si>
    <t>แผนก/ฝ่าย : _______Event_______</t>
  </si>
  <si>
    <t>Vat 7 %</t>
  </si>
  <si>
    <t>งวดที่ 1 = 50%</t>
  </si>
  <si>
    <t>EVE-67-0002</t>
  </si>
  <si>
    <t>ค่ารถแท็กซี่ วันที่ 02-01-2024</t>
  </si>
  <si>
    <t>EVE-67-0003</t>
  </si>
  <si>
    <t>ค่าบริการจัดหาอุปกรณ์</t>
  </si>
  <si>
    <t>ค่าผลิตบรรจุภัณฑ์ เดือน มค.24</t>
  </si>
  <si>
    <t>บริษัท A</t>
  </si>
  <si>
    <t>บริษัท B</t>
  </si>
  <si>
    <t>บริษัท C</t>
  </si>
  <si>
    <t>งวดที่ 1 50 %</t>
  </si>
  <si>
    <t>SO67010001 - Breeze</t>
  </si>
  <si>
    <t>cost ข้อ 1</t>
  </si>
  <si>
    <t>cost ข้อ 4</t>
  </si>
  <si>
    <t>cost ข้อ 6</t>
  </si>
  <si>
    <t>cost ข้อ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</si>
</sst>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;[Red]\(#,##0\);_-* &quot;-&quot;??_-;_-@_-"/>
    <numFmt numFmtId="166" formatCode="[$-409]dd/mmm/yy;@"/>
    <numFmt numFmtId="167" formatCode="@* \ \:"/>
  </numFmts>
  <fonts count="37">
    <font>
      <sz val="16"/>
      <color theme="1"/>
      <name val="Leelawadee UI"/>
      <family val="2"/>
    </font>
    <font>
      <sz val="24"/>
      <color rgb="FFFF0000"/>
      <name val="Wingdings 3"/>
      <family val="1"/>
      <charset val="2"/>
    </font>
    <font>
      <sz val="11"/>
      <color theme="1"/>
      <name val="Aptos Narrow"/>
      <family val="2"/>
      <charset val="222"/>
      <scheme val="minor"/>
    </font>
    <font>
      <sz val="16"/>
      <color theme="1"/>
      <name val="Arial Nova"/>
      <family val="2"/>
    </font>
    <font>
      <b/>
      <sz val="16"/>
      <color theme="1"/>
      <name val="Arial Nova"/>
      <family val="2"/>
    </font>
    <font>
      <b/>
      <sz val="28"/>
      <color theme="1"/>
      <name val="Arial Nova"/>
      <family val="2"/>
    </font>
    <font>
      <sz val="16"/>
      <name val="Arial Nova"/>
      <family val="2"/>
    </font>
    <font>
      <b/>
      <sz val="16"/>
      <color rgb="FF0070C0"/>
      <name val="Arial Nova"/>
      <family val="2"/>
    </font>
    <font>
      <b/>
      <u/>
      <sz val="20"/>
      <name val="Arial Nova"/>
      <family val="2"/>
    </font>
    <font>
      <b/>
      <sz val="16"/>
      <color rgb="FFFF0000"/>
      <name val="Arial Nova"/>
      <family val="2"/>
    </font>
    <font>
      <b/>
      <sz val="16"/>
      <color rgb="FF002060"/>
      <name val="Arial Nova"/>
      <family val="2"/>
    </font>
    <font>
      <sz val="16"/>
      <color rgb="FF002060"/>
      <name val="Arial Nova"/>
      <family val="2"/>
    </font>
    <font>
      <sz val="16"/>
      <color rgb="FFFF0000"/>
      <name val="Arial Nova"/>
      <family val="2"/>
    </font>
    <font>
      <sz val="18"/>
      <color theme="1"/>
      <name val="Leelawadee UI"/>
      <family val="2"/>
    </font>
    <font>
      <sz val="12"/>
      <color rgb="FFFF0000"/>
      <name val="Leelawadee UI"/>
      <family val="2"/>
    </font>
    <font>
      <sz val="14"/>
      <color theme="1"/>
      <name val="AngsanaUPC"/>
      <family val="1"/>
    </font>
    <font>
      <b/>
      <sz val="18"/>
      <color theme="1"/>
      <name val="AngsanaUPC"/>
      <family val="1"/>
    </font>
    <font>
      <b/>
      <sz val="20"/>
      <color theme="1"/>
      <name val="AngsanaUPC"/>
      <family val="1"/>
    </font>
    <font>
      <b/>
      <sz val="16"/>
      <color theme="1"/>
      <name val="AngsanaUPC"/>
      <family val="1"/>
    </font>
    <font>
      <b/>
      <sz val="14"/>
      <color theme="1"/>
      <name val="AngsanaUPC"/>
      <family val="1"/>
    </font>
    <font>
      <sz val="24"/>
      <color theme="1"/>
      <name val="AngsanaUPC"/>
      <family val="1"/>
    </font>
    <font>
      <sz val="16"/>
      <color theme="1"/>
      <name val="Browallia New"/>
      <family val="2"/>
    </font>
    <font>
      <b/>
      <sz val="18"/>
      <color theme="1"/>
      <name val="Browallia New"/>
      <family val="2"/>
    </font>
    <font>
      <sz val="11"/>
      <color theme="1"/>
      <name val="Browallia New"/>
      <family val="2"/>
    </font>
    <font>
      <sz val="16"/>
      <color theme="0"/>
      <name val="Browallia New"/>
      <family val="2"/>
    </font>
    <font>
      <b/>
      <sz val="16"/>
      <color theme="1"/>
      <name val="Browallia New"/>
      <family val="2"/>
    </font>
    <font>
      <b/>
      <sz val="14"/>
      <color theme="1"/>
      <name val="Browallia New"/>
      <family val="2"/>
    </font>
    <font>
      <sz val="16"/>
      <name val="Browallia New"/>
      <family val="2"/>
    </font>
    <font>
      <b/>
      <sz val="16"/>
      <name val="Browallia New"/>
      <family val="2"/>
    </font>
    <font>
      <sz val="12"/>
      <color theme="1"/>
      <name val="Browallia New"/>
      <family val="2"/>
    </font>
    <font>
      <b/>
      <sz val="16"/>
      <color theme="1"/>
      <name val="Leelawadee UI"/>
      <family val="2"/>
    </font>
    <font>
      <b/>
      <sz val="16"/>
      <color rgb="FF0070C0"/>
      <name val="Leelawadee UI"/>
      <family val="2"/>
    </font>
    <font>
      <b/>
      <sz val="14"/>
      <color rgb="FFFF0000"/>
      <name val="Arial Nova"/>
      <family val="2"/>
    </font>
    <font>
      <b/>
      <sz val="14"/>
      <color theme="1"/>
      <name val="Leelawadee UI"/>
      <family val="2"/>
    </font>
    <font>
      <sz val="16"/>
      <color rgb="FFFF0000"/>
      <name val="Leelawadee UI"/>
      <family val="2"/>
    </font>
    <font>
      <b/>
      <sz val="16"/>
      <color rgb="FF002060"/>
      <name val="Leelawadee UI"/>
      <family val="2"/>
    </font>
    <font>
      <sz val="16"/>
      <color theme="1"/>
      <name val="Leelawade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36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6" fillId="3" borderId="3" xfId="1" applyFont="1" applyFill="1" applyBorder="1" applyAlignment="1" applyProtection="1">
      <alignment vertical="center"/>
      <protection locked="0"/>
    </xf>
    <xf numFmtId="1" fontId="7" fillId="3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vertical="center"/>
    </xf>
    <xf numFmtId="0" fontId="6" fillId="3" borderId="3" xfId="1" applyFont="1" applyFill="1" applyBorder="1" applyAlignment="1">
      <alignment vertical="center"/>
    </xf>
    <xf numFmtId="3" fontId="6" fillId="3" borderId="3" xfId="1" applyNumberFormat="1" applyFont="1" applyFill="1" applyBorder="1" applyAlignment="1" applyProtection="1">
      <alignment horizontal="left" vertical="center"/>
      <protection locked="0"/>
    </xf>
    <xf numFmtId="3" fontId="6" fillId="3" borderId="3" xfId="1" applyNumberFormat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8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9" fillId="2" borderId="0" xfId="1" applyFont="1" applyFill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43" fontId="4" fillId="2" borderId="5" xfId="2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2" borderId="0" xfId="3" applyFill="1"/>
    <xf numFmtId="165" fontId="6" fillId="2" borderId="6" xfId="1" applyNumberFormat="1" applyFont="1" applyFill="1" applyBorder="1" applyAlignment="1">
      <alignment horizontal="center" vertical="center"/>
    </xf>
    <xf numFmtId="165" fontId="6" fillId="2" borderId="6" xfId="1" applyNumberFormat="1" applyFont="1" applyFill="1" applyBorder="1" applyAlignment="1">
      <alignment vertical="center"/>
    </xf>
    <xf numFmtId="165" fontId="6" fillId="2" borderId="6" xfId="1" applyNumberFormat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>
      <alignment vertical="center"/>
    </xf>
    <xf numFmtId="165" fontId="10" fillId="2" borderId="7" xfId="1" applyNumberFormat="1" applyFont="1" applyFill="1" applyBorder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165" fontId="11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165" fontId="11" fillId="2" borderId="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5" fontId="10" fillId="2" borderId="2" xfId="1" applyNumberFormat="1" applyFont="1" applyFill="1" applyBorder="1" applyAlignment="1">
      <alignment vertical="center"/>
    </xf>
    <xf numFmtId="9" fontId="10" fillId="2" borderId="0" xfId="4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43" fontId="3" fillId="2" borderId="0" xfId="2" applyFont="1" applyFill="1" applyAlignment="1" applyProtection="1">
      <alignment horizontal="right" vertical="center"/>
    </xf>
    <xf numFmtId="43" fontId="3" fillId="0" borderId="0" xfId="2" applyFont="1" applyAlignment="1" applyProtection="1">
      <alignment horizontal="right" vertical="center"/>
    </xf>
    <xf numFmtId="43" fontId="3" fillId="2" borderId="0" xfId="2" applyFont="1" applyFill="1" applyAlignment="1" applyProtection="1">
      <alignment horizontal="center"/>
    </xf>
    <xf numFmtId="43" fontId="3" fillId="2" borderId="0" xfId="2" applyFont="1" applyFill="1" applyAlignment="1" applyProtection="1">
      <alignment horizontal="center"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3" fillId="2" borderId="0" xfId="0" applyFont="1" applyFill="1" applyAlignment="1">
      <alignment horizontal="left" vertical="center" indent="2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5" applyFont="1"/>
    <xf numFmtId="0" fontId="16" fillId="0" borderId="12" xfId="5" applyFont="1" applyBorder="1" applyAlignment="1">
      <alignment vertical="center"/>
    </xf>
    <xf numFmtId="0" fontId="16" fillId="0" borderId="13" xfId="5" applyFont="1" applyBorder="1" applyAlignment="1">
      <alignment vertical="center" wrapText="1"/>
    </xf>
    <xf numFmtId="0" fontId="16" fillId="0" borderId="13" xfId="5" applyFont="1" applyBorder="1" applyAlignment="1">
      <alignment horizontal="center" vertical="center"/>
    </xf>
    <xf numFmtId="0" fontId="18" fillId="0" borderId="13" xfId="5" applyFont="1" applyBorder="1" applyAlignment="1">
      <alignment horizontal="left" vertical="center"/>
    </xf>
    <xf numFmtId="0" fontId="18" fillId="0" borderId="15" xfId="5" applyFont="1" applyBorder="1" applyAlignment="1">
      <alignment horizontal="left" vertical="center"/>
    </xf>
    <xf numFmtId="0" fontId="19" fillId="0" borderId="14" xfId="5" applyFont="1" applyBorder="1" applyAlignment="1">
      <alignment horizontal="left" vertical="center"/>
    </xf>
    <xf numFmtId="0" fontId="16" fillId="0" borderId="16" xfId="5" applyFont="1" applyBorder="1" applyAlignment="1">
      <alignment vertical="center"/>
    </xf>
    <xf numFmtId="0" fontId="16" fillId="0" borderId="0" xfId="5" applyFont="1" applyAlignment="1">
      <alignment vertical="center"/>
    </xf>
    <xf numFmtId="0" fontId="16" fillId="0" borderId="0" xfId="5" applyFont="1" applyAlignment="1">
      <alignment horizontal="center" vertical="center"/>
    </xf>
    <xf numFmtId="0" fontId="18" fillId="0" borderId="0" xfId="5" applyFont="1" applyAlignment="1">
      <alignment horizontal="left" vertical="center"/>
    </xf>
    <xf numFmtId="0" fontId="19" fillId="0" borderId="17" xfId="5" applyFont="1" applyBorder="1" applyAlignment="1">
      <alignment horizontal="left" vertical="center"/>
    </xf>
    <xf numFmtId="0" fontId="16" fillId="0" borderId="19" xfId="5" applyFont="1" applyBorder="1" applyAlignment="1">
      <alignment vertical="center"/>
    </xf>
    <xf numFmtId="0" fontId="16" fillId="0" borderId="1" xfId="5" applyFont="1" applyBorder="1" applyAlignment="1">
      <alignment vertical="center"/>
    </xf>
    <xf numFmtId="0" fontId="16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7" fillId="0" borderId="20" xfId="5" applyFont="1" applyBorder="1" applyAlignment="1">
      <alignment horizontal="center" vertical="center"/>
    </xf>
    <xf numFmtId="0" fontId="18" fillId="0" borderId="1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8" fillId="0" borderId="16" xfId="5" applyFont="1" applyBorder="1" applyAlignment="1">
      <alignment horizontal="left" indent="1"/>
    </xf>
    <xf numFmtId="0" fontId="19" fillId="0" borderId="4" xfId="5" applyFont="1" applyBorder="1" applyAlignment="1">
      <alignment horizontal="left"/>
    </xf>
    <xf numFmtId="0" fontId="19" fillId="0" borderId="4" xfId="5" applyFont="1" applyBorder="1" applyAlignment="1">
      <alignment horizontal="center"/>
    </xf>
    <xf numFmtId="0" fontId="19" fillId="0" borderId="0" xfId="5" applyFont="1" applyAlignment="1">
      <alignment horizontal="center"/>
    </xf>
    <xf numFmtId="0" fontId="18" fillId="0" borderId="0" xfId="5" applyFont="1" applyAlignment="1">
      <alignment horizontal="right" indent="1"/>
    </xf>
    <xf numFmtId="0" fontId="19" fillId="0" borderId="17" xfId="5" applyFont="1" applyBorder="1" applyAlignment="1">
      <alignment horizontal="center"/>
    </xf>
    <xf numFmtId="0" fontId="19" fillId="0" borderId="0" xfId="5" applyFont="1" applyAlignment="1">
      <alignment horizontal="left"/>
    </xf>
    <xf numFmtId="0" fontId="19" fillId="0" borderId="21" xfId="5" applyFont="1" applyBorder="1" applyAlignment="1">
      <alignment horizontal="center"/>
    </xf>
    <xf numFmtId="0" fontId="19" fillId="0" borderId="18" xfId="5" applyFont="1" applyBorder="1" applyAlignment="1">
      <alignment horizontal="center"/>
    </xf>
    <xf numFmtId="0" fontId="19" fillId="0" borderId="18" xfId="5" applyFont="1" applyBorder="1" applyAlignment="1">
      <alignment horizontal="left"/>
    </xf>
    <xf numFmtId="0" fontId="19" fillId="0" borderId="16" xfId="5" applyFont="1" applyBorder="1" applyAlignment="1">
      <alignment horizontal="left" vertical="center" indent="1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0" fontId="15" fillId="0" borderId="0" xfId="5" applyFont="1" applyAlignment="1">
      <alignment vertical="center"/>
    </xf>
    <xf numFmtId="0" fontId="18" fillId="4" borderId="5" xfId="5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/>
    </xf>
    <xf numFmtId="0" fontId="19" fillId="4" borderId="10" xfId="5" applyFont="1" applyFill="1" applyBorder="1" applyAlignment="1">
      <alignment horizontal="center" vertical="center"/>
    </xf>
    <xf numFmtId="0" fontId="19" fillId="0" borderId="23" xfId="5" applyFont="1" applyBorder="1"/>
    <xf numFmtId="0" fontId="19" fillId="0" borderId="4" xfId="5" applyFont="1" applyBorder="1"/>
    <xf numFmtId="0" fontId="19" fillId="0" borderId="25" xfId="5" applyFont="1" applyBorder="1"/>
    <xf numFmtId="0" fontId="19" fillId="0" borderId="26" xfId="5" applyFont="1" applyBorder="1"/>
    <xf numFmtId="0" fontId="19" fillId="0" borderId="18" xfId="5" applyFont="1" applyBorder="1"/>
    <xf numFmtId="0" fontId="19" fillId="0" borderId="28" xfId="5" applyFont="1" applyBorder="1"/>
    <xf numFmtId="0" fontId="19" fillId="0" borderId="29" xfId="5" applyFont="1" applyBorder="1"/>
    <xf numFmtId="0" fontId="19" fillId="0" borderId="21" xfId="5" applyFont="1" applyBorder="1"/>
    <xf numFmtId="0" fontId="19" fillId="0" borderId="31" xfId="5" applyFont="1" applyBorder="1"/>
    <xf numFmtId="0" fontId="19" fillId="0" borderId="12" xfId="5" applyFont="1" applyBorder="1" applyAlignment="1">
      <alignment horizontal="center" vertical="center"/>
    </xf>
    <xf numFmtId="0" fontId="19" fillId="0" borderId="14" xfId="5" applyFont="1" applyBorder="1"/>
    <xf numFmtId="0" fontId="19" fillId="0" borderId="12" xfId="5" applyFont="1" applyBorder="1" applyAlignment="1">
      <alignment horizontal="left"/>
    </xf>
    <xf numFmtId="0" fontId="19" fillId="0" borderId="13" xfId="5" applyFont="1" applyBorder="1"/>
    <xf numFmtId="0" fontId="15" fillId="0" borderId="13" xfId="5" applyFont="1" applyBorder="1"/>
    <xf numFmtId="0" fontId="19" fillId="0" borderId="13" xfId="5" applyFont="1" applyBorder="1" applyAlignment="1">
      <alignment horizontal="center"/>
    </xf>
    <xf numFmtId="0" fontId="19" fillId="0" borderId="16" xfId="5" applyFont="1" applyBorder="1" applyAlignment="1">
      <alignment horizontal="left"/>
    </xf>
    <xf numFmtId="0" fontId="19" fillId="0" borderId="0" xfId="5" applyFont="1"/>
    <xf numFmtId="0" fontId="19" fillId="0" borderId="17" xfId="5" applyFont="1" applyBorder="1"/>
    <xf numFmtId="0" fontId="15" fillId="0" borderId="19" xfId="5" applyFont="1" applyBorder="1"/>
    <xf numFmtId="0" fontId="15" fillId="0" borderId="1" xfId="5" applyFont="1" applyBorder="1"/>
    <xf numFmtId="0" fontId="15" fillId="0" borderId="20" xfId="5" applyFont="1" applyBorder="1"/>
    <xf numFmtId="0" fontId="20" fillId="0" borderId="0" xfId="5" applyFont="1"/>
    <xf numFmtId="0" fontId="20" fillId="0" borderId="0" xfId="5" applyFont="1" applyAlignment="1">
      <alignment vertical="center"/>
    </xf>
    <xf numFmtId="0" fontId="21" fillId="2" borderId="0" xfId="6" applyFont="1" applyFill="1"/>
    <xf numFmtId="0" fontId="21" fillId="2" borderId="0" xfId="6" applyFont="1" applyFill="1" applyAlignment="1">
      <alignment horizontal="center"/>
    </xf>
    <xf numFmtId="0" fontId="21" fillId="0" borderId="0" xfId="6" applyFont="1"/>
    <xf numFmtId="0" fontId="21" fillId="2" borderId="16" xfId="6" applyFont="1" applyFill="1" applyBorder="1" applyAlignment="1">
      <alignment horizontal="center"/>
    </xf>
    <xf numFmtId="0" fontId="21" fillId="2" borderId="0" xfId="6" applyFont="1" applyFill="1" applyAlignment="1">
      <alignment vertical="center"/>
    </xf>
    <xf numFmtId="0" fontId="21" fillId="2" borderId="17" xfId="6" applyFont="1" applyFill="1" applyBorder="1"/>
    <xf numFmtId="0" fontId="21" fillId="2" borderId="16" xfId="6" applyFont="1" applyFill="1" applyBorder="1" applyAlignment="1">
      <alignment horizontal="center" vertical="center"/>
    </xf>
    <xf numFmtId="0" fontId="21" fillId="2" borderId="4" xfId="6" applyFont="1" applyFill="1" applyBorder="1" applyAlignment="1">
      <alignment vertical="center"/>
    </xf>
    <xf numFmtId="0" fontId="21" fillId="2" borderId="25" xfId="6" applyFont="1" applyFill="1" applyBorder="1" applyAlignment="1">
      <alignment vertical="center"/>
    </xf>
    <xf numFmtId="0" fontId="21" fillId="2" borderId="4" xfId="6" applyFont="1" applyFill="1" applyBorder="1"/>
    <xf numFmtId="0" fontId="21" fillId="2" borderId="32" xfId="6" applyFont="1" applyFill="1" applyBorder="1" applyAlignment="1">
      <alignment horizontal="center" vertical="center"/>
    </xf>
    <xf numFmtId="0" fontId="21" fillId="2" borderId="33" xfId="6" applyFont="1" applyFill="1" applyBorder="1" applyAlignment="1">
      <alignment horizontal="center" vertical="center"/>
    </xf>
    <xf numFmtId="0" fontId="23" fillId="2" borderId="33" xfId="6" applyFont="1" applyFill="1" applyBorder="1" applyAlignment="1">
      <alignment horizontal="center" vertical="center" wrapText="1"/>
    </xf>
    <xf numFmtId="0" fontId="21" fillId="2" borderId="34" xfId="6" applyFont="1" applyFill="1" applyBorder="1" applyAlignment="1">
      <alignment horizontal="center" vertical="center" wrapText="1"/>
    </xf>
    <xf numFmtId="0" fontId="21" fillId="2" borderId="35" xfId="6" applyFont="1" applyFill="1" applyBorder="1" applyAlignment="1">
      <alignment horizontal="center" vertical="center" wrapText="1"/>
    </xf>
    <xf numFmtId="0" fontId="21" fillId="2" borderId="32" xfId="6" applyFont="1" applyFill="1" applyBorder="1" applyAlignment="1">
      <alignment horizontal="center"/>
    </xf>
    <xf numFmtId="0" fontId="24" fillId="2" borderId="33" xfId="6" applyFont="1" applyFill="1" applyBorder="1"/>
    <xf numFmtId="43" fontId="24" fillId="2" borderId="33" xfId="7" applyFont="1" applyFill="1" applyBorder="1"/>
    <xf numFmtId="43" fontId="24" fillId="2" borderId="34" xfId="7" applyFont="1" applyFill="1" applyBorder="1" applyAlignment="1">
      <alignment horizontal="center"/>
    </xf>
    <xf numFmtId="43" fontId="24" fillId="2" borderId="35" xfId="7" applyFont="1" applyFill="1" applyBorder="1" applyAlignment="1">
      <alignment horizontal="center"/>
    </xf>
    <xf numFmtId="43" fontId="21" fillId="0" borderId="0" xfId="7" applyFont="1"/>
    <xf numFmtId="43" fontId="21" fillId="0" borderId="0" xfId="6" applyNumberFormat="1" applyFont="1"/>
    <xf numFmtId="0" fontId="24" fillId="2" borderId="36" xfId="6" applyFont="1" applyFill="1" applyBorder="1"/>
    <xf numFmtId="43" fontId="24" fillId="2" borderId="36" xfId="7" applyFont="1" applyFill="1" applyBorder="1"/>
    <xf numFmtId="0" fontId="25" fillId="2" borderId="18" xfId="6" applyFont="1" applyFill="1" applyBorder="1" applyAlignment="1">
      <alignment horizontal="center" vertical="center"/>
    </xf>
    <xf numFmtId="43" fontId="21" fillId="2" borderId="35" xfId="7" applyFont="1" applyFill="1" applyBorder="1" applyAlignment="1">
      <alignment horizontal="center"/>
    </xf>
    <xf numFmtId="0" fontId="24" fillId="2" borderId="0" xfId="6" applyFont="1" applyFill="1"/>
    <xf numFmtId="0" fontId="21" fillId="2" borderId="16" xfId="6" applyFont="1" applyFill="1" applyBorder="1" applyAlignment="1">
      <alignment horizontal="left"/>
    </xf>
    <xf numFmtId="43" fontId="24" fillId="2" borderId="0" xfId="6" applyNumberFormat="1" applyFont="1" applyFill="1"/>
    <xf numFmtId="43" fontId="24" fillId="2" borderId="0" xfId="7" applyFont="1" applyFill="1"/>
    <xf numFmtId="0" fontId="21" fillId="2" borderId="38" xfId="6" applyFont="1" applyFill="1" applyBorder="1" applyAlignment="1">
      <alignment horizontal="center"/>
    </xf>
    <xf numFmtId="0" fontId="21" fillId="2" borderId="39" xfId="6" applyFont="1" applyFill="1" applyBorder="1"/>
    <xf numFmtId="0" fontId="21" fillId="2" borderId="40" xfId="6" applyFont="1" applyFill="1" applyBorder="1"/>
    <xf numFmtId="0" fontId="21" fillId="2" borderId="41" xfId="6" applyFont="1" applyFill="1" applyBorder="1"/>
    <xf numFmtId="0" fontId="21" fillId="2" borderId="16" xfId="6" applyFont="1" applyFill="1" applyBorder="1"/>
    <xf numFmtId="0" fontId="25" fillId="2" borderId="16" xfId="6" applyFont="1" applyFill="1" applyBorder="1" applyAlignment="1">
      <alignment horizontal="left"/>
    </xf>
    <xf numFmtId="0" fontId="25" fillId="2" borderId="16" xfId="6" applyFont="1" applyFill="1" applyBorder="1" applyAlignment="1">
      <alignment horizontal="center"/>
    </xf>
    <xf numFmtId="0" fontId="25" fillId="2" borderId="3" xfId="6" applyFont="1" applyFill="1" applyBorder="1"/>
    <xf numFmtId="0" fontId="21" fillId="2" borderId="3" xfId="6" applyFont="1" applyFill="1" applyBorder="1"/>
    <xf numFmtId="0" fontId="25" fillId="2" borderId="11" xfId="6" applyFont="1" applyFill="1" applyBorder="1"/>
    <xf numFmtId="43" fontId="21" fillId="2" borderId="11" xfId="7" applyFont="1" applyFill="1" applyBorder="1"/>
    <xf numFmtId="0" fontId="21" fillId="2" borderId="11" xfId="6" applyFont="1" applyFill="1" applyBorder="1"/>
    <xf numFmtId="0" fontId="25" fillId="2" borderId="0" xfId="6" applyFont="1" applyFill="1"/>
    <xf numFmtId="43" fontId="21" fillId="2" borderId="0" xfId="7" applyFont="1" applyFill="1"/>
    <xf numFmtId="0" fontId="21" fillId="2" borderId="19" xfId="6" applyFont="1" applyFill="1" applyBorder="1" applyAlignment="1">
      <alignment horizontal="center"/>
    </xf>
    <xf numFmtId="0" fontId="21" fillId="2" borderId="1" xfId="6" applyFont="1" applyFill="1" applyBorder="1"/>
    <xf numFmtId="0" fontId="21" fillId="2" borderId="20" xfId="6" applyFont="1" applyFill="1" applyBorder="1" applyAlignment="1">
      <alignment horizontal="center"/>
    </xf>
    <xf numFmtId="0" fontId="21" fillId="0" borderId="0" xfId="6" applyFont="1" applyAlignment="1">
      <alignment horizontal="center"/>
    </xf>
    <xf numFmtId="14" fontId="18" fillId="0" borderId="18" xfId="5" applyNumberFormat="1" applyFont="1" applyBorder="1" applyAlignment="1">
      <alignment horizontal="left" vertical="center"/>
    </xf>
    <xf numFmtId="0" fontId="21" fillId="2" borderId="17" xfId="6" applyFont="1" applyFill="1" applyBorder="1" applyAlignment="1">
      <alignment vertical="center"/>
    </xf>
    <xf numFmtId="0" fontId="25" fillId="0" borderId="12" xfId="5" applyFont="1" applyBorder="1" applyAlignment="1">
      <alignment horizontal="left" vertical="center"/>
    </xf>
    <xf numFmtId="0" fontId="25" fillId="2" borderId="14" xfId="6" applyFont="1" applyFill="1" applyBorder="1" applyAlignment="1">
      <alignment vertical="center"/>
    </xf>
    <xf numFmtId="0" fontId="26" fillId="6" borderId="33" xfId="6" applyFont="1" applyFill="1" applyBorder="1" applyAlignment="1">
      <alignment horizontal="center" vertical="center" wrapText="1"/>
    </xf>
    <xf numFmtId="0" fontId="26" fillId="6" borderId="32" xfId="6" applyFont="1" applyFill="1" applyBorder="1" applyAlignment="1">
      <alignment horizontal="center" vertical="center"/>
    </xf>
    <xf numFmtId="0" fontId="26" fillId="6" borderId="33" xfId="6" applyFont="1" applyFill="1" applyBorder="1" applyAlignment="1">
      <alignment horizontal="center" vertical="center"/>
    </xf>
    <xf numFmtId="0" fontId="26" fillId="6" borderId="35" xfId="6" applyFont="1" applyFill="1" applyBorder="1" applyAlignment="1">
      <alignment horizontal="center" vertical="center" wrapText="1"/>
    </xf>
    <xf numFmtId="0" fontId="27" fillId="2" borderId="32" xfId="6" applyFont="1" applyFill="1" applyBorder="1" applyAlignment="1">
      <alignment horizontal="center"/>
    </xf>
    <xf numFmtId="0" fontId="27" fillId="2" borderId="33" xfId="6" applyFont="1" applyFill="1" applyBorder="1"/>
    <xf numFmtId="43" fontId="27" fillId="2" borderId="33" xfId="7" applyFont="1" applyFill="1" applyBorder="1"/>
    <xf numFmtId="43" fontId="27" fillId="2" borderId="35" xfId="7" applyFont="1" applyFill="1" applyBorder="1" applyAlignment="1">
      <alignment horizontal="center"/>
    </xf>
    <xf numFmtId="0" fontId="27" fillId="2" borderId="36" xfId="6" applyFont="1" applyFill="1" applyBorder="1"/>
    <xf numFmtId="43" fontId="27" fillId="2" borderId="36" xfId="7" applyFont="1" applyFill="1" applyBorder="1"/>
    <xf numFmtId="0" fontId="27" fillId="2" borderId="42" xfId="6" applyFont="1" applyFill="1" applyBorder="1" applyAlignment="1">
      <alignment horizontal="center"/>
    </xf>
    <xf numFmtId="0" fontId="27" fillId="2" borderId="43" xfId="6" applyFont="1" applyFill="1" applyBorder="1"/>
    <xf numFmtId="43" fontId="27" fillId="2" borderId="43" xfId="7" applyFont="1" applyFill="1" applyBorder="1"/>
    <xf numFmtId="0" fontId="27" fillId="2" borderId="16" xfId="6" applyFont="1" applyFill="1" applyBorder="1" applyAlignment="1">
      <alignment horizontal="center"/>
    </xf>
    <xf numFmtId="0" fontId="27" fillId="2" borderId="0" xfId="6" applyFont="1" applyFill="1"/>
    <xf numFmtId="0" fontId="27" fillId="2" borderId="17" xfId="6" applyFont="1" applyFill="1" applyBorder="1"/>
    <xf numFmtId="0" fontId="27" fillId="2" borderId="19" xfId="6" applyFont="1" applyFill="1" applyBorder="1" applyAlignment="1">
      <alignment horizontal="center"/>
    </xf>
    <xf numFmtId="0" fontId="27" fillId="2" borderId="1" xfId="6" applyFont="1" applyFill="1" applyBorder="1"/>
    <xf numFmtId="0" fontId="27" fillId="2" borderId="20" xfId="6" applyFont="1" applyFill="1" applyBorder="1" applyAlignment="1">
      <alignment horizontal="center"/>
    </xf>
    <xf numFmtId="43" fontId="28" fillId="2" borderId="45" xfId="7" applyFont="1" applyFill="1" applyBorder="1" applyAlignment="1">
      <alignment horizontal="center" vertical="center"/>
    </xf>
    <xf numFmtId="43" fontId="28" fillId="2" borderId="46" xfId="7" applyFont="1" applyFill="1" applyBorder="1" applyAlignment="1">
      <alignment horizontal="center" vertical="center"/>
    </xf>
    <xf numFmtId="0" fontId="21" fillId="2" borderId="0" xfId="6" applyFont="1" applyFill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2" borderId="0" xfId="6" applyFont="1" applyFill="1" applyAlignment="1">
      <alignment horizontal="left" vertical="center"/>
    </xf>
    <xf numFmtId="0" fontId="29" fillId="0" borderId="16" xfId="6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0" fillId="2" borderId="0" xfId="0" applyFont="1" applyFill="1" applyAlignment="1">
      <alignment horizontal="right" vertical="center"/>
    </xf>
    <xf numFmtId="1" fontId="31" fillId="3" borderId="4" xfId="0" applyNumberFormat="1" applyFont="1" applyFill="1" applyBorder="1" applyAlignment="1" applyProtection="1">
      <alignment horizontal="center" vertical="center"/>
      <protection locked="0"/>
    </xf>
    <xf numFmtId="0" fontId="30" fillId="2" borderId="0" xfId="0" applyFont="1" applyFill="1" applyAlignment="1">
      <alignment vertical="center"/>
    </xf>
    <xf numFmtId="0" fontId="32" fillId="2" borderId="0" xfId="1" applyFont="1" applyFill="1" applyAlignment="1">
      <alignment horizontal="left" vertical="center"/>
    </xf>
    <xf numFmtId="167" fontId="30" fillId="2" borderId="0" xfId="0" applyNumberFormat="1" applyFont="1" applyFill="1" applyAlignment="1">
      <alignment horizontal="left" vertical="center"/>
    </xf>
    <xf numFmtId="167" fontId="33" fillId="2" borderId="0" xfId="0" applyNumberFormat="1" applyFont="1" applyFill="1" applyAlignment="1">
      <alignment horizontal="left" vertical="center"/>
    </xf>
    <xf numFmtId="165" fontId="10" fillId="2" borderId="5" xfId="1" applyNumberFormat="1" applyFont="1" applyFill="1" applyBorder="1" applyAlignment="1">
      <alignment vertical="center"/>
    </xf>
    <xf numFmtId="0" fontId="10" fillId="2" borderId="8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165" fontId="11" fillId="2" borderId="9" xfId="1" applyNumberFormat="1" applyFont="1" applyFill="1" applyBorder="1" applyAlignment="1">
      <alignment horizontal="right" vertical="center"/>
    </xf>
    <xf numFmtId="0" fontId="34" fillId="2" borderId="10" xfId="0" applyFont="1" applyFill="1" applyBorder="1" applyAlignment="1">
      <alignment horizontal="right" vertical="center"/>
    </xf>
    <xf numFmtId="0" fontId="35" fillId="2" borderId="47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horizontal="right" vertical="center"/>
    </xf>
    <xf numFmtId="165" fontId="9" fillId="2" borderId="7" xfId="1" applyNumberFormat="1" applyFont="1" applyFill="1" applyBorder="1" applyAlignment="1">
      <alignment vertical="center"/>
    </xf>
    <xf numFmtId="0" fontId="21" fillId="2" borderId="16" xfId="6" applyFont="1" applyFill="1" applyBorder="1" applyAlignment="1">
      <alignment vertical="center"/>
    </xf>
    <xf numFmtId="0" fontId="25" fillId="0" borderId="16" xfId="5" applyFont="1" applyBorder="1" applyAlignment="1">
      <alignment horizontal="left" vertical="center"/>
    </xf>
    <xf numFmtId="0" fontId="25" fillId="2" borderId="17" xfId="6" applyFont="1" applyFill="1" applyBorder="1" applyAlignment="1">
      <alignment vertical="center"/>
    </xf>
    <xf numFmtId="0" fontId="21" fillId="2" borderId="1" xfId="6" applyFont="1" applyFill="1" applyBorder="1" applyAlignment="1">
      <alignment vertical="center"/>
    </xf>
    <xf numFmtId="0" fontId="21" fillId="2" borderId="20" xfId="6" applyFont="1" applyFill="1" applyBorder="1"/>
    <xf numFmtId="0" fontId="21" fillId="0" borderId="13" xfId="5" applyFont="1" applyBorder="1" applyAlignment="1">
      <alignment horizontal="left" vertical="center"/>
    </xf>
    <xf numFmtId="166" fontId="21" fillId="0" borderId="0" xfId="5" applyNumberFormat="1" applyFont="1" applyAlignment="1">
      <alignment horizontal="left" vertical="center"/>
    </xf>
    <xf numFmtId="0" fontId="25" fillId="2" borderId="19" xfId="6" applyFont="1" applyFill="1" applyBorder="1"/>
    <xf numFmtId="0" fontId="21" fillId="2" borderId="15" xfId="6" applyFont="1" applyFill="1" applyBorder="1" applyAlignment="1">
      <alignment vertical="center"/>
    </xf>
    <xf numFmtId="0" fontId="21" fillId="2" borderId="13" xfId="6" applyFont="1" applyFill="1" applyBorder="1" applyAlignment="1">
      <alignment vertical="center"/>
    </xf>
    <xf numFmtId="164" fontId="19" fillId="0" borderId="4" xfId="8" applyFont="1" applyBorder="1" applyAlignment="1">
      <alignment horizontal="left"/>
    </xf>
    <xf numFmtId="164" fontId="19" fillId="0" borderId="24" xfId="8" applyFont="1" applyBorder="1"/>
    <xf numFmtId="164" fontId="19" fillId="0" borderId="27" xfId="8" applyFont="1" applyBorder="1"/>
    <xf numFmtId="164" fontId="19" fillId="0" borderId="30" xfId="8" applyFont="1" applyBorder="1"/>
    <xf numFmtId="164" fontId="19" fillId="0" borderId="22" xfId="8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0" fontId="10" fillId="2" borderId="10" xfId="1" applyFont="1" applyFill="1" applyBorder="1" applyAlignment="1">
      <alignment horizontal="right" vertical="center"/>
    </xf>
    <xf numFmtId="0" fontId="17" fillId="0" borderId="13" xfId="5" applyFont="1" applyBorder="1" applyAlignment="1">
      <alignment horizontal="center" vertical="center"/>
    </xf>
    <xf numFmtId="0" fontId="17" fillId="0" borderId="14" xfId="5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8" fillId="4" borderId="9" xfId="5" applyFont="1" applyFill="1" applyBorder="1" applyAlignment="1">
      <alignment horizontal="center" vertical="center"/>
    </xf>
    <xf numFmtId="0" fontId="19" fillId="5" borderId="22" xfId="5" applyFont="1" applyFill="1" applyBorder="1" applyAlignment="1">
      <alignment horizontal="center" vertical="center"/>
    </xf>
    <xf numFmtId="0" fontId="19" fillId="5" borderId="9" xfId="5" applyFont="1" applyFill="1" applyBorder="1" applyAlignment="1">
      <alignment horizontal="center" vertical="center"/>
    </xf>
    <xf numFmtId="0" fontId="19" fillId="5" borderId="10" xfId="5" applyFont="1" applyFill="1" applyBorder="1" applyAlignment="1">
      <alignment horizontal="center" vertical="center"/>
    </xf>
    <xf numFmtId="0" fontId="25" fillId="2" borderId="12" xfId="6" applyFont="1" applyFill="1" applyBorder="1" applyAlignment="1">
      <alignment horizontal="center" vertical="center"/>
    </xf>
    <xf numFmtId="0" fontId="25" fillId="2" borderId="13" xfId="6" applyFont="1" applyFill="1" applyBorder="1" applyAlignment="1">
      <alignment horizontal="center" vertical="center"/>
    </xf>
    <xf numFmtId="0" fontId="25" fillId="2" borderId="14" xfId="6" applyFont="1" applyFill="1" applyBorder="1" applyAlignment="1">
      <alignment horizontal="center" vertical="center"/>
    </xf>
    <xf numFmtId="0" fontId="25" fillId="2" borderId="16" xfId="6" applyFont="1" applyFill="1" applyBorder="1" applyAlignment="1">
      <alignment horizontal="center" vertical="center"/>
    </xf>
    <xf numFmtId="0" fontId="25" fillId="2" borderId="0" xfId="6" applyFont="1" applyFill="1" applyAlignment="1">
      <alignment horizontal="center" vertical="center"/>
    </xf>
    <xf numFmtId="0" fontId="25" fillId="2" borderId="17" xfId="6" applyFont="1" applyFill="1" applyBorder="1" applyAlignment="1">
      <alignment horizontal="center" vertical="center"/>
    </xf>
    <xf numFmtId="0" fontId="27" fillId="2" borderId="1" xfId="6" applyFont="1" applyFill="1" applyBorder="1" applyAlignment="1">
      <alignment horizontal="center"/>
    </xf>
    <xf numFmtId="0" fontId="28" fillId="0" borderId="16" xfId="5" applyFont="1" applyBorder="1" applyAlignment="1">
      <alignment horizontal="left"/>
    </xf>
    <xf numFmtId="0" fontId="28" fillId="0" borderId="0" xfId="5" applyFont="1" applyAlignment="1">
      <alignment horizontal="left"/>
    </xf>
    <xf numFmtId="0" fontId="28" fillId="0" borderId="17" xfId="5" applyFont="1" applyBorder="1" applyAlignment="1">
      <alignment horizontal="left"/>
    </xf>
    <xf numFmtId="0" fontId="28" fillId="2" borderId="22" xfId="6" applyFont="1" applyFill="1" applyBorder="1" applyAlignment="1">
      <alignment horizontal="center" vertical="center"/>
    </xf>
    <xf numFmtId="0" fontId="28" fillId="2" borderId="9" xfId="6" applyFont="1" applyFill="1" applyBorder="1" applyAlignment="1">
      <alignment horizontal="center" vertical="center"/>
    </xf>
    <xf numFmtId="0" fontId="28" fillId="2" borderId="44" xfId="6" applyFont="1" applyFill="1" applyBorder="1" applyAlignment="1">
      <alignment horizontal="center" vertical="center"/>
    </xf>
    <xf numFmtId="43" fontId="24" fillId="2" borderId="4" xfId="6" applyNumberFormat="1" applyFont="1" applyFill="1" applyBorder="1" applyAlignment="1">
      <alignment horizontal="center"/>
    </xf>
    <xf numFmtId="0" fontId="24" fillId="2" borderId="4" xfId="6" applyFont="1" applyFill="1" applyBorder="1" applyAlignment="1">
      <alignment horizontal="center"/>
    </xf>
    <xf numFmtId="0" fontId="22" fillId="2" borderId="12" xfId="6" applyFont="1" applyFill="1" applyBorder="1" applyAlignment="1">
      <alignment horizontal="center" vertical="center"/>
    </xf>
    <xf numFmtId="0" fontId="22" fillId="2" borderId="13" xfId="6" applyFont="1" applyFill="1" applyBorder="1" applyAlignment="1">
      <alignment horizontal="center" vertical="center"/>
    </xf>
    <xf numFmtId="0" fontId="22" fillId="2" borderId="14" xfId="6" applyFont="1" applyFill="1" applyBorder="1" applyAlignment="1">
      <alignment horizontal="center" vertical="center"/>
    </xf>
    <xf numFmtId="0" fontId="22" fillId="2" borderId="16" xfId="6" applyFont="1" applyFill="1" applyBorder="1" applyAlignment="1">
      <alignment horizontal="center" vertical="center"/>
    </xf>
    <xf numFmtId="0" fontId="22" fillId="2" borderId="0" xfId="6" applyFont="1" applyFill="1" applyAlignment="1">
      <alignment horizontal="center" vertical="center"/>
    </xf>
    <xf numFmtId="0" fontId="22" fillId="2" borderId="17" xfId="6" applyFont="1" applyFill="1" applyBorder="1" applyAlignment="1">
      <alignment horizontal="center" vertical="center"/>
    </xf>
    <xf numFmtId="0" fontId="25" fillId="2" borderId="27" xfId="6" applyFont="1" applyFill="1" applyBorder="1" applyAlignment="1">
      <alignment horizontal="center" vertical="center"/>
    </xf>
    <xf numFmtId="0" fontId="25" fillId="2" borderId="37" xfId="6" applyFont="1" applyFill="1" applyBorder="1" applyAlignment="1">
      <alignment horizontal="center" vertical="center"/>
    </xf>
    <xf numFmtId="43" fontId="24" fillId="2" borderId="4" xfId="7" applyFont="1" applyFill="1" applyBorder="1" applyAlignment="1">
      <alignment horizontal="center"/>
    </xf>
    <xf numFmtId="43" fontId="24" fillId="2" borderId="18" xfId="7" applyFont="1" applyFill="1" applyBorder="1" applyAlignment="1">
      <alignment horizontal="center"/>
    </xf>
    <xf numFmtId="0" fontId="21" fillId="2" borderId="0" xfId="6" applyFont="1" applyFill="1" applyAlignment="1">
      <alignment horizontal="left"/>
    </xf>
    <xf numFmtId="0" fontId="21" fillId="2" borderId="17" xfId="6" applyFont="1" applyFill="1" applyBorder="1" applyAlignment="1">
      <alignment horizontal="left"/>
    </xf>
    <xf numFmtId="0" fontId="21" fillId="2" borderId="1" xfId="6" applyFont="1" applyFill="1" applyBorder="1" applyAlignment="1">
      <alignment horizontal="center"/>
    </xf>
  </cellXfs>
  <cellStyles count="9">
    <cellStyle name="Comma" xfId="8" builtinId="3"/>
    <cellStyle name="Comma 3" xfId="2" xr:uid="{53BE7A42-96AD-455A-84A2-4003360CA5AB}"/>
    <cellStyle name="Normal" xfId="0" builtinId="0"/>
    <cellStyle name="Normal 2" xfId="3" xr:uid="{4DF0A1AB-EE18-4751-971E-FEDCC5BD3858}"/>
    <cellStyle name="Normal 4" xfId="1" xr:uid="{42EEF1BA-8DAB-4B7C-B3AC-DC8F7D94211C}"/>
    <cellStyle name="Percent 3" xfId="4" xr:uid="{5E0EED57-CEC2-49AA-A78C-39B588295A7E}"/>
    <cellStyle name="จุลภาค 2 2" xfId="7" xr:uid="{366226A0-DF5B-4F9F-B38A-CE5015A07F54}"/>
    <cellStyle name="ปกติ 2" xfId="5" xr:uid="{1ADC0571-C4E1-48BD-8A89-C1DA29F9083A}"/>
    <cellStyle name="ปกติ 2 2" xfId="6" xr:uid="{641EA143-C7F5-4CEF-90F2-54EB7506D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microsoft.com/office/2022/11/relationships/FeaturePropertyBag" Target="featurePropertyBag/featurePropertyBag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143359</xdr:rowOff>
    </xdr:from>
    <xdr:to>
      <xdr:col>2</xdr:col>
      <xdr:colOff>1425388</xdr:colOff>
      <xdr:row>10</xdr:row>
      <xdr:rowOff>161289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D725031-263A-4C32-A44B-C042A4B1F61C}"/>
            </a:ext>
          </a:extLst>
        </xdr:cNvPr>
        <xdr:cNvSpPr/>
      </xdr:nvSpPr>
      <xdr:spPr>
        <a:xfrm>
          <a:off x="2573854" y="2857251"/>
          <a:ext cx="1348549" cy="71545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ใบอนุมัติ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สั่งจ่าย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387616</xdr:colOff>
      <xdr:row>9</xdr:row>
      <xdr:rowOff>249092</xdr:rowOff>
    </xdr:from>
    <xdr:to>
      <xdr:col>12</xdr:col>
      <xdr:colOff>1447800</xdr:colOff>
      <xdr:row>11</xdr:row>
      <xdr:rowOff>149306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ED3B9B8-F435-403F-AEBE-6C08E9D562E9}"/>
            </a:ext>
          </a:extLst>
        </xdr:cNvPr>
        <xdr:cNvSpPr/>
      </xdr:nvSpPr>
      <xdr:spPr>
        <a:xfrm>
          <a:off x="11970016" y="3373292"/>
          <a:ext cx="1060184" cy="62411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12</xdr:col>
      <xdr:colOff>1394653</xdr:colOff>
      <xdr:row>7</xdr:row>
      <xdr:rowOff>21765</xdr:rowOff>
    </xdr:from>
    <xdr:to>
      <xdr:col>14</xdr:col>
      <xdr:colOff>385484</xdr:colOff>
      <xdr:row>8</xdr:row>
      <xdr:rowOff>315680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E1207CF-CD9D-4367-8F3D-6353CD9724BB}"/>
            </a:ext>
          </a:extLst>
        </xdr:cNvPr>
        <xdr:cNvSpPr/>
      </xdr:nvSpPr>
      <xdr:spPr>
        <a:xfrm>
          <a:off x="11201593" y="2429685"/>
          <a:ext cx="1383511" cy="60633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8</xdr:col>
      <xdr:colOff>1351269</xdr:colOff>
      <xdr:row>8</xdr:row>
      <xdr:rowOff>6798</xdr:rowOff>
    </xdr:from>
    <xdr:to>
      <xdr:col>12</xdr:col>
      <xdr:colOff>1394653</xdr:colOff>
      <xdr:row>9</xdr:row>
      <xdr:rowOff>190424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857764F-EEA5-49F7-B8A2-C96FF78E2980}"/>
            </a:ext>
          </a:extLst>
        </xdr:cNvPr>
        <xdr:cNvCxnSpPr>
          <a:stCxn id="9" idx="3"/>
          <a:endCxn id="4" idx="1"/>
        </xdr:cNvCxnSpPr>
      </xdr:nvCxnSpPr>
      <xdr:spPr>
        <a:xfrm flipV="1">
          <a:off x="9638019" y="2807148"/>
          <a:ext cx="3339034" cy="5074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1351269</xdr:colOff>
      <xdr:row>9</xdr:row>
      <xdr:rowOff>190424</xdr:rowOff>
    </xdr:from>
    <xdr:to>
      <xdr:col>12</xdr:col>
      <xdr:colOff>387616</xdr:colOff>
      <xdr:row>10</xdr:row>
      <xdr:rowOff>161099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C90F4D86-BAEB-42B5-BB5B-62A0DC7C3E37}"/>
            </a:ext>
          </a:extLst>
        </xdr:cNvPr>
        <xdr:cNvCxnSpPr>
          <a:stCxn id="9" idx="3"/>
          <a:endCxn id="3" idx="1"/>
        </xdr:cNvCxnSpPr>
      </xdr:nvCxnSpPr>
      <xdr:spPr>
        <a:xfrm>
          <a:off x="9638019" y="3314624"/>
          <a:ext cx="2331997" cy="370725"/>
        </a:xfrm>
        <a:prstGeom prst="bentConnector3">
          <a:avLst>
            <a:gd name="adj1" fmla="val 712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190425</xdr:rowOff>
    </xdr:from>
    <xdr:to>
      <xdr:col>12</xdr:col>
      <xdr:colOff>917708</xdr:colOff>
      <xdr:row>11</xdr:row>
      <xdr:rowOff>149307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E396B48-DFF5-44DD-AA2C-5803DC563961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7490133" y="-1012569"/>
          <a:ext cx="682782" cy="9337169"/>
        </a:xfrm>
        <a:prstGeom prst="bentConnector4">
          <a:avLst>
            <a:gd name="adj1" fmla="val -33481"/>
            <a:gd name="adj2" fmla="val 10244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107576</xdr:colOff>
      <xdr:row>6</xdr:row>
      <xdr:rowOff>58269</xdr:rowOff>
    </xdr:from>
    <xdr:to>
      <xdr:col>18</xdr:col>
      <xdr:colOff>475130</xdr:colOff>
      <xdr:row>6</xdr:row>
      <xdr:rowOff>376516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8966130C-7C01-4820-BA19-DABC63F21807}"/>
            </a:ext>
          </a:extLst>
        </xdr:cNvPr>
        <xdr:cNvSpPr/>
      </xdr:nvSpPr>
      <xdr:spPr>
        <a:xfrm rot="16200000">
          <a:off x="11630809" y="-3364904"/>
          <a:ext cx="318247" cy="1094411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40820</xdr:colOff>
      <xdr:row>8</xdr:row>
      <xdr:rowOff>143359</xdr:rowOff>
    </xdr:from>
    <xdr:to>
      <xdr:col>8</xdr:col>
      <xdr:colOff>1351269</xdr:colOff>
      <xdr:row>10</xdr:row>
      <xdr:rowOff>161289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75D2A19-45FD-42C8-957F-24E95B5D8CFC}"/>
            </a:ext>
          </a:extLst>
        </xdr:cNvPr>
        <xdr:cNvSpPr/>
      </xdr:nvSpPr>
      <xdr:spPr>
        <a:xfrm>
          <a:off x="8327570" y="2943709"/>
          <a:ext cx="13104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1425388</xdr:colOff>
      <xdr:row>9</xdr:row>
      <xdr:rowOff>190424</xdr:rowOff>
    </xdr:from>
    <xdr:to>
      <xdr:col>4</xdr:col>
      <xdr:colOff>6530</xdr:colOff>
      <xdr:row>9</xdr:row>
      <xdr:rowOff>190424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CB79B74-1D6A-40E8-947A-A1A8AEF1F816}"/>
            </a:ext>
          </a:extLst>
        </xdr:cNvPr>
        <xdr:cNvCxnSpPr>
          <a:stCxn id="2" idx="3"/>
          <a:endCxn id="20" idx="1"/>
        </xdr:cNvCxnSpPr>
      </xdr:nvCxnSpPr>
      <xdr:spPr>
        <a:xfrm>
          <a:off x="3924748" y="3223184"/>
          <a:ext cx="3261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163289</xdr:colOff>
      <xdr:row>6</xdr:row>
      <xdr:rowOff>419100</xdr:rowOff>
    </xdr:from>
    <xdr:to>
      <xdr:col>20</xdr:col>
      <xdr:colOff>1796142</xdr:colOff>
      <xdr:row>9</xdr:row>
      <xdr:rowOff>114301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408EBC9-A419-4C14-8F01-F3B72A25BC0B}"/>
            </a:ext>
          </a:extLst>
        </xdr:cNvPr>
        <xdr:cNvSpPr/>
      </xdr:nvSpPr>
      <xdr:spPr>
        <a:xfrm>
          <a:off x="20711889" y="2324100"/>
          <a:ext cx="1632853" cy="85090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(เซ็นจริง)</a:t>
          </a:r>
        </a:p>
      </xdr:txBody>
    </xdr:sp>
    <xdr:clientData/>
  </xdr:twoCellAnchor>
  <xdr:twoCellAnchor>
    <xdr:from>
      <xdr:col>14</xdr:col>
      <xdr:colOff>418331</xdr:colOff>
      <xdr:row>7</xdr:row>
      <xdr:rowOff>44450</xdr:rowOff>
    </xdr:from>
    <xdr:to>
      <xdr:col>19</xdr:col>
      <xdr:colOff>19050</xdr:colOff>
      <xdr:row>7</xdr:row>
      <xdr:rowOff>295275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F76D19F-776C-4844-9183-908F25A3202C}"/>
            </a:ext>
          </a:extLst>
        </xdr:cNvPr>
        <xdr:cNvSpPr/>
      </xdr:nvSpPr>
      <xdr:spPr>
        <a:xfrm>
          <a:off x="14191481" y="2520950"/>
          <a:ext cx="5306194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751114</xdr:colOff>
      <xdr:row>9</xdr:row>
      <xdr:rowOff>5019</xdr:rowOff>
    </xdr:from>
    <xdr:to>
      <xdr:col>12</xdr:col>
      <xdr:colOff>2088754</xdr:colOff>
      <xdr:row>10</xdr:row>
      <xdr:rowOff>161290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868BBF7-D7B3-4300-AA69-5F456F8C569E}"/>
            </a:ext>
          </a:extLst>
        </xdr:cNvPr>
        <xdr:cNvCxnSpPr>
          <a:stCxn id="4" idx="2"/>
          <a:endCxn id="2" idx="2"/>
        </xdr:cNvCxnSpPr>
      </xdr:nvCxnSpPr>
      <xdr:spPr>
        <a:xfrm rot="5400000">
          <a:off x="8287722" y="-2010020"/>
          <a:ext cx="543132" cy="10622317"/>
        </a:xfrm>
        <a:prstGeom prst="bentConnector3">
          <a:avLst>
            <a:gd name="adj1" fmla="val 302945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885825</xdr:colOff>
      <xdr:row>12</xdr:row>
      <xdr:rowOff>290105</xdr:rowOff>
    </xdr:from>
    <xdr:to>
      <xdr:col>13</xdr:col>
      <xdr:colOff>30481</xdr:colOff>
      <xdr:row>13</xdr:row>
      <xdr:rowOff>300990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197840B-BE37-44B9-9283-E35F02D2B791}"/>
            </a:ext>
          </a:extLst>
        </xdr:cNvPr>
        <xdr:cNvSpPr/>
      </xdr:nvSpPr>
      <xdr:spPr>
        <a:xfrm>
          <a:off x="9172575" y="4462055"/>
          <a:ext cx="4431031" cy="33473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6530</xdr:colOff>
      <xdr:row>8</xdr:row>
      <xdr:rowOff>143359</xdr:rowOff>
    </xdr:from>
    <xdr:to>
      <xdr:col>4</xdr:col>
      <xdr:colOff>1355079</xdr:colOff>
      <xdr:row>10</xdr:row>
      <xdr:rowOff>161289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22ABA3A-6D24-4879-9393-459186069ABB}"/>
            </a:ext>
          </a:extLst>
        </xdr:cNvPr>
        <xdr:cNvSpPr/>
      </xdr:nvSpPr>
      <xdr:spPr>
        <a:xfrm>
          <a:off x="4250870" y="2863699"/>
          <a:ext cx="1348549" cy="71897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ระบบเช็ค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Budget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ตามใบ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</a:p>
      </xdr:txBody>
    </xdr:sp>
    <xdr:clientData/>
  </xdr:twoCellAnchor>
  <xdr:twoCellAnchor>
    <xdr:from>
      <xdr:col>4</xdr:col>
      <xdr:colOff>1355079</xdr:colOff>
      <xdr:row>9</xdr:row>
      <xdr:rowOff>190424</xdr:rowOff>
    </xdr:from>
    <xdr:to>
      <xdr:col>8</xdr:col>
      <xdr:colOff>40820</xdr:colOff>
      <xdr:row>9</xdr:row>
      <xdr:rowOff>190424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A7027B-3A3A-473E-988B-C1F15FD2B8EC}"/>
            </a:ext>
          </a:extLst>
        </xdr:cNvPr>
        <xdr:cNvCxnSpPr>
          <a:stCxn id="20" idx="3"/>
          <a:endCxn id="9" idx="1"/>
        </xdr:cNvCxnSpPr>
      </xdr:nvCxnSpPr>
      <xdr:spPr>
        <a:xfrm>
          <a:off x="6041379" y="3314624"/>
          <a:ext cx="228619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757464</xdr:colOff>
      <xdr:row>8</xdr:row>
      <xdr:rowOff>137009</xdr:rowOff>
    </xdr:from>
    <xdr:to>
      <xdr:col>4</xdr:col>
      <xdr:colOff>687155</xdr:colOff>
      <xdr:row>8</xdr:row>
      <xdr:rowOff>149709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6FB2385-0E7C-4381-B2F6-AEF0E5B0B5E2}"/>
            </a:ext>
          </a:extLst>
        </xdr:cNvPr>
        <xdr:cNvCxnSpPr>
          <a:cxnSpLocks/>
          <a:stCxn id="20" idx="0"/>
          <a:endCxn id="2" idx="0"/>
        </xdr:cNvCxnSpPr>
      </xdr:nvCxnSpPr>
      <xdr:spPr>
        <a:xfrm rot="16200000" flipV="1">
          <a:off x="4087810" y="2026363"/>
          <a:ext cx="12700" cy="1674671"/>
        </a:xfrm>
        <a:prstGeom prst="bentConnector3">
          <a:avLst>
            <a:gd name="adj1" fmla="val 1800000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121921</xdr:colOff>
      <xdr:row>6</xdr:row>
      <xdr:rowOff>381724</xdr:rowOff>
    </xdr:from>
    <xdr:to>
      <xdr:col>4</xdr:col>
      <xdr:colOff>1272540</xdr:colOff>
      <xdr:row>7</xdr:row>
      <xdr:rowOff>256540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2CCA512-CDF5-42EC-A67C-6693FB87C94A}"/>
            </a:ext>
          </a:extLst>
        </xdr:cNvPr>
        <xdr:cNvSpPr/>
      </xdr:nvSpPr>
      <xdr:spPr>
        <a:xfrm>
          <a:off x="2621281" y="2271484"/>
          <a:ext cx="2895599" cy="3929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ถ้าเกิน</a:t>
          </a:r>
          <a:r>
            <a:rPr lang="en-US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จะไม่สามารถส่งผ่านได้</a:t>
          </a:r>
          <a:endParaRPr lang="en-US" sz="1200" kern="12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1295266</xdr:colOff>
      <xdr:row>8</xdr:row>
      <xdr:rowOff>158025</xdr:rowOff>
    </xdr:from>
    <xdr:to>
      <xdr:col>7</xdr:col>
      <xdr:colOff>142875</xdr:colOff>
      <xdr:row>9</xdr:row>
      <xdr:rowOff>247650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B8C0A1D1-399E-4719-867D-0C20EF407624}"/>
            </a:ext>
          </a:extLst>
        </xdr:cNvPr>
        <xdr:cNvSpPr/>
      </xdr:nvSpPr>
      <xdr:spPr>
        <a:xfrm>
          <a:off x="5981566" y="2958375"/>
          <a:ext cx="2248034" cy="413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ไม่เกิน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จะส่งผ่านได้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14</xdr:col>
      <xdr:colOff>385484</xdr:colOff>
      <xdr:row>8</xdr:row>
      <xdr:rowOff>6351</xdr:rowOff>
    </xdr:from>
    <xdr:to>
      <xdr:col>20</xdr:col>
      <xdr:colOff>163289</xdr:colOff>
      <xdr:row>8</xdr:row>
      <xdr:rowOff>9973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4F541B-3561-B355-20AF-6E6D2741B774}"/>
            </a:ext>
          </a:extLst>
        </xdr:cNvPr>
        <xdr:cNvCxnSpPr>
          <a:stCxn id="4" idx="3"/>
          <a:endCxn id="14" idx="1"/>
        </xdr:cNvCxnSpPr>
      </xdr:nvCxnSpPr>
      <xdr:spPr>
        <a:xfrm flipV="1">
          <a:off x="14495184" y="2749551"/>
          <a:ext cx="6216705" cy="36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825175E5-C3BA-4FB8-ACAC-C731DAC8BF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7175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133350</xdr:rowOff>
    </xdr:from>
    <xdr:to>
      <xdr:col>2</xdr:col>
      <xdr:colOff>1</xdr:colOff>
      <xdr:row>26</xdr:row>
      <xdr:rowOff>0</xdr:rowOff>
    </xdr:to>
    <xdr:sp macro="" textlink="">
      <xdr:nvSpPr>
        <xdr:cNvPr id="2" name="วงรี 1">
          <a:extLst>
            <a:ext uri="{FF2B5EF4-FFF2-40B4-BE49-F238E27FC236}">
              <a16:creationId xmlns:a16="http://schemas.microsoft.com/office/drawing/2014/main" id="{44443BB4-826C-484E-B000-82FB66445433}"/>
            </a:ext>
          </a:extLst>
        </xdr:cNvPr>
        <xdr:cNvSpPr/>
      </xdr:nvSpPr>
      <xdr:spPr>
        <a:xfrm flipH="1">
          <a:off x="485775" y="6663690"/>
          <a:ext cx="299086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342900</xdr:colOff>
      <xdr:row>26</xdr:row>
      <xdr:rowOff>142874</xdr:rowOff>
    </xdr:from>
    <xdr:to>
      <xdr:col>2</xdr:col>
      <xdr:colOff>0</xdr:colOff>
      <xdr:row>27</xdr:row>
      <xdr:rowOff>9524</xdr:rowOff>
    </xdr:to>
    <xdr:sp macro="" textlink="">
      <xdr:nvSpPr>
        <xdr:cNvPr id="3" name="วงรี 2">
          <a:extLst>
            <a:ext uri="{FF2B5EF4-FFF2-40B4-BE49-F238E27FC236}">
              <a16:creationId xmlns:a16="http://schemas.microsoft.com/office/drawing/2014/main" id="{21A723AD-3796-4411-98F1-47BED708BB9C}"/>
            </a:ext>
          </a:extLst>
        </xdr:cNvPr>
        <xdr:cNvSpPr/>
      </xdr:nvSpPr>
      <xdr:spPr>
        <a:xfrm flipH="1">
          <a:off x="495300" y="6985634"/>
          <a:ext cx="289560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0417EBB0-B659-4C0B-887F-5C9BBEEBD8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51460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D4BB92-F5D0-A59A-A697-9733F08762CD}"/>
            </a:ext>
          </a:extLst>
        </xdr:cNvPr>
        <xdr:cNvSpPr/>
      </xdr:nvSpPr>
      <xdr:spPr>
        <a:xfrm>
          <a:off x="1807027" y="2671482"/>
          <a:ext cx="1348549" cy="717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ใบอนุมัติ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สั่งจ่าย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387616</xdr:colOff>
      <xdr:row>10</xdr:row>
      <xdr:rowOff>20492</xdr:rowOff>
    </xdr:from>
    <xdr:to>
      <xdr:col>10</xdr:col>
      <xdr:colOff>1524000</xdr:colOff>
      <xdr:row>11</xdr:row>
      <xdr:rowOff>314406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F52A1E-12E1-4593-8898-57D0371577C3}"/>
            </a:ext>
          </a:extLst>
        </xdr:cNvPr>
        <xdr:cNvSpPr/>
      </xdr:nvSpPr>
      <xdr:spPr>
        <a:xfrm>
          <a:off x="10169791" y="3544742"/>
          <a:ext cx="1136384" cy="61776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10</xdr:col>
      <xdr:colOff>1394653</xdr:colOff>
      <xdr:row>7</xdr:row>
      <xdr:rowOff>21765</xdr:rowOff>
    </xdr:from>
    <xdr:to>
      <xdr:col>12</xdr:col>
      <xdr:colOff>385484</xdr:colOff>
      <xdr:row>8</xdr:row>
      <xdr:rowOff>315680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947B4AD-5406-4A4D-8BC9-4B0BE51BCEBA}"/>
            </a:ext>
          </a:extLst>
        </xdr:cNvPr>
        <xdr:cNvSpPr/>
      </xdr:nvSpPr>
      <xdr:spPr>
        <a:xfrm>
          <a:off x="12846424" y="2438394"/>
          <a:ext cx="1385689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36819</xdr:colOff>
      <xdr:row>8</xdr:row>
      <xdr:rowOff>6798</xdr:rowOff>
    </xdr:from>
    <xdr:to>
      <xdr:col>10</xdr:col>
      <xdr:colOff>1394653</xdr:colOff>
      <xdr:row>9</xdr:row>
      <xdr:rowOff>193061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115E2524-0008-22BB-6933-5C12CA14579A}"/>
            </a:ext>
          </a:extLst>
        </xdr:cNvPr>
        <xdr:cNvCxnSpPr>
          <a:stCxn id="31" idx="3"/>
          <a:endCxn id="9" idx="1"/>
        </xdr:cNvCxnSpPr>
      </xdr:nvCxnSpPr>
      <xdr:spPr>
        <a:xfrm flipV="1">
          <a:off x="7923519" y="2807148"/>
          <a:ext cx="3253309" cy="510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36819</xdr:colOff>
      <xdr:row>9</xdr:row>
      <xdr:rowOff>193061</xdr:rowOff>
    </xdr:from>
    <xdr:to>
      <xdr:col>10</xdr:col>
      <xdr:colOff>387616</xdr:colOff>
      <xdr:row>11</xdr:row>
      <xdr:rowOff>5524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EDC6435C-121C-427F-9B23-DBFB75E114A9}"/>
            </a:ext>
          </a:extLst>
        </xdr:cNvPr>
        <xdr:cNvCxnSpPr>
          <a:stCxn id="31" idx="3"/>
          <a:endCxn id="8" idx="1"/>
        </xdr:cNvCxnSpPr>
      </xdr:nvCxnSpPr>
      <xdr:spPr>
        <a:xfrm>
          <a:off x="7923519" y="3317261"/>
          <a:ext cx="2246272" cy="536363"/>
        </a:xfrm>
        <a:prstGeom prst="bentConnector3">
          <a:avLst>
            <a:gd name="adj1" fmla="val 7247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190500</xdr:rowOff>
    </xdr:from>
    <xdr:to>
      <xdr:col>10</xdr:col>
      <xdr:colOff>955808</xdr:colOff>
      <xdr:row>11</xdr:row>
      <xdr:rowOff>314406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4A8280A5-2C3F-4D04-A377-2ECE59760078}"/>
            </a:ext>
          </a:extLst>
        </xdr:cNvPr>
        <xdr:cNvCxnSpPr>
          <a:stCxn id="8" idx="2"/>
          <a:endCxn id="7" idx="1"/>
        </xdr:cNvCxnSpPr>
      </xdr:nvCxnSpPr>
      <xdr:spPr>
        <a:xfrm rot="5400000" flipH="1">
          <a:off x="6526558" y="-48919"/>
          <a:ext cx="847806" cy="7575044"/>
        </a:xfrm>
        <a:prstGeom prst="bentConnector4">
          <a:avLst>
            <a:gd name="adj1" fmla="val -26964"/>
            <a:gd name="adj2" fmla="val 10301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107576</xdr:colOff>
      <xdr:row>6</xdr:row>
      <xdr:rowOff>58269</xdr:rowOff>
    </xdr:from>
    <xdr:to>
      <xdr:col>16</xdr:col>
      <xdr:colOff>475130</xdr:colOff>
      <xdr:row>6</xdr:row>
      <xdr:rowOff>376516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407E83BD-D7C6-2E62-EF67-3772D9A13150}"/>
            </a:ext>
          </a:extLst>
        </xdr:cNvPr>
        <xdr:cNvSpPr/>
      </xdr:nvSpPr>
      <xdr:spPr>
        <a:xfrm rot="16200000">
          <a:off x="8850406" y="-3305737"/>
          <a:ext cx="318247" cy="1084729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88445</xdr:colOff>
      <xdr:row>8</xdr:row>
      <xdr:rowOff>145996</xdr:rowOff>
    </xdr:from>
    <xdr:to>
      <xdr:col>7</xdr:col>
      <xdr:colOff>36819</xdr:colOff>
      <xdr:row>10</xdr:row>
      <xdr:rowOff>163926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A4FD769-281C-4922-8F1C-53FDCDC8D2C4}"/>
            </a:ext>
          </a:extLst>
        </xdr:cNvPr>
        <xdr:cNvSpPr/>
      </xdr:nvSpPr>
      <xdr:spPr>
        <a:xfrm>
          <a:off x="6574970" y="2946346"/>
          <a:ext cx="13485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1396813</xdr:colOff>
      <xdr:row>9</xdr:row>
      <xdr:rowOff>190500</xdr:rowOff>
    </xdr:from>
    <xdr:to>
      <xdr:col>6</xdr:col>
      <xdr:colOff>88445</xdr:colOff>
      <xdr:row>9</xdr:row>
      <xdr:rowOff>193061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14C4778-C6BE-4366-1763-954E3D30248C}"/>
            </a:ext>
          </a:extLst>
        </xdr:cNvPr>
        <xdr:cNvCxnSpPr>
          <a:stCxn id="7" idx="3"/>
          <a:endCxn id="31" idx="1"/>
        </xdr:cNvCxnSpPr>
      </xdr:nvCxnSpPr>
      <xdr:spPr>
        <a:xfrm>
          <a:off x="4482913" y="3314700"/>
          <a:ext cx="2092057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163289</xdr:colOff>
      <xdr:row>7</xdr:row>
      <xdr:rowOff>21772</xdr:rowOff>
    </xdr:from>
    <xdr:to>
      <xdr:col>18</xdr:col>
      <xdr:colOff>1796142</xdr:colOff>
      <xdr:row>9</xdr:row>
      <xdr:rowOff>1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91B74C37-9C13-4696-811A-ABCCE448D45F}"/>
            </a:ext>
          </a:extLst>
        </xdr:cNvPr>
        <xdr:cNvSpPr/>
      </xdr:nvSpPr>
      <xdr:spPr>
        <a:xfrm>
          <a:off x="19583403" y="2438401"/>
          <a:ext cx="1632853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</xdr:txBody>
    </xdr:sp>
    <xdr:clientData/>
  </xdr:twoCellAnchor>
  <xdr:twoCellAnchor>
    <xdr:from>
      <xdr:col>12</xdr:col>
      <xdr:colOff>385484</xdr:colOff>
      <xdr:row>8</xdr:row>
      <xdr:rowOff>10880</xdr:rowOff>
    </xdr:from>
    <xdr:to>
      <xdr:col>18</xdr:col>
      <xdr:colOff>163289</xdr:colOff>
      <xdr:row>8</xdr:row>
      <xdr:rowOff>10887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D3F21E07-370A-4A92-9E0D-5382915D6740}"/>
            </a:ext>
          </a:extLst>
        </xdr:cNvPr>
        <xdr:cNvCxnSpPr>
          <a:stCxn id="9" idx="3"/>
          <a:endCxn id="66" idx="1"/>
        </xdr:cNvCxnSpPr>
      </xdr:nvCxnSpPr>
      <xdr:spPr>
        <a:xfrm>
          <a:off x="13350370" y="2743194"/>
          <a:ext cx="6233033" cy="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8</xdr:row>
      <xdr:rowOff>315680</xdr:rowOff>
    </xdr:from>
    <xdr:to>
      <xdr:col>10</xdr:col>
      <xdr:colOff>2083870</xdr:colOff>
      <xdr:row>10</xdr:row>
      <xdr:rowOff>161365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F8297334-5FBC-4161-927C-FA67A0BEB3FF}"/>
            </a:ext>
          </a:extLst>
        </xdr:cNvPr>
        <xdr:cNvCxnSpPr>
          <a:stCxn id="9" idx="2"/>
          <a:endCxn id="7" idx="2"/>
        </xdr:cNvCxnSpPr>
      </xdr:nvCxnSpPr>
      <xdr:spPr>
        <a:xfrm rot="5400000">
          <a:off x="7063600" y="-967605"/>
          <a:ext cx="556885" cy="8609855"/>
        </a:xfrm>
        <a:prstGeom prst="bentConnector3">
          <a:avLst>
            <a:gd name="adj1" fmla="val 362263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13</xdr:row>
      <xdr:rowOff>304800</xdr:rowOff>
    </xdr:from>
    <xdr:to>
      <xdr:col>11</xdr:col>
      <xdr:colOff>161110</xdr:colOff>
      <xdr:row>14</xdr:row>
      <xdr:rowOff>318407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AC449E-EAC3-4C3C-AAFD-28A34EDEB4EA}"/>
            </a:ext>
          </a:extLst>
        </xdr:cNvPr>
        <xdr:cNvSpPr/>
      </xdr:nvSpPr>
      <xdr:spPr>
        <a:xfrm>
          <a:off x="7496175" y="4800600"/>
          <a:ext cx="4437835" cy="337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942975</xdr:colOff>
      <xdr:row>7</xdr:row>
      <xdr:rowOff>28575</xdr:rowOff>
    </xdr:from>
    <xdr:to>
      <xdr:col>18</xdr:col>
      <xdr:colOff>353194</xdr:colOff>
      <xdr:row>7</xdr:row>
      <xdr:rowOff>279400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1FDE905-BB79-493B-9B4C-DC6B1A24E7F5}"/>
            </a:ext>
          </a:extLst>
        </xdr:cNvPr>
        <xdr:cNvSpPr/>
      </xdr:nvSpPr>
      <xdr:spPr>
        <a:xfrm>
          <a:off x="12915900" y="2505075"/>
          <a:ext cx="5315719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1D0134C-5248-42C0-A9DD-57F9EDD2CC10}"/>
            </a:ext>
          </a:extLst>
        </xdr:cNvPr>
        <xdr:cNvSpPr/>
      </xdr:nvSpPr>
      <xdr:spPr>
        <a:xfrm>
          <a:off x="2576199" y="2863775"/>
          <a:ext cx="1348549" cy="71897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ใบ</a:t>
          </a:r>
          <a:r>
            <a:rPr lang="en-US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Estimate</a:t>
          </a:r>
        </a:p>
        <a:p>
          <a:pPr algn="ctr"/>
          <a:r>
            <a:rPr lang="en-US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Budget</a:t>
          </a:r>
          <a:endParaRPr lang="th-TH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729342</xdr:colOff>
      <xdr:row>14</xdr:row>
      <xdr:rowOff>171080</xdr:rowOff>
    </xdr:from>
    <xdr:to>
      <xdr:col>5</xdr:col>
      <xdr:colOff>1538</xdr:colOff>
      <xdr:row>16</xdr:row>
      <xdr:rowOff>147494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6A6A006-05CD-4133-A2E2-2A44A31BBE06}"/>
            </a:ext>
          </a:extLst>
        </xdr:cNvPr>
        <xdr:cNvSpPr/>
      </xdr:nvSpPr>
      <xdr:spPr>
        <a:xfrm>
          <a:off x="4974771" y="4873709"/>
          <a:ext cx="1340481" cy="60778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4</xdr:col>
      <xdr:colOff>685800</xdr:colOff>
      <xdr:row>6</xdr:row>
      <xdr:rowOff>504365</xdr:rowOff>
    </xdr:from>
    <xdr:to>
      <xdr:col>5</xdr:col>
      <xdr:colOff>1220</xdr:colOff>
      <xdr:row>8</xdr:row>
      <xdr:rowOff>277580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FA4A81D-4AB5-4440-B1E4-E202ABE403CC}"/>
            </a:ext>
          </a:extLst>
        </xdr:cNvPr>
        <xdr:cNvSpPr/>
      </xdr:nvSpPr>
      <xdr:spPr>
        <a:xfrm>
          <a:off x="4931229" y="2398479"/>
          <a:ext cx="1383705" cy="6114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2</xdr:col>
      <xdr:colOff>1425388</xdr:colOff>
      <xdr:row>7</xdr:row>
      <xdr:rowOff>287558</xdr:rowOff>
    </xdr:from>
    <xdr:to>
      <xdr:col>4</xdr:col>
      <xdr:colOff>685800</xdr:colOff>
      <xdr:row>9</xdr:row>
      <xdr:rowOff>190500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C8A8294B-7DA0-406C-9541-6FEAA653D9F3}"/>
            </a:ext>
          </a:extLst>
        </xdr:cNvPr>
        <xdr:cNvCxnSpPr>
          <a:cxnSpLocks/>
          <a:stCxn id="2" idx="3"/>
          <a:endCxn id="4" idx="1"/>
        </xdr:cNvCxnSpPr>
      </xdr:nvCxnSpPr>
      <xdr:spPr>
        <a:xfrm flipV="1">
          <a:off x="3929102" y="2704187"/>
          <a:ext cx="1002127" cy="5343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1425388</xdr:colOff>
      <xdr:row>9</xdr:row>
      <xdr:rowOff>190500</xdr:rowOff>
    </xdr:from>
    <xdr:to>
      <xdr:col>4</xdr:col>
      <xdr:colOff>729342</xdr:colOff>
      <xdr:row>15</xdr:row>
      <xdr:rowOff>159288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C54AB20D-CB6F-49CB-B27E-E447DC571409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929102" y="3238500"/>
          <a:ext cx="1045669" cy="193910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190501</xdr:rowOff>
    </xdr:from>
    <xdr:to>
      <xdr:col>4</xdr:col>
      <xdr:colOff>1399583</xdr:colOff>
      <xdr:row>16</xdr:row>
      <xdr:rowOff>147495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780FB97D-B3D2-474B-94DB-3E9A68C584D2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2991286" y="2827768"/>
          <a:ext cx="2242994" cy="3064459"/>
        </a:xfrm>
        <a:prstGeom prst="bentConnector4">
          <a:avLst>
            <a:gd name="adj1" fmla="val -10192"/>
            <a:gd name="adj2" fmla="val 107460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1425388</xdr:colOff>
      <xdr:row>9</xdr:row>
      <xdr:rowOff>190500</xdr:rowOff>
    </xdr:from>
    <xdr:to>
      <xdr:col>3</xdr:col>
      <xdr:colOff>0</xdr:colOff>
      <xdr:row>9</xdr:row>
      <xdr:rowOff>193061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FB81692-CBCD-4305-AEEB-C3669E951D80}"/>
            </a:ext>
          </a:extLst>
        </xdr:cNvPr>
        <xdr:cNvCxnSpPr>
          <a:cxnSpLocks/>
          <a:stCxn id="2" idx="3"/>
        </xdr:cNvCxnSpPr>
      </xdr:nvCxnSpPr>
      <xdr:spPr>
        <a:xfrm>
          <a:off x="3924748" y="3223260"/>
          <a:ext cx="417562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286821</xdr:colOff>
      <xdr:row>6</xdr:row>
      <xdr:rowOff>502558</xdr:rowOff>
    </xdr:from>
    <xdr:to>
      <xdr:col>6</xdr:col>
      <xdr:colOff>1609432</xdr:colOff>
      <xdr:row>8</xdr:row>
      <xdr:rowOff>277587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7C13F82-1F4E-40AF-B3D2-42BAC971B1CC}"/>
            </a:ext>
          </a:extLst>
        </xdr:cNvPr>
        <xdr:cNvSpPr/>
      </xdr:nvSpPr>
      <xdr:spPr>
        <a:xfrm>
          <a:off x="7808850" y="2396672"/>
          <a:ext cx="1322611" cy="6132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5</xdr:col>
      <xdr:colOff>201525</xdr:colOff>
      <xdr:row>5</xdr:row>
      <xdr:rowOff>41728</xdr:rowOff>
    </xdr:from>
    <xdr:to>
      <xdr:col>10</xdr:col>
      <xdr:colOff>302987</xdr:colOff>
      <xdr:row>6</xdr:row>
      <xdr:rowOff>54428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FC380A-4036-46D9-8FBD-FC5EA5F30A56}"/>
            </a:ext>
          </a:extLst>
        </xdr:cNvPr>
        <xdr:cNvSpPr/>
      </xdr:nvSpPr>
      <xdr:spPr>
        <a:xfrm>
          <a:off x="7505839" y="1620157"/>
          <a:ext cx="4564605" cy="3283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เอกสารอนุมัติแล้วฝ่ายงบประมาณจะ </a:t>
          </a:r>
          <a:r>
            <a:rPr lang="en-US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 </a:t>
          </a:r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และส่งให้แผนกบัญชี</a:t>
          </a:r>
          <a:endParaRPr lang="en-US" sz="1400" b="1" kern="1200">
            <a:solidFill>
              <a:schemeClr val="accent3">
                <a:lumMod val="75000"/>
              </a:schemeClr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6</xdr:col>
      <xdr:colOff>258911</xdr:colOff>
      <xdr:row>9</xdr:row>
      <xdr:rowOff>341079</xdr:rowOff>
    </xdr:from>
    <xdr:to>
      <xdr:col>7</xdr:col>
      <xdr:colOff>4485</xdr:colOff>
      <xdr:row>11</xdr:row>
      <xdr:rowOff>244923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B08F242B-F0CF-439D-8A9D-C1F5678B62A1}"/>
            </a:ext>
          </a:extLst>
        </xdr:cNvPr>
        <xdr:cNvSpPr/>
      </xdr:nvSpPr>
      <xdr:spPr>
        <a:xfrm>
          <a:off x="7780940" y="3389079"/>
          <a:ext cx="1378431" cy="6114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5</xdr:col>
      <xdr:colOff>1220</xdr:colOff>
      <xdr:row>7</xdr:row>
      <xdr:rowOff>287558</xdr:rowOff>
    </xdr:from>
    <xdr:to>
      <xdr:col>6</xdr:col>
      <xdr:colOff>258911</xdr:colOff>
      <xdr:row>10</xdr:row>
      <xdr:rowOff>254901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4AA77FBA-22C7-4F70-9568-5EF97CE2D296}"/>
            </a:ext>
          </a:extLst>
        </xdr:cNvPr>
        <xdr:cNvCxnSpPr>
          <a:cxnSpLocks/>
          <a:stCxn id="4" idx="3"/>
          <a:endCxn id="34" idx="1"/>
        </xdr:cNvCxnSpPr>
      </xdr:nvCxnSpPr>
      <xdr:spPr>
        <a:xfrm>
          <a:off x="6314934" y="2704187"/>
          <a:ext cx="475406" cy="990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190501</xdr:rowOff>
    </xdr:from>
    <xdr:to>
      <xdr:col>6</xdr:col>
      <xdr:colOff>948127</xdr:colOff>
      <xdr:row>11</xdr:row>
      <xdr:rowOff>244924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05759004-7BD8-462F-837C-9295E19634F0}"/>
            </a:ext>
          </a:extLst>
        </xdr:cNvPr>
        <xdr:cNvCxnSpPr>
          <a:stCxn id="34" idx="2"/>
          <a:endCxn id="2" idx="1"/>
        </xdr:cNvCxnSpPr>
      </xdr:nvCxnSpPr>
      <xdr:spPr>
        <a:xfrm rot="5400000" flipH="1">
          <a:off x="4649058" y="1169996"/>
          <a:ext cx="761994" cy="4899003"/>
        </a:xfrm>
        <a:prstGeom prst="bentConnector4">
          <a:avLst>
            <a:gd name="adj1" fmla="val -30000"/>
            <a:gd name="adj2" fmla="val 104666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817768</xdr:colOff>
      <xdr:row>6</xdr:row>
      <xdr:rowOff>502558</xdr:rowOff>
    </xdr:from>
    <xdr:to>
      <xdr:col>8</xdr:col>
      <xdr:colOff>2140379</xdr:colOff>
      <xdr:row>8</xdr:row>
      <xdr:rowOff>277587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9CD5F366-C7FE-4DCE-8689-90B79C10766E}"/>
            </a:ext>
          </a:extLst>
        </xdr:cNvPr>
        <xdr:cNvSpPr/>
      </xdr:nvSpPr>
      <xdr:spPr>
        <a:xfrm>
          <a:off x="10202091" y="2389973"/>
          <a:ext cx="1322611" cy="60150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8</xdr:col>
      <xdr:colOff>789858</xdr:colOff>
      <xdr:row>9</xdr:row>
      <xdr:rowOff>341079</xdr:rowOff>
    </xdr:from>
    <xdr:to>
      <xdr:col>8</xdr:col>
      <xdr:colOff>2168289</xdr:colOff>
      <xdr:row>11</xdr:row>
      <xdr:rowOff>244923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D25DBDE1-6ABB-4BD5-A137-F2D308D8A994}"/>
            </a:ext>
          </a:extLst>
        </xdr:cNvPr>
        <xdr:cNvSpPr/>
      </xdr:nvSpPr>
      <xdr:spPr>
        <a:xfrm>
          <a:off x="10162458" y="3389079"/>
          <a:ext cx="1378431" cy="6114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6</xdr:col>
      <xdr:colOff>1609432</xdr:colOff>
      <xdr:row>7</xdr:row>
      <xdr:rowOff>286658</xdr:rowOff>
    </xdr:from>
    <xdr:to>
      <xdr:col>8</xdr:col>
      <xdr:colOff>789858</xdr:colOff>
      <xdr:row>10</xdr:row>
      <xdr:rowOff>254901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2A42A58D-1D67-4C44-90C2-6E191067C58C}"/>
            </a:ext>
          </a:extLst>
        </xdr:cNvPr>
        <xdr:cNvCxnSpPr>
          <a:cxnSpLocks/>
          <a:stCxn id="14" idx="3"/>
          <a:endCxn id="44" idx="1"/>
        </xdr:cNvCxnSpPr>
      </xdr:nvCxnSpPr>
      <xdr:spPr>
        <a:xfrm>
          <a:off x="9131461" y="2703287"/>
          <a:ext cx="1030997" cy="991500"/>
        </a:xfrm>
        <a:prstGeom prst="bentConnector3">
          <a:avLst>
            <a:gd name="adj1" fmla="val 7111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1609432</xdr:colOff>
      <xdr:row>7</xdr:row>
      <xdr:rowOff>287495</xdr:rowOff>
    </xdr:from>
    <xdr:to>
      <xdr:col>8</xdr:col>
      <xdr:colOff>817768</xdr:colOff>
      <xdr:row>7</xdr:row>
      <xdr:rowOff>287495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B0CBDD7-5D37-0283-3538-334D8CA1CF2C}"/>
            </a:ext>
          </a:extLst>
        </xdr:cNvPr>
        <xdr:cNvCxnSpPr>
          <a:stCxn id="14" idx="3"/>
          <a:endCxn id="43" idx="1"/>
        </xdr:cNvCxnSpPr>
      </xdr:nvCxnSpPr>
      <xdr:spPr>
        <a:xfrm>
          <a:off x="9141509" y="2690726"/>
          <a:ext cx="10605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1220</xdr:colOff>
      <xdr:row>7</xdr:row>
      <xdr:rowOff>286658</xdr:rowOff>
    </xdr:from>
    <xdr:to>
      <xdr:col>6</xdr:col>
      <xdr:colOff>286821</xdr:colOff>
      <xdr:row>7</xdr:row>
      <xdr:rowOff>287558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23C33A4B-82DE-4A6F-99F9-EC8FF4522217}"/>
            </a:ext>
          </a:extLst>
        </xdr:cNvPr>
        <xdr:cNvCxnSpPr>
          <a:stCxn id="4" idx="3"/>
          <a:endCxn id="14" idx="1"/>
        </xdr:cNvCxnSpPr>
      </xdr:nvCxnSpPr>
      <xdr:spPr>
        <a:xfrm flipV="1">
          <a:off x="6314934" y="2703287"/>
          <a:ext cx="503316" cy="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190501</xdr:rowOff>
    </xdr:from>
    <xdr:to>
      <xdr:col>8</xdr:col>
      <xdr:colOff>1479074</xdr:colOff>
      <xdr:row>11</xdr:row>
      <xdr:rowOff>244924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2777C3CD-C8B2-4E07-8370-A6D77F4AD247}"/>
            </a:ext>
          </a:extLst>
        </xdr:cNvPr>
        <xdr:cNvCxnSpPr>
          <a:stCxn id="44" idx="2"/>
          <a:endCxn id="2" idx="1"/>
        </xdr:cNvCxnSpPr>
      </xdr:nvCxnSpPr>
      <xdr:spPr>
        <a:xfrm rot="5400000" flipH="1">
          <a:off x="6335117" y="-516063"/>
          <a:ext cx="761994" cy="8271121"/>
        </a:xfrm>
        <a:prstGeom prst="bentConnector4">
          <a:avLst>
            <a:gd name="adj1" fmla="val -90001"/>
            <a:gd name="adj2" fmla="val 103063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954477</xdr:colOff>
      <xdr:row>6</xdr:row>
      <xdr:rowOff>496208</xdr:rowOff>
    </xdr:from>
    <xdr:to>
      <xdr:col>8</xdr:col>
      <xdr:colOff>1485424</xdr:colOff>
      <xdr:row>6</xdr:row>
      <xdr:rowOff>508908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74C91A07-14C2-4690-9179-B9A25524113A}"/>
            </a:ext>
          </a:extLst>
        </xdr:cNvPr>
        <xdr:cNvCxnSpPr>
          <a:stCxn id="43" idx="0"/>
          <a:endCxn id="14" idx="0"/>
        </xdr:cNvCxnSpPr>
      </xdr:nvCxnSpPr>
      <xdr:spPr>
        <a:xfrm rot="16200000" flipV="1">
          <a:off x="9660915" y="1205913"/>
          <a:ext cx="12700" cy="2381518"/>
        </a:xfrm>
        <a:prstGeom prst="bentConnector3">
          <a:avLst>
            <a:gd name="adj1" fmla="val 2400000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76200</xdr:rowOff>
    </xdr:from>
    <xdr:to>
      <xdr:col>9</xdr:col>
      <xdr:colOff>719619</xdr:colOff>
      <xdr:row>14</xdr:row>
      <xdr:rowOff>27042</xdr:rowOff>
    </xdr:to>
    <xdr:pic>
      <xdr:nvPicPr>
        <xdr:cNvPr id="3" name="Picture 2" descr="A white rectangular grid with black text&#10;&#10;AI-generated content may be incorrect.">
          <a:extLst>
            <a:ext uri="{FF2B5EF4-FFF2-40B4-BE49-F238E27FC236}">
              <a16:creationId xmlns:a16="http://schemas.microsoft.com/office/drawing/2014/main" id="{C2C5AD96-FE04-4CDC-A8C1-1CF7C494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76200"/>
          <a:ext cx="8800629" cy="44847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103908</xdr:colOff>
      <xdr:row>54</xdr:row>
      <xdr:rowOff>175260</xdr:rowOff>
    </xdr:from>
    <xdr:to>
      <xdr:col>3</xdr:col>
      <xdr:colOff>462495</xdr:colOff>
      <xdr:row>58</xdr:row>
      <xdr:rowOff>253490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8038FE-84A5-431D-B014-4FA80DED8CD3}"/>
            </a:ext>
          </a:extLst>
        </xdr:cNvPr>
        <xdr:cNvGrpSpPr/>
      </xdr:nvGrpSpPr>
      <xdr:grpSpPr>
        <a:xfrm>
          <a:off x="370608" y="17339310"/>
          <a:ext cx="8226237" cy="1221230"/>
          <a:chOff x="542925" y="20806149"/>
          <a:chExt cx="9058911" cy="175962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CC6274C-D7F7-DD2E-8A28-0BAB810D3294}"/>
              </a:ext>
            </a:extLst>
          </xdr:cNvPr>
          <xdr:cNvGrpSpPr/>
        </xdr:nvGrpSpPr>
        <xdr:grpSpPr>
          <a:xfrm>
            <a:off x="542925" y="20806152"/>
            <a:ext cx="4359106" cy="1759617"/>
            <a:chOff x="4986242" y="8162312"/>
            <a:chExt cx="3873577" cy="1885692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DDE1FB9-6814-B397-E9B7-2793A7EA0ADC}"/>
                </a:ext>
              </a:extLst>
            </xdr:cNvPr>
            <xdr:cNvSpPr txBox="1"/>
          </xdr:nvSpPr>
          <xdr:spPr>
            <a:xfrm>
              <a:off x="4986242" y="8162312"/>
              <a:ext cx="1914607" cy="1885691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ตรวจสอบโดย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Budget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...................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AA8B5A-324E-66BF-D287-71DF36C70726}"/>
                </a:ext>
              </a:extLst>
            </xdr:cNvPr>
            <xdr:cNvSpPr txBox="1"/>
          </xdr:nvSpPr>
          <xdr:spPr>
            <a:xfrm>
              <a:off x="6945212" y="8162312"/>
              <a:ext cx="1914607" cy="1885692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อนุมัติโดย</a:t>
              </a:r>
              <a:endParaRPr lang="en-US" sz="1100" b="1">
                <a:solidFill>
                  <a:schemeClr val="dk1"/>
                </a:solidFill>
                <a:effectLst/>
                <a:latin typeface="Browallia New" panose="020B0604020202020204" pitchFamily="34" charset="-34"/>
                <a:ea typeface="+mn-ea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CFO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AA5093B0-0663-C7B7-49F0-E8BA9B80B0DD}"/>
              </a:ext>
            </a:extLst>
          </xdr:cNvPr>
          <xdr:cNvGrpSpPr/>
        </xdr:nvGrpSpPr>
        <xdr:grpSpPr>
          <a:xfrm>
            <a:off x="4951956" y="20806149"/>
            <a:ext cx="4649880" cy="1759619"/>
            <a:chOff x="2701799" y="8162327"/>
            <a:chExt cx="3870772" cy="1890112"/>
          </a:xfrm>
        </xdr:grpSpPr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2D8E6C8-4DD1-3035-194C-0E19F223C89A}"/>
                </a:ext>
              </a:extLst>
            </xdr:cNvPr>
            <xdr:cNvSpPr txBox="1"/>
          </xdr:nvSpPr>
          <xdr:spPr>
            <a:xfrm>
              <a:off x="2701799" y="8162330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/>
              <a:r>
                <a:rPr lang="th-TH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จัดทำโดย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Sales Person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BC8A31D-826A-09A1-C550-380F3C00C6BF}"/>
                </a:ext>
              </a:extLst>
            </xdr:cNvPr>
            <xdr:cNvSpPr txBox="1"/>
          </xdr:nvSpPr>
          <xdr:spPr>
            <a:xfrm>
              <a:off x="4657964" y="8162327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 eaLnBrk="1" fontAlgn="auto" latinLnBrk="0" hangingPunct="1"/>
              <a:r>
                <a:rPr lang="en-US" sz="1100" b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Tanachai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Thanomsub</a:t>
              </a:r>
              <a:endParaRPr lang="en-US" sz="1100" b="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Chief</a:t>
              </a: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Marketing Officer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</xdr:grpSp>
    <xdr:clientData/>
  </xdr:twoCellAnchor>
  <xdr:twoCellAnchor editAs="oneCell">
    <xdr:from>
      <xdr:col>3</xdr:col>
      <xdr:colOff>571502</xdr:colOff>
      <xdr:row>4</xdr:row>
      <xdr:rowOff>28916</xdr:rowOff>
    </xdr:from>
    <xdr:to>
      <xdr:col>4</xdr:col>
      <xdr:colOff>225989</xdr:colOff>
      <xdr:row>4</xdr:row>
      <xdr:rowOff>260317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1B3075-C56E-4DB7-A90F-5D2A281C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6322" y="1659596"/>
          <a:ext cx="225988" cy="231401"/>
        </a:xfrm>
        <a:prstGeom prst="rect">
          <a:avLst/>
        </a:prstGeom>
      </xdr:spPr>
    </xdr:pic>
    <xdr:clientData/>
  </xdr:twoCellAnchor>
  <xdr:twoCellAnchor>
    <xdr:from>
      <xdr:col>3</xdr:col>
      <xdr:colOff>543535</xdr:colOff>
      <xdr:row>4</xdr:row>
      <xdr:rowOff>86805</xdr:rowOff>
    </xdr:from>
    <xdr:to>
      <xdr:col>5</xdr:col>
      <xdr:colOff>237462</xdr:colOff>
      <xdr:row>5</xdr:row>
      <xdr:rowOff>277175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57255C0-D4B4-4DE2-8CB0-0F782F9E0449}"/>
            </a:ext>
          </a:extLst>
        </xdr:cNvPr>
        <xdr:cNvGrpSpPr/>
      </xdr:nvGrpSpPr>
      <xdr:grpSpPr>
        <a:xfrm>
          <a:off x="8677885" y="1706055"/>
          <a:ext cx="1637027" cy="533270"/>
          <a:chOff x="12437879" y="1723914"/>
          <a:chExt cx="1914442" cy="541605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FE58E93D-E52C-4A67-7CFC-46FDD2739388}"/>
              </a:ext>
            </a:extLst>
          </xdr:cNvPr>
          <xdr:cNvSpPr/>
        </xdr:nvSpPr>
        <xdr:spPr>
          <a:xfrm>
            <a:off x="12437879" y="1723914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DC92B82-B8F6-D3F0-D9A8-2D9291D5FD63}"/>
              </a:ext>
            </a:extLst>
          </xdr:cNvPr>
          <xdr:cNvSpPr/>
        </xdr:nvSpPr>
        <xdr:spPr>
          <a:xfrm>
            <a:off x="12437879" y="2066356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4B5DD372-0579-7199-FF37-D83753B89CBD}"/>
              </a:ext>
            </a:extLst>
          </xdr:cNvPr>
          <xdr:cNvSpPr/>
        </xdr:nvSpPr>
        <xdr:spPr>
          <a:xfrm>
            <a:off x="14134332" y="1723914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B3511264-B9C8-8674-026B-7AD54CFC2858}"/>
              </a:ext>
            </a:extLst>
          </xdr:cNvPr>
          <xdr:cNvSpPr/>
        </xdr:nvSpPr>
        <xdr:spPr>
          <a:xfrm>
            <a:off x="14134332" y="2075149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 editAs="oneCell">
    <xdr:from>
      <xdr:col>1</xdr:col>
      <xdr:colOff>40822</xdr:colOff>
      <xdr:row>0</xdr:row>
      <xdr:rowOff>13607</xdr:rowOff>
    </xdr:from>
    <xdr:to>
      <xdr:col>2</xdr:col>
      <xdr:colOff>445927</xdr:colOff>
      <xdr:row>0</xdr:row>
      <xdr:rowOff>541145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7FBA3-95B7-48A9-B647-0E773029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13607"/>
          <a:ext cx="2024355" cy="5275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34429-7254-4AED-BDC4-227C7F230B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28" y="277587"/>
          <a:ext cx="1641933" cy="4138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5DE44-84BD-47FE-9054-C5535AE4EE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2DEB3-1C93-4ABF-836A-045793D6D4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E8B7C-C69E-4921-82FA-2951F627F8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x-new02\tex%20documents\Documents%20and%20Settings\ex490002\My%20Documents\TEX\KPI\MTP_Scorecard_TEX_Etho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fs01\TEX\My%20Documents\WIMOL\camera\Cost2001\std_aug01\GL_CAAUG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T:\SO-2024\5.%20May'24...(30%20Contract)\SO-67050006%20(Unilever-OMO)%20POSM%20Sampling%20OMO%20Plus%20White%20(&#3610;&#3634;&#3619;&#3660;&#3650;&#3588;&#3657;&#3604;)%20-%20CC\3.Change%20Request%20#1 RC-24.05.008 (21.05.24) - CC\SO-67050006 (Unilever-OMO) POSM Sampling OMO Plus White-RC1.xlsx?5891C42D" TargetMode="External"/><Relationship Id="rId1" Type="http://schemas.openxmlformats.org/officeDocument/2006/relationships/externalLinkPath" Target="file:///\\5891C42D\SO-67050006%20(Unilever-OMO)%20POSM%20Sampling%20OMO%20Plus%20White-RC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al%20Audit/2.%20Audit/2013-2556/05_DBU/HoReCa/&#3629;&#3639;&#3656;&#3609;&#3654;/&#3607;&#3632;&#3648;&#3610;&#3637;&#3618;&#3609;&#3588;&#3640;&#3617;&#3648;&#3591;&#3636;&#3609;&#3607;&#3604;&#3619;&#3629;&#3591;&#3592;&#3656;&#3634;&#36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vp_inv2\d\&#3619;&#3632;&#3610;&#3610;&#3607;&#3610;&#3623;&#3591;\&#3651;&#3627;&#3617;&#3656;\&#3619;&#3632;&#3610;&#3610;&#3607;&#3610;&#3623;&#3591;\&#3593;&#3610;&#3633;&#3610;&#3612;&#3641;&#3657;&#3611;&#3598;&#3636;&#3610;&#3633;&#3605;&#3636;\&#3648;&#3629;&#3585;&#3626;&#3634;&#3619;&#3611;&#3619;&#3632;&#3585;&#3629;&#3610;\&#3617;&#3633;&#3656;&#3623;\DATA\TPI\CA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card"/>
      <sheetName val="Actions &amp; Projects"/>
      <sheetName val="TBCR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  <sheetName val="ขั้นตอน"/>
      <sheetName val="1.Quotation"/>
      <sheetName val="2.Sales Alocation"/>
      <sheetName val="3.ใบขอcostค่าใช้จ่าย"/>
      <sheetName val="4.1-Ads.Memo(Pro)"/>
      <sheetName val="4.2-Ads.Memo(Space)"/>
      <sheetName val="4.3-Ads.Memo(VCCon)"/>
      <sheetName val="5.ChangeRequest"/>
      <sheetName val="6.ใบสรุปปิดเล่มเหลือง"/>
      <sheetName val="6.1ใบสรุปรายได้"/>
      <sheetName val="6.2ใบสรุปต้นทุ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 (2)"/>
      <sheetName val="F_OH"/>
      <sheetName val="LABOR"/>
      <sheetName val="EXP-00C"/>
      <sheetName val="Balance-Assets"/>
      <sheetName val="Balance-Liabilities"/>
      <sheetName val="Bal. Detail"/>
      <sheetName val="Journal entries"/>
      <sheetName val="Transaction-Revenue"/>
      <sheetName val="Transaction-Expenses"/>
      <sheetName val="Trans. March"/>
      <sheetName val="Trans. Apr"/>
      <sheetName val="Trans. May"/>
      <sheetName val="Trans. Jun"/>
      <sheetName val="Trans. Jul"/>
      <sheetName val="Trans. Aug"/>
      <sheetName val="Trans. Sep"/>
      <sheetName val="Trans. Oct"/>
      <sheetName val="Trans. Nov"/>
      <sheetName val="Trans. Dec"/>
      <sheetName val="Trans. Jan"/>
      <sheetName val="Trans. Feb"/>
      <sheetName val="Trans. Mar"/>
      <sheetName val="Account Codes"/>
      <sheetName val="PL "/>
      <sheetName val="PL  (BACKUP)"/>
      <sheetName val="BS"/>
      <sheetName val="TR_BAL"/>
      <sheetName val="ALL_EXP"/>
      <sheetName val="ALL_EXP(ACC) "/>
      <sheetName val="ALLO-1910"/>
      <sheetName val="NE1910"/>
      <sheetName val="EXP"/>
      <sheetName val="ALL_SUB"/>
      <sheetName val="ALL_EXP (sub)"/>
      <sheetName val="BS "/>
      <sheetName val="ALL_EXP(ACC-SUB)"/>
      <sheetName val="JVFROM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&gt;&gt;"/>
      <sheetName val="RateCard"/>
      <sheetName val="ชื่อBU"/>
      <sheetName val="รายชื่อลูกค้า+ที่อยู่"/>
      <sheetName val="แบบฟอร์ม &gt;&gt;"/>
      <sheetName val="1.Quotation"/>
      <sheetName val="2.Sales Allocation(แบบ1)"/>
      <sheetName val="2.Sales Allocation(แบบ2)"/>
      <sheetName val="5.ChangeRequest"/>
      <sheetName val="3.1-ใบขอCostEvent(Ori)"/>
      <sheetName val="3.1-ใบขอCostOther(Ori)"/>
      <sheetName val="3.1.ใบขอCostEvent(Ori)Free"/>
      <sheetName val="3.1.ใบขอCostรับจ้างผลิต"/>
      <sheetName val="3.1.ใบขอCostสื่ออื่นๆ"/>
      <sheetName val="3.1.ใบขอCostMedia"/>
      <sheetName val="Sheet1"/>
      <sheetName val="4.1.Ads.Memo(มหาลัย)"/>
      <sheetName val="4.1.Ads.Memo(โรงเรียน)"/>
      <sheetName val="4.1.Ads.Memo(ศูนย์อาหาร)"/>
      <sheetName val="4.1.Ads.Memo(MBK)"/>
      <sheetName val="4.1.Ads.Memo(การเคหะ)"/>
      <sheetName val="4.1.Ads.Memo(CUBus)"/>
      <sheetName val="4.1.Ads.Memo(BLMBillboard)"/>
      <sheetName val="4.1.Ads.Memo(นอกสัมปทาน)"/>
      <sheetName val="4.1.Ads.Memo(FreeForm)"/>
      <sheetName val="4.1.Ads.Memo(LED)"/>
      <sheetName val="4.1.Ads.Memo(Tutor)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ยูนิลีเวอร์ ไทย เทรดดิ้ง จำกัด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ทะเบียนคุมเงินทดรองจ่าย"/>
      <sheetName val="DATA"/>
    </sheetNames>
    <sheetDataSet>
      <sheetData sheetId="0"/>
      <sheetData sheetId="1">
        <row r="1">
          <cell r="A1" t="str">
            <v>Customer  Service</v>
          </cell>
          <cell r="B1" t="str">
            <v>คุณThomas  Ung</v>
          </cell>
        </row>
        <row r="2">
          <cell r="A2" t="str">
            <v>Horeca</v>
          </cell>
          <cell r="B2" t="str">
            <v>คุณกิตติกร  ชงเชื้อ</v>
          </cell>
        </row>
        <row r="3">
          <cell r="A3" t="str">
            <v>Modern Trade</v>
          </cell>
          <cell r="B3" t="str">
            <v>คุณเกษราภรณ์กิจเจริญลาภ</v>
          </cell>
        </row>
        <row r="4">
          <cell r="A4" t="str">
            <v>Surapon  Outlet</v>
          </cell>
          <cell r="B4" t="str">
            <v>คุณคงกระพัน  แก่นสำโรง</v>
          </cell>
        </row>
        <row r="5">
          <cell r="A5" t="str">
            <v>การเงิน</v>
          </cell>
          <cell r="B5" t="str">
            <v>คุณจินตนา  ทั้งไพศาล</v>
          </cell>
        </row>
        <row r="6">
          <cell r="A6" t="str">
            <v>เกี๊ยวปลา</v>
          </cell>
          <cell r="B6" t="str">
            <v>คุณฉันทวรรณ  เจริญศิลป์</v>
          </cell>
        </row>
        <row r="7">
          <cell r="A7" t="str">
            <v>ขายต่างประเทศ Foods</v>
          </cell>
          <cell r="B7" t="str">
            <v>คุณพัชญ์ธมน  ธนวัฒน์ขจรยศ</v>
          </cell>
        </row>
        <row r="8">
          <cell r="A8" t="str">
            <v>ขายต่างประเทศ Fresh</v>
          </cell>
          <cell r="B8" t="str">
            <v>คุณโชคชัย  เจียงวรีวงศ์</v>
          </cell>
        </row>
        <row r="9">
          <cell r="A9" t="str">
            <v>ขายในประเทศ</v>
          </cell>
          <cell r="B9" t="str">
            <v>คุณฐานิพัทธ์  พรหมศาสตร์</v>
          </cell>
        </row>
        <row r="10">
          <cell r="A10" t="str">
            <v>คลังสินค้ากลาง</v>
          </cell>
          <cell r="B10" t="str">
            <v>คุณธงชัย  แก้วชัยเจริญกิจ</v>
          </cell>
        </row>
        <row r="11">
          <cell r="A11" t="str">
            <v>คลังสินค้าเทพารักษ์</v>
          </cell>
          <cell r="B11" t="str">
            <v>คุณนวรัตน์  สุรินทร์วงศ์</v>
          </cell>
        </row>
        <row r="12">
          <cell r="A12" t="str">
            <v>จัดซื้อและคลังพัสดุ</v>
          </cell>
          <cell r="B12" t="str">
            <v>คุณนิชาภา  โกยทอง</v>
          </cell>
        </row>
        <row r="13">
          <cell r="A13" t="str">
            <v>จัดซื้อวัตถุดิบ</v>
          </cell>
          <cell r="B13" t="str">
            <v>คุณบัณฑิต  รุ่งรัตนกุล</v>
          </cell>
        </row>
        <row r="14">
          <cell r="A14" t="str">
            <v>จัดส่งสินค้า</v>
          </cell>
          <cell r="B14" t="str">
            <v>คุณไพบูลย์  กังวลกิจ</v>
          </cell>
        </row>
        <row r="15">
          <cell r="A15" t="str">
            <v>ชุบแป้ง</v>
          </cell>
          <cell r="B15" t="str">
            <v>คุณภูริวัฒ  วงศ์แพทย์</v>
          </cell>
        </row>
        <row r="16">
          <cell r="A16" t="str">
            <v>ซ่อมบำรุง</v>
          </cell>
          <cell r="B16" t="str">
            <v>คุณมนไท  จูฬติตตะ</v>
          </cell>
        </row>
        <row r="17">
          <cell r="A17" t="str">
            <v>ตรวจสอบภายใน</v>
          </cell>
          <cell r="B17" t="str">
            <v>คุณมาลัย  ว่องวัฒนโรจน์</v>
          </cell>
        </row>
        <row r="18">
          <cell r="A18" t="str">
            <v>ติ่มซำ</v>
          </cell>
          <cell r="B18" t="str">
            <v>คุณยุพา  เฟื่องระย้า</v>
          </cell>
        </row>
        <row r="19">
          <cell r="A19" t="str">
            <v>เตรียมวัตถุดิบ</v>
          </cell>
          <cell r="B19" t="str">
            <v>คุณลัดดา  ชาวปากน้ำ</v>
          </cell>
        </row>
        <row r="20">
          <cell r="A20" t="str">
            <v>ทรัพยากรบุคคลโรงงาน</v>
          </cell>
          <cell r="B20" t="str">
            <v>คุณวนิชา  เบญจทวีป</v>
          </cell>
        </row>
        <row r="21">
          <cell r="A21" t="str">
            <v>บริหาร</v>
          </cell>
          <cell r="B21" t="str">
            <v>คุณวิชิต  ลี้สัจจะกูล</v>
          </cell>
        </row>
        <row r="22">
          <cell r="A22" t="str">
            <v>บริหารความเสี่ยง</v>
          </cell>
          <cell r="B22" t="str">
            <v>คุณวิไลรัตน์  คำยวง</v>
          </cell>
        </row>
        <row r="23">
          <cell r="A23" t="str">
            <v>บริหารทรัพยากรบุคคลกลาง</v>
          </cell>
          <cell r="B23" t="str">
            <v>คุณศักดิ์ชัย  อธิภาคย์</v>
          </cell>
        </row>
        <row r="24">
          <cell r="A24" t="str">
            <v>บัญชี</v>
          </cell>
          <cell r="B24" t="str">
            <v>คุณศิริชัย  ตินนวร</v>
          </cell>
        </row>
        <row r="25">
          <cell r="A25" t="str">
            <v>ประกันคุณภาพ</v>
          </cell>
          <cell r="B25" t="str">
            <v>คุณศีลวัน  ไกรสิทธิศิรินทร</v>
          </cell>
        </row>
        <row r="26">
          <cell r="A26" t="str">
            <v>พัฒนาคุณภาพกลาง</v>
          </cell>
          <cell r="B26" t="str">
            <v>คุณศุภชัย  พงษ์ไกรรุ่งเรือง</v>
          </cell>
        </row>
        <row r="27">
          <cell r="A27" t="str">
            <v>พัฒนาธุรกิจ</v>
          </cell>
          <cell r="B27" t="str">
            <v>คุณศุภกร  เรืองศิลป์</v>
          </cell>
        </row>
        <row r="28">
          <cell r="A28" t="str">
            <v>โรงทอด</v>
          </cell>
          <cell r="B28" t="str">
            <v>คุณสมใจ  มโนดำรงธรรม</v>
          </cell>
        </row>
        <row r="29">
          <cell r="A29" t="str">
            <v>วางแผนการผลิต</v>
          </cell>
          <cell r="B29" t="str">
            <v>คุณสมนึก  สมชัยกุลทรัพย์</v>
          </cell>
        </row>
        <row r="30">
          <cell r="A30" t="str">
            <v>วิจัยและพัฒนาผลิตภัณฑ์</v>
          </cell>
          <cell r="B30" t="str">
            <v>คุณสรญา  สรไกรกิติกูล</v>
          </cell>
        </row>
        <row r="31">
          <cell r="A31" t="str">
            <v>สารสนเทศ</v>
          </cell>
          <cell r="B31" t="str">
            <v>คุณสรณี  อึง</v>
          </cell>
        </row>
        <row r="32">
          <cell r="A32" t="str">
            <v>สารสนเทศ</v>
          </cell>
          <cell r="B32" t="str">
            <v>คุณสรพล   ว่องวัฒนโรจน์</v>
          </cell>
        </row>
        <row r="33">
          <cell r="A33" t="str">
            <v>ห้องเครื่อง</v>
          </cell>
          <cell r="B33" t="str">
            <v>คุณสิทธิชัย  ไกรสิทธิศิรินทร</v>
          </cell>
        </row>
        <row r="34">
          <cell r="A34" t="str">
            <v>เอกสารส่งออก</v>
          </cell>
          <cell r="B34" t="str">
            <v>คุณสุรพล  ว่องวัฒนโรจน์</v>
          </cell>
        </row>
        <row r="35">
          <cell r="B35" t="str">
            <v>คุณสุรีย์  นันตติกูล</v>
          </cell>
        </row>
        <row r="36">
          <cell r="B36" t="str">
            <v>คุณเสรี  แถลงนิตย์</v>
          </cell>
        </row>
        <row r="37">
          <cell r="B37" t="str">
            <v>คุณหยาดฝน  คำนึงเนตร</v>
          </cell>
        </row>
        <row r="38">
          <cell r="B38" t="str">
            <v>คุณอมร  อรุณจรัสทรัพย์</v>
          </cell>
        </row>
        <row r="39">
          <cell r="B39" t="str">
            <v>คุณอรรถพล  ระตะนะอาพร</v>
          </cell>
        </row>
        <row r="40">
          <cell r="B40" t="str">
            <v>คุณอาจรีย์  ไพรีพ่ายฤทธิ์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คำนวณต้นทุนโดยประมาณเทียบจริง"/>
      <sheetName val="&lt;-SAME-1"/>
      <sheetName val="&lt;-SAME-2"/>
      <sheetName val="ใบคำนวณค่าแรง,แผนกตอก,ไดคัท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A2ED-C980-4615-8A6D-FDE055B72D94}">
  <dimension ref="A1:U18"/>
  <sheetViews>
    <sheetView zoomScale="55" zoomScaleNormal="55" workbookViewId="0">
      <selection activeCell="F15" sqref="F15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5.265625" bestFit="1" customWidth="1"/>
    <col min="8" max="8" width="1.9296875" customWidth="1"/>
    <col min="9" max="9" width="13.33203125" customWidth="1"/>
    <col min="10" max="10" width="1.9296875" customWidth="1"/>
    <col min="11" max="11" width="14.265625" bestFit="1" customWidth="1"/>
    <col min="12" max="12" width="1.9296875" customWidth="1"/>
    <col min="13" max="13" width="19" bestFit="1" customWidth="1"/>
    <col min="14" max="14" width="1.9296875" customWidth="1"/>
    <col min="15" max="15" width="17.06640625" bestFit="1" customWidth="1"/>
    <col min="16" max="16" width="1.9296875" customWidth="1"/>
    <col min="17" max="17" width="19.06640625" bestFit="1" customWidth="1"/>
    <col min="18" max="18" width="1.9296875" customWidth="1"/>
    <col min="19" max="19" width="14.46484375" bestFit="1" customWidth="1"/>
    <col min="20" max="20" width="1.9296875" customWidth="1"/>
    <col min="21" max="21" width="17.46484375" bestFit="1" customWidth="1"/>
  </cols>
  <sheetData>
    <row r="1" spans="1:21" s="2" customFormat="1">
      <c r="C1" s="2" t="s">
        <v>27</v>
      </c>
      <c r="E1" s="2" t="s">
        <v>37</v>
      </c>
      <c r="G1" s="2" t="s">
        <v>28</v>
      </c>
      <c r="I1" s="2" t="s">
        <v>9</v>
      </c>
      <c r="K1" s="2" t="s">
        <v>10</v>
      </c>
      <c r="M1" s="2" t="s">
        <v>11</v>
      </c>
      <c r="O1" s="2" t="s">
        <v>12</v>
      </c>
      <c r="Q1" s="2" t="s">
        <v>13</v>
      </c>
      <c r="S1" s="2" t="s">
        <v>15</v>
      </c>
      <c r="U1" s="2" t="s">
        <v>29</v>
      </c>
    </row>
    <row r="2" spans="1:21" s="2" customFormat="1">
      <c r="A2" s="4" t="s">
        <v>25</v>
      </c>
      <c r="B2" s="4"/>
      <c r="C2" s="2" t="s">
        <v>0</v>
      </c>
      <c r="E2" s="2" t="s">
        <v>38</v>
      </c>
      <c r="G2" s="2" t="s">
        <v>30</v>
      </c>
      <c r="I2" s="2" t="s">
        <v>1</v>
      </c>
      <c r="K2" s="2" t="s">
        <v>4</v>
      </c>
      <c r="M2" s="2" t="s">
        <v>5</v>
      </c>
      <c r="O2" s="2" t="s">
        <v>8</v>
      </c>
      <c r="Q2" s="2" t="s">
        <v>19</v>
      </c>
      <c r="S2" s="2" t="s">
        <v>14</v>
      </c>
      <c r="U2" s="2" t="s">
        <v>7</v>
      </c>
    </row>
    <row r="3" spans="1:21" s="2" customFormat="1">
      <c r="E3" s="2" t="s">
        <v>39</v>
      </c>
      <c r="G3" s="2" t="s">
        <v>31</v>
      </c>
      <c r="I3" s="2" t="s">
        <v>2</v>
      </c>
      <c r="M3" s="2" t="s">
        <v>6</v>
      </c>
    </row>
    <row r="4" spans="1:21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7</v>
      </c>
      <c r="N4" s="5"/>
      <c r="O4" s="5"/>
      <c r="P4" s="5"/>
      <c r="Q4" s="5"/>
      <c r="R4" s="5"/>
      <c r="S4" s="5"/>
      <c r="T4" s="5"/>
      <c r="U4" s="5"/>
    </row>
    <row r="5" spans="1:21">
      <c r="A5" t="s">
        <v>26</v>
      </c>
      <c r="I5" s="2" t="s">
        <v>3</v>
      </c>
      <c r="K5" s="2" t="s">
        <v>16</v>
      </c>
      <c r="L5" s="2"/>
      <c r="M5" s="2" t="s">
        <v>17</v>
      </c>
      <c r="N5" s="2"/>
      <c r="O5" s="2" t="s">
        <v>18</v>
      </c>
      <c r="P5" s="2"/>
      <c r="Q5" s="2" t="s">
        <v>20</v>
      </c>
      <c r="R5" s="2"/>
      <c r="S5" s="2" t="s">
        <v>21</v>
      </c>
    </row>
    <row r="6" spans="1:21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40.950000000000003" customHeight="1"/>
    <row r="8" spans="1:21">
      <c r="A8" t="s">
        <v>22</v>
      </c>
    </row>
    <row r="9" spans="1:21">
      <c r="A9" t="s">
        <v>23</v>
      </c>
    </row>
    <row r="10" spans="1:21" ht="30.6">
      <c r="A10" t="s">
        <v>88</v>
      </c>
      <c r="D10" s="3"/>
      <c r="F10" s="3"/>
      <c r="H10" s="3"/>
    </row>
    <row r="11" spans="1:21">
      <c r="A11" t="s">
        <v>36</v>
      </c>
      <c r="T11">
        <v>1</v>
      </c>
      <c r="U11" t="s">
        <v>24</v>
      </c>
    </row>
    <row r="12" spans="1:21">
      <c r="U12" t="s">
        <v>32</v>
      </c>
    </row>
    <row r="13" spans="1:21">
      <c r="A13" s="55" t="s">
        <v>89</v>
      </c>
      <c r="U13" t="s">
        <v>33</v>
      </c>
    </row>
    <row r="15" spans="1:21">
      <c r="T15">
        <v>2</v>
      </c>
      <c r="U15" t="s">
        <v>23</v>
      </c>
    </row>
    <row r="16" spans="1:21">
      <c r="U16" t="s">
        <v>34</v>
      </c>
    </row>
    <row r="17" spans="21:21">
      <c r="U17" t="s">
        <v>35</v>
      </c>
    </row>
    <row r="18" spans="21:21">
      <c r="U18" t="s">
        <v>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1C57-8932-4C05-8B99-4B8456284858}">
  <sheetPr>
    <pageSetUpPr fitToPage="1"/>
  </sheetPr>
  <dimension ref="A1:O35"/>
  <sheetViews>
    <sheetView showGridLines="0" zoomScale="85" zoomScaleNormal="85" zoomScaleSheetLayoutView="100" workbookViewId="0">
      <selection activeCell="L11" sqref="L11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13.06640625" style="119" customWidth="1"/>
    <col min="4" max="4" width="21.73046875" style="119" customWidth="1"/>
    <col min="5" max="5" width="13.06640625" style="119" customWidth="1"/>
    <col min="6" max="7" width="8.19921875" style="119" customWidth="1"/>
    <col min="8" max="9" width="7.9296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4">
      <c r="A2" s="117"/>
      <c r="B2" s="238" t="s">
        <v>90</v>
      </c>
      <c r="C2" s="239"/>
      <c r="D2" s="239"/>
      <c r="E2" s="239"/>
      <c r="F2" s="240"/>
      <c r="G2" s="167" t="s">
        <v>91</v>
      </c>
      <c r="H2" s="212" t="s">
        <v>138</v>
      </c>
      <c r="I2" s="168"/>
      <c r="J2" s="117"/>
    </row>
    <row r="3" spans="1:15" ht="24">
      <c r="A3" s="117"/>
      <c r="B3" s="241" t="s">
        <v>88</v>
      </c>
      <c r="C3" s="242"/>
      <c r="D3" s="242"/>
      <c r="E3" s="242"/>
      <c r="F3" s="243"/>
      <c r="G3" s="208" t="s">
        <v>92</v>
      </c>
      <c r="H3" s="213">
        <v>45292</v>
      </c>
      <c r="I3" s="209"/>
      <c r="J3" s="117"/>
    </row>
    <row r="4" spans="1:15" ht="24.6" thickBot="1">
      <c r="A4" s="117"/>
      <c r="B4" s="161"/>
      <c r="C4" s="162"/>
      <c r="D4" s="162"/>
      <c r="E4" s="162"/>
      <c r="F4" s="210"/>
      <c r="G4" s="214" t="s">
        <v>171</v>
      </c>
      <c r="H4" s="162" t="str">
        <f>'ใบEstimate Budget'!C3</f>
        <v>SO67010001</v>
      </c>
      <c r="I4" s="211"/>
      <c r="J4" s="117"/>
    </row>
    <row r="5" spans="1:15" ht="18" customHeight="1">
      <c r="A5" s="117"/>
      <c r="B5" s="207" t="s">
        <v>172</v>
      </c>
      <c r="C5" s="215" t="s">
        <v>139</v>
      </c>
      <c r="D5" s="216" t="s">
        <v>173</v>
      </c>
      <c r="E5" s="121"/>
      <c r="F5" s="121"/>
      <c r="G5" s="121"/>
      <c r="H5" s="121"/>
      <c r="I5" s="166"/>
      <c r="J5" s="117"/>
    </row>
    <row r="6" spans="1:15" ht="18" customHeight="1">
      <c r="A6" s="117"/>
      <c r="B6" s="192" t="b">
        <v>1</v>
      </c>
      <c r="C6" s="190" t="s">
        <v>96</v>
      </c>
      <c r="D6" s="121"/>
      <c r="E6" s="121"/>
      <c r="F6" s="121"/>
      <c r="G6" s="121"/>
      <c r="H6" s="121"/>
      <c r="I6" s="166"/>
      <c r="J6" s="117"/>
    </row>
    <row r="7" spans="1:15" ht="18" customHeight="1">
      <c r="A7" s="117"/>
      <c r="B7" s="192" t="b">
        <v>0</v>
      </c>
      <c r="C7" s="191" t="s">
        <v>142</v>
      </c>
      <c r="D7" s="121"/>
      <c r="E7" s="121"/>
      <c r="F7" s="121"/>
      <c r="G7" s="121"/>
      <c r="H7" s="121"/>
      <c r="I7" s="166"/>
      <c r="J7" s="117"/>
    </row>
    <row r="8" spans="1:15" ht="6" customHeight="1">
      <c r="A8" s="117"/>
      <c r="B8" s="120"/>
      <c r="C8" s="126"/>
      <c r="D8" s="117"/>
      <c r="E8" s="117"/>
      <c r="F8" s="117"/>
      <c r="G8" s="117"/>
      <c r="H8" s="117"/>
      <c r="I8" s="122"/>
      <c r="J8" s="117"/>
    </row>
    <row r="9" spans="1:15" ht="43.5" customHeight="1">
      <c r="A9" s="117"/>
      <c r="B9" s="170" t="s">
        <v>114</v>
      </c>
      <c r="C9" s="169" t="s">
        <v>148</v>
      </c>
      <c r="D9" s="171" t="s">
        <v>146</v>
      </c>
      <c r="E9" s="171" t="s">
        <v>147</v>
      </c>
      <c r="F9" s="171" t="s">
        <v>94</v>
      </c>
      <c r="G9" s="171" t="s">
        <v>116</v>
      </c>
      <c r="H9" s="171" t="s">
        <v>143</v>
      </c>
      <c r="I9" s="172" t="s">
        <v>145</v>
      </c>
      <c r="J9" s="117"/>
    </row>
    <row r="10" spans="1:15" ht="20.25" customHeight="1">
      <c r="A10" s="117"/>
      <c r="B10" s="173">
        <v>1</v>
      </c>
      <c r="C10" s="174" t="s">
        <v>144</v>
      </c>
      <c r="D10" s="174" t="s">
        <v>149</v>
      </c>
      <c r="E10" s="174" t="s">
        <v>170</v>
      </c>
      <c r="F10" s="175">
        <v>10000</v>
      </c>
      <c r="G10" s="175">
        <f>F10*7%</f>
        <v>700.00000000000011</v>
      </c>
      <c r="H10" s="175"/>
      <c r="I10" s="176">
        <f>+F10+G10-H10</f>
        <v>10700</v>
      </c>
      <c r="J10" s="117"/>
      <c r="O10" s="137"/>
    </row>
    <row r="11" spans="1:15" ht="20.25" customHeight="1">
      <c r="A11" s="117"/>
      <c r="B11" s="173">
        <v>2</v>
      </c>
      <c r="C11" s="174" t="str">
        <f>'ใบEstimate Budget'!C15</f>
        <v>ค่าเดินทาง</v>
      </c>
      <c r="D11" s="174" t="s">
        <v>150</v>
      </c>
      <c r="E11" s="174" t="s">
        <v>151</v>
      </c>
      <c r="F11" s="175">
        <v>100</v>
      </c>
      <c r="G11" s="175"/>
      <c r="H11" s="175"/>
      <c r="I11" s="176">
        <f>+F11+G11-H11</f>
        <v>100</v>
      </c>
      <c r="J11" s="117"/>
    </row>
    <row r="12" spans="1:15" ht="20.25" customHeight="1">
      <c r="A12" s="117"/>
      <c r="B12" s="173">
        <v>3</v>
      </c>
      <c r="C12" s="174" t="str">
        <f>'ใบEstimate Budget'!C17</f>
        <v>ค่าผลิตบรรจุภัณฑ์</v>
      </c>
      <c r="D12" s="174" t="s">
        <v>153</v>
      </c>
      <c r="E12" s="174" t="s">
        <v>152</v>
      </c>
      <c r="F12" s="175">
        <v>24800</v>
      </c>
      <c r="G12" s="175"/>
      <c r="H12" s="175">
        <f>F12*3%</f>
        <v>744</v>
      </c>
      <c r="I12" s="176">
        <f>+F12+G12-H12</f>
        <v>24056</v>
      </c>
      <c r="J12" s="117"/>
      <c r="M12" s="138"/>
    </row>
    <row r="13" spans="1:15" ht="20.25" customHeight="1">
      <c r="A13" s="117"/>
      <c r="B13" s="173">
        <v>4</v>
      </c>
      <c r="C13" s="174" t="str">
        <f>'ใบEstimate Budget'!C16</f>
        <v>ค่าเสื้อ</v>
      </c>
      <c r="D13" s="174" t="s">
        <v>169</v>
      </c>
      <c r="E13" s="174" t="s">
        <v>170</v>
      </c>
      <c r="F13" s="175">
        <v>2000</v>
      </c>
      <c r="G13" s="175">
        <f>F13*7%</f>
        <v>140</v>
      </c>
      <c r="H13" s="175">
        <f>F13*3%</f>
        <v>60</v>
      </c>
      <c r="I13" s="176">
        <f t="shared" ref="I13:I29" si="0">+F13+G13-H13</f>
        <v>2080</v>
      </c>
      <c r="J13" s="117"/>
    </row>
    <row r="14" spans="1:15" ht="20.25" customHeight="1">
      <c r="A14" s="117"/>
      <c r="B14" s="173">
        <v>5</v>
      </c>
      <c r="C14" s="174"/>
      <c r="D14" s="174"/>
      <c r="E14" s="174"/>
      <c r="F14" s="175"/>
      <c r="G14" s="175"/>
      <c r="H14" s="175"/>
      <c r="I14" s="176">
        <f t="shared" si="0"/>
        <v>0</v>
      </c>
      <c r="J14" s="117"/>
      <c r="N14" s="138"/>
    </row>
    <row r="15" spans="1:15" ht="20.25" customHeight="1">
      <c r="A15" s="117"/>
      <c r="B15" s="173">
        <v>6</v>
      </c>
      <c r="C15" s="174"/>
      <c r="D15" s="174"/>
      <c r="E15" s="174"/>
      <c r="F15" s="175"/>
      <c r="G15" s="175"/>
      <c r="H15" s="175"/>
      <c r="I15" s="176">
        <f t="shared" si="0"/>
        <v>0</v>
      </c>
      <c r="J15" s="117"/>
    </row>
    <row r="16" spans="1:15" ht="20.25" customHeight="1">
      <c r="A16" s="117"/>
      <c r="B16" s="173">
        <v>7</v>
      </c>
      <c r="C16" s="177"/>
      <c r="D16" s="174"/>
      <c r="E16" s="177"/>
      <c r="F16" s="178"/>
      <c r="G16" s="175"/>
      <c r="H16" s="175"/>
      <c r="I16" s="176">
        <f t="shared" si="0"/>
        <v>0</v>
      </c>
      <c r="J16" s="117"/>
    </row>
    <row r="17" spans="1:15" ht="20.25" customHeight="1">
      <c r="A17" s="117"/>
      <c r="B17" s="173">
        <v>8</v>
      </c>
      <c r="C17" s="174"/>
      <c r="D17" s="174"/>
      <c r="E17" s="174"/>
      <c r="F17" s="175"/>
      <c r="G17" s="175"/>
      <c r="H17" s="175"/>
      <c r="I17" s="176">
        <f t="shared" si="0"/>
        <v>0</v>
      </c>
      <c r="J17" s="117"/>
      <c r="O17" s="137"/>
    </row>
    <row r="18" spans="1:15" ht="20.25" customHeight="1">
      <c r="A18" s="117"/>
      <c r="B18" s="173">
        <v>9</v>
      </c>
      <c r="C18" s="174"/>
      <c r="D18" s="174"/>
      <c r="E18" s="174"/>
      <c r="F18" s="175"/>
      <c r="G18" s="175"/>
      <c r="H18" s="175"/>
      <c r="I18" s="176">
        <f t="shared" si="0"/>
        <v>0</v>
      </c>
      <c r="J18" s="117"/>
      <c r="O18" s="137"/>
    </row>
    <row r="19" spans="1:15" ht="20.25" customHeight="1">
      <c r="A19" s="117"/>
      <c r="B19" s="173">
        <v>10</v>
      </c>
      <c r="C19" s="174"/>
      <c r="D19" s="174"/>
      <c r="E19" s="174"/>
      <c r="F19" s="175"/>
      <c r="G19" s="175"/>
      <c r="H19" s="175"/>
      <c r="I19" s="176">
        <f t="shared" si="0"/>
        <v>0</v>
      </c>
      <c r="J19" s="117"/>
      <c r="M19" s="138"/>
      <c r="O19" s="137"/>
    </row>
    <row r="20" spans="1:15" ht="20.25" customHeight="1">
      <c r="A20" s="117"/>
      <c r="B20" s="173">
        <v>11</v>
      </c>
      <c r="C20" s="174"/>
      <c r="D20" s="174"/>
      <c r="E20" s="174"/>
      <c r="F20" s="175"/>
      <c r="G20" s="175"/>
      <c r="H20" s="175"/>
      <c r="I20" s="176">
        <f t="shared" si="0"/>
        <v>0</v>
      </c>
      <c r="J20" s="117"/>
    </row>
    <row r="21" spans="1:15" ht="20.25" customHeight="1">
      <c r="A21" s="117"/>
      <c r="B21" s="173">
        <v>12</v>
      </c>
      <c r="C21" s="174"/>
      <c r="D21" s="174"/>
      <c r="E21" s="174"/>
      <c r="F21" s="175"/>
      <c r="G21" s="175"/>
      <c r="H21" s="175"/>
      <c r="I21" s="176">
        <f t="shared" si="0"/>
        <v>0</v>
      </c>
      <c r="J21" s="117"/>
    </row>
    <row r="22" spans="1:15" ht="20.25" customHeight="1">
      <c r="A22" s="117"/>
      <c r="B22" s="173">
        <v>13</v>
      </c>
      <c r="C22" s="174"/>
      <c r="D22" s="174"/>
      <c r="E22" s="174"/>
      <c r="F22" s="175"/>
      <c r="G22" s="175"/>
      <c r="H22" s="175"/>
      <c r="I22" s="176">
        <f t="shared" si="0"/>
        <v>0</v>
      </c>
      <c r="J22" s="117"/>
    </row>
    <row r="23" spans="1:15" ht="20.25" customHeight="1">
      <c r="A23" s="117"/>
      <c r="B23" s="173">
        <v>14</v>
      </c>
      <c r="C23" s="174"/>
      <c r="D23" s="174"/>
      <c r="E23" s="174"/>
      <c r="F23" s="175"/>
      <c r="G23" s="175"/>
      <c r="H23" s="175"/>
      <c r="I23" s="176">
        <f t="shared" si="0"/>
        <v>0</v>
      </c>
      <c r="J23" s="117"/>
    </row>
    <row r="24" spans="1:15" ht="20.25" customHeight="1">
      <c r="A24" s="117"/>
      <c r="B24" s="173">
        <v>15</v>
      </c>
      <c r="C24" s="174"/>
      <c r="D24" s="174"/>
      <c r="E24" s="174"/>
      <c r="F24" s="175"/>
      <c r="G24" s="175"/>
      <c r="H24" s="175"/>
      <c r="I24" s="176">
        <f t="shared" si="0"/>
        <v>0</v>
      </c>
      <c r="J24" s="117"/>
    </row>
    <row r="25" spans="1:15" ht="20.25" customHeight="1">
      <c r="A25" s="117"/>
      <c r="B25" s="173">
        <v>16</v>
      </c>
      <c r="C25" s="174"/>
      <c r="D25" s="174"/>
      <c r="E25" s="174"/>
      <c r="F25" s="175"/>
      <c r="G25" s="175"/>
      <c r="H25" s="175"/>
      <c r="I25" s="176">
        <f t="shared" si="0"/>
        <v>0</v>
      </c>
      <c r="J25" s="117"/>
    </row>
    <row r="26" spans="1:15" ht="20.25" customHeight="1">
      <c r="A26" s="117"/>
      <c r="B26" s="173">
        <v>17</v>
      </c>
      <c r="C26" s="174"/>
      <c r="D26" s="174"/>
      <c r="E26" s="174"/>
      <c r="F26" s="175"/>
      <c r="G26" s="175"/>
      <c r="H26" s="175"/>
      <c r="I26" s="176">
        <f t="shared" si="0"/>
        <v>0</v>
      </c>
      <c r="J26" s="117"/>
    </row>
    <row r="27" spans="1:15" ht="20.25" customHeight="1">
      <c r="A27" s="117"/>
      <c r="B27" s="173">
        <v>18</v>
      </c>
      <c r="C27" s="174"/>
      <c r="D27" s="174"/>
      <c r="E27" s="174"/>
      <c r="F27" s="175"/>
      <c r="G27" s="175"/>
      <c r="H27" s="175"/>
      <c r="I27" s="176">
        <f t="shared" si="0"/>
        <v>0</v>
      </c>
      <c r="J27" s="117"/>
    </row>
    <row r="28" spans="1:15" ht="20.25" customHeight="1">
      <c r="A28" s="117"/>
      <c r="B28" s="173">
        <v>19</v>
      </c>
      <c r="C28" s="174"/>
      <c r="D28" s="174"/>
      <c r="E28" s="174"/>
      <c r="F28" s="175"/>
      <c r="G28" s="175"/>
      <c r="H28" s="175"/>
      <c r="I28" s="176">
        <f t="shared" si="0"/>
        <v>0</v>
      </c>
      <c r="J28" s="117"/>
    </row>
    <row r="29" spans="1:15" ht="20.25" customHeight="1" thickBot="1">
      <c r="A29" s="117"/>
      <c r="B29" s="179">
        <v>20</v>
      </c>
      <c r="C29" s="180"/>
      <c r="D29" s="180"/>
      <c r="E29" s="180"/>
      <c r="F29" s="181"/>
      <c r="G29" s="181"/>
      <c r="H29" s="181"/>
      <c r="I29" s="176">
        <f t="shared" si="0"/>
        <v>0</v>
      </c>
      <c r="J29" s="117"/>
    </row>
    <row r="30" spans="1:15" ht="26.25" customHeight="1" thickBot="1">
      <c r="A30" s="117"/>
      <c r="B30" s="248" t="s">
        <v>120</v>
      </c>
      <c r="C30" s="249"/>
      <c r="D30" s="249"/>
      <c r="E30" s="250"/>
      <c r="F30" s="188">
        <f>SUM(F10:F29)</f>
        <v>36900</v>
      </c>
      <c r="G30" s="188">
        <f>SUM(G10:G29)</f>
        <v>840.00000000000011</v>
      </c>
      <c r="H30" s="188">
        <f>SUM(H10:H29)</f>
        <v>804</v>
      </c>
      <c r="I30" s="189">
        <f>SUM(I10:I29)</f>
        <v>36936</v>
      </c>
      <c r="J30" s="117"/>
      <c r="K30" s="138"/>
    </row>
    <row r="31" spans="1:15" ht="18" customHeight="1">
      <c r="A31" s="117"/>
      <c r="B31" s="182"/>
      <c r="C31" s="183"/>
      <c r="D31" s="183"/>
      <c r="E31" s="183"/>
      <c r="F31" s="183"/>
      <c r="G31" s="183"/>
      <c r="H31" s="183"/>
      <c r="I31" s="184"/>
      <c r="J31" s="117"/>
      <c r="K31" s="138"/>
    </row>
    <row r="32" spans="1:15" ht="18" customHeight="1">
      <c r="A32" s="117"/>
      <c r="B32" s="245" t="s">
        <v>140</v>
      </c>
      <c r="C32" s="246"/>
      <c r="D32" s="246"/>
      <c r="E32" s="246"/>
      <c r="F32" s="246"/>
      <c r="G32" s="246"/>
      <c r="H32" s="246"/>
      <c r="I32" s="247"/>
      <c r="J32" s="117"/>
    </row>
    <row r="33" spans="1:10" ht="19.5" customHeight="1">
      <c r="A33" s="117"/>
      <c r="B33" s="245" t="s">
        <v>141</v>
      </c>
      <c r="C33" s="246"/>
      <c r="D33" s="246"/>
      <c r="E33" s="246"/>
      <c r="F33" s="246"/>
      <c r="G33" s="246"/>
      <c r="H33" s="246"/>
      <c r="I33" s="247"/>
      <c r="J33" s="117"/>
    </row>
    <row r="34" spans="1:10" ht="19.5" customHeight="1" thickBot="1">
      <c r="A34" s="117"/>
      <c r="B34" s="185"/>
      <c r="C34" s="186"/>
      <c r="D34" s="186"/>
      <c r="E34" s="244"/>
      <c r="F34" s="244"/>
      <c r="G34" s="244"/>
      <c r="H34" s="244"/>
      <c r="I34" s="187"/>
      <c r="J34" s="117"/>
    </row>
    <row r="35" spans="1:10" ht="11.25" customHeight="1">
      <c r="A35" s="117"/>
      <c r="B35" s="118"/>
      <c r="C35" s="117"/>
      <c r="D35" s="117"/>
      <c r="E35" s="117"/>
      <c r="F35" s="117"/>
      <c r="G35" s="117"/>
      <c r="H35" s="117"/>
      <c r="I35" s="117"/>
      <c r="J35" s="117"/>
    </row>
  </sheetData>
  <mergeCells count="7">
    <mergeCell ref="B2:F2"/>
    <mergeCell ref="B3:F3"/>
    <mergeCell ref="E34:F34"/>
    <mergeCell ref="G34:H34"/>
    <mergeCell ref="B32:I32"/>
    <mergeCell ref="B33:I33"/>
    <mergeCell ref="B30:E30"/>
  </mergeCells>
  <printOptions horizontalCentered="1"/>
  <pageMargins left="0.5" right="0.17" top="0.5" bottom="0.1" header="0.25" footer="0.33"/>
  <pageSetup paperSize="9" scale="71" orientation="portrait" r:id="rId1"/>
  <headerFooter>
    <oddFooter>&amp;R&amp;"Calibri,Regular"&amp;11 FO-AC-008 (ประกาศใช้วันที 1/10/67)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C05A-5B40-4F79-B46E-D69E4A6A4D9C}">
  <sheetPr>
    <pageSetUpPr fitToPage="1"/>
  </sheetPr>
  <dimension ref="A1:O40"/>
  <sheetViews>
    <sheetView showGridLines="0" zoomScale="85" zoomScaleNormal="85" zoomScaleSheetLayoutView="100" workbookViewId="0">
      <selection activeCell="B6" sqref="B6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22.19921875" style="119" customWidth="1"/>
    <col min="4" max="4" width="4.796875" style="119" customWidth="1"/>
    <col min="5" max="7" width="8.19921875" style="119" customWidth="1"/>
    <col min="8" max="9" width="7.19921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3.25" customHeight="1">
      <c r="A2" s="117"/>
      <c r="B2" s="253" t="s">
        <v>90</v>
      </c>
      <c r="C2" s="254"/>
      <c r="D2" s="254"/>
      <c r="E2" s="254"/>
      <c r="F2" s="254"/>
      <c r="G2" s="254"/>
      <c r="H2" s="254"/>
      <c r="I2" s="255"/>
      <c r="J2" s="117"/>
    </row>
    <row r="3" spans="1:15" ht="27" customHeight="1">
      <c r="A3" s="117"/>
      <c r="B3" s="256" t="s">
        <v>111</v>
      </c>
      <c r="C3" s="257"/>
      <c r="D3" s="257"/>
      <c r="E3" s="257"/>
      <c r="F3" s="257"/>
      <c r="G3" s="257"/>
      <c r="H3" s="257"/>
      <c r="I3" s="258"/>
      <c r="J3" s="117"/>
    </row>
    <row r="4" spans="1:15" ht="18" customHeight="1">
      <c r="A4" s="117"/>
      <c r="B4" s="120"/>
      <c r="C4" s="117"/>
      <c r="D4" s="117"/>
      <c r="E4" s="117"/>
      <c r="F4" s="121"/>
      <c r="G4" s="117"/>
      <c r="H4" s="117"/>
      <c r="I4" s="122"/>
      <c r="J4" s="117"/>
    </row>
    <row r="5" spans="1:15" ht="18" customHeight="1">
      <c r="A5" s="117"/>
      <c r="B5" s="123" t="s">
        <v>112</v>
      </c>
      <c r="C5" s="124"/>
      <c r="D5" s="124"/>
      <c r="E5" s="124"/>
      <c r="F5" s="121" t="s">
        <v>113</v>
      </c>
      <c r="G5" s="121"/>
      <c r="H5" s="124"/>
      <c r="I5" s="125"/>
      <c r="J5" s="117"/>
    </row>
    <row r="6" spans="1:15" ht="6" customHeight="1">
      <c r="A6" s="117"/>
      <c r="B6" s="120"/>
      <c r="C6" s="126"/>
      <c r="D6" s="117"/>
      <c r="E6" s="117"/>
      <c r="F6" s="117"/>
      <c r="G6" s="117"/>
      <c r="H6" s="117"/>
      <c r="I6" s="122"/>
      <c r="J6" s="117"/>
    </row>
    <row r="7" spans="1:15" ht="43.5" customHeight="1">
      <c r="A7" s="117"/>
      <c r="B7" s="127" t="s">
        <v>114</v>
      </c>
      <c r="C7" s="128" t="s">
        <v>99</v>
      </c>
      <c r="D7" s="129" t="s">
        <v>115</v>
      </c>
      <c r="E7" s="128" t="s">
        <v>94</v>
      </c>
      <c r="F7" s="128" t="s">
        <v>116</v>
      </c>
      <c r="G7" s="128" t="s">
        <v>117</v>
      </c>
      <c r="H7" s="130" t="s">
        <v>118</v>
      </c>
      <c r="I7" s="131" t="s">
        <v>119</v>
      </c>
      <c r="J7" s="117"/>
    </row>
    <row r="8" spans="1:15" ht="20.25" customHeight="1">
      <c r="A8" s="117"/>
      <c r="B8" s="132"/>
      <c r="C8" s="133"/>
      <c r="D8" s="133"/>
      <c r="E8" s="134"/>
      <c r="F8" s="134"/>
      <c r="G8" s="134"/>
      <c r="H8" s="135">
        <f>+E8+F8-G8</f>
        <v>0</v>
      </c>
      <c r="I8" s="136">
        <f>+H8</f>
        <v>0</v>
      </c>
      <c r="J8" s="117"/>
      <c r="O8" s="137"/>
    </row>
    <row r="9" spans="1:15" ht="20.25" customHeight="1">
      <c r="A9" s="117"/>
      <c r="B9" s="132"/>
      <c r="C9" s="133"/>
      <c r="D9" s="133"/>
      <c r="E9" s="134"/>
      <c r="F9" s="134"/>
      <c r="G9" s="134"/>
      <c r="H9" s="135">
        <f>+E9+F9-G9</f>
        <v>0</v>
      </c>
      <c r="I9" s="136">
        <f>+I8+H9</f>
        <v>0</v>
      </c>
      <c r="J9" s="117"/>
    </row>
    <row r="10" spans="1:15" ht="20.25" customHeight="1">
      <c r="A10" s="117"/>
      <c r="B10" s="132"/>
      <c r="C10" s="133"/>
      <c r="D10" s="133"/>
      <c r="E10" s="134"/>
      <c r="F10" s="134"/>
      <c r="G10" s="134"/>
      <c r="H10" s="135">
        <f>+E10+F10-G10</f>
        <v>0</v>
      </c>
      <c r="I10" s="136">
        <f t="shared" ref="I10:I19" si="0">+I9+H10</f>
        <v>0</v>
      </c>
      <c r="J10" s="117"/>
      <c r="M10" s="138"/>
    </row>
    <row r="11" spans="1:15" ht="20.25" customHeight="1">
      <c r="A11" s="117"/>
      <c r="B11" s="132"/>
      <c r="C11" s="133"/>
      <c r="D11" s="133"/>
      <c r="E11" s="134"/>
      <c r="F11" s="134"/>
      <c r="G11" s="134"/>
      <c r="H11" s="135">
        <f t="shared" ref="H11:H20" si="1">+E11+F11-G11</f>
        <v>0</v>
      </c>
      <c r="I11" s="136">
        <f t="shared" si="0"/>
        <v>0</v>
      </c>
      <c r="J11" s="117"/>
    </row>
    <row r="12" spans="1:15" ht="20.25" customHeight="1">
      <c r="A12" s="117"/>
      <c r="B12" s="132"/>
      <c r="C12" s="133"/>
      <c r="D12" s="133"/>
      <c r="E12" s="134"/>
      <c r="F12" s="134"/>
      <c r="G12" s="134"/>
      <c r="H12" s="135">
        <f t="shared" si="1"/>
        <v>0</v>
      </c>
      <c r="I12" s="136">
        <f t="shared" si="0"/>
        <v>0</v>
      </c>
      <c r="J12" s="117"/>
      <c r="N12" s="138"/>
    </row>
    <row r="13" spans="1:15" ht="20.25" customHeight="1">
      <c r="A13" s="117"/>
      <c r="B13" s="132"/>
      <c r="C13" s="133"/>
      <c r="D13" s="133"/>
      <c r="E13" s="134"/>
      <c r="F13" s="134"/>
      <c r="G13" s="134"/>
      <c r="H13" s="135">
        <f t="shared" si="1"/>
        <v>0</v>
      </c>
      <c r="I13" s="136">
        <f t="shared" si="0"/>
        <v>0</v>
      </c>
      <c r="J13" s="117"/>
    </row>
    <row r="14" spans="1:15" ht="20.25" customHeight="1">
      <c r="A14" s="117"/>
      <c r="B14" s="132"/>
      <c r="C14" s="133"/>
      <c r="D14" s="139"/>
      <c r="E14" s="140"/>
      <c r="F14" s="134"/>
      <c r="G14" s="134"/>
      <c r="H14" s="135">
        <f t="shared" si="1"/>
        <v>0</v>
      </c>
      <c r="I14" s="136">
        <f t="shared" si="0"/>
        <v>0</v>
      </c>
      <c r="J14" s="117"/>
    </row>
    <row r="15" spans="1:15" ht="20.25" customHeight="1">
      <c r="A15" s="117"/>
      <c r="B15" s="132"/>
      <c r="C15" s="133"/>
      <c r="D15" s="133"/>
      <c r="E15" s="134"/>
      <c r="F15" s="134"/>
      <c r="G15" s="134"/>
      <c r="H15" s="135">
        <f t="shared" si="1"/>
        <v>0</v>
      </c>
      <c r="I15" s="136">
        <f t="shared" si="0"/>
        <v>0</v>
      </c>
      <c r="J15" s="117"/>
      <c r="O15" s="137"/>
    </row>
    <row r="16" spans="1:15" ht="20.25" customHeight="1">
      <c r="A16" s="117"/>
      <c r="B16" s="132"/>
      <c r="C16" s="133"/>
      <c r="D16" s="133"/>
      <c r="E16" s="134"/>
      <c r="F16" s="134"/>
      <c r="G16" s="134"/>
      <c r="H16" s="135">
        <f t="shared" si="1"/>
        <v>0</v>
      </c>
      <c r="I16" s="136">
        <f t="shared" si="0"/>
        <v>0</v>
      </c>
      <c r="J16" s="117"/>
      <c r="O16" s="137"/>
    </row>
    <row r="17" spans="1:15" ht="20.25" customHeight="1">
      <c r="A17" s="117"/>
      <c r="B17" s="132"/>
      <c r="C17" s="133"/>
      <c r="D17" s="133"/>
      <c r="E17" s="134"/>
      <c r="F17" s="134"/>
      <c r="G17" s="134"/>
      <c r="H17" s="135">
        <f t="shared" si="1"/>
        <v>0</v>
      </c>
      <c r="I17" s="136">
        <f t="shared" si="0"/>
        <v>0</v>
      </c>
      <c r="J17" s="117"/>
      <c r="M17" s="138"/>
      <c r="O17" s="137"/>
    </row>
    <row r="18" spans="1:15" ht="20.25" customHeight="1">
      <c r="A18" s="117"/>
      <c r="B18" s="132"/>
      <c r="C18" s="133"/>
      <c r="D18" s="133"/>
      <c r="E18" s="134"/>
      <c r="F18" s="134"/>
      <c r="G18" s="134"/>
      <c r="H18" s="135">
        <f t="shared" si="1"/>
        <v>0</v>
      </c>
      <c r="I18" s="136">
        <f t="shared" si="0"/>
        <v>0</v>
      </c>
      <c r="J18" s="117"/>
    </row>
    <row r="19" spans="1:15" ht="20.25" customHeight="1">
      <c r="A19" s="117"/>
      <c r="B19" s="132"/>
      <c r="C19" s="133"/>
      <c r="D19" s="133"/>
      <c r="E19" s="134"/>
      <c r="F19" s="134"/>
      <c r="G19" s="134"/>
      <c r="H19" s="135">
        <f>+E19+F19-G19</f>
        <v>0</v>
      </c>
      <c r="I19" s="136">
        <f t="shared" si="0"/>
        <v>0</v>
      </c>
      <c r="J19" s="117"/>
    </row>
    <row r="20" spans="1:15" ht="20.25" customHeight="1">
      <c r="A20" s="117"/>
      <c r="B20" s="132"/>
      <c r="C20" s="133"/>
      <c r="D20" s="133"/>
      <c r="E20" s="134"/>
      <c r="F20" s="134"/>
      <c r="G20" s="134"/>
      <c r="H20" s="135">
        <f t="shared" si="1"/>
        <v>0</v>
      </c>
      <c r="I20" s="136">
        <f>+I19+H20</f>
        <v>0</v>
      </c>
      <c r="J20" s="117"/>
      <c r="N20" s="137"/>
    </row>
    <row r="21" spans="1:15" ht="26.25" customHeight="1">
      <c r="A21" s="117"/>
      <c r="B21" s="259" t="s">
        <v>120</v>
      </c>
      <c r="C21" s="260"/>
      <c r="D21" s="141"/>
      <c r="E21" s="135">
        <f>SUM(E8:E20)</f>
        <v>0</v>
      </c>
      <c r="F21" s="135">
        <f>SUM(F8:F20)</f>
        <v>0</v>
      </c>
      <c r="G21" s="135">
        <f>SUM(G8:G20)</f>
        <v>0</v>
      </c>
      <c r="H21" s="135">
        <f>SUM(H8:H20)</f>
        <v>0</v>
      </c>
      <c r="I21" s="142"/>
      <c r="J21" s="117"/>
    </row>
    <row r="22" spans="1:15" ht="18" customHeight="1">
      <c r="A22" s="117"/>
      <c r="B22" s="120"/>
      <c r="C22" s="117"/>
      <c r="D22" s="117"/>
      <c r="E22" s="143"/>
      <c r="F22" s="143"/>
      <c r="G22" s="143"/>
      <c r="H22" s="143"/>
      <c r="I22" s="122"/>
      <c r="J22" s="117"/>
      <c r="K22" s="138"/>
    </row>
    <row r="23" spans="1:15" ht="18" customHeight="1">
      <c r="A23" s="117"/>
      <c r="B23" s="120"/>
      <c r="C23" s="117"/>
      <c r="D23" s="117"/>
      <c r="E23" s="143"/>
      <c r="F23" s="143"/>
      <c r="G23" s="143"/>
      <c r="H23" s="143"/>
      <c r="I23" s="122"/>
      <c r="J23" s="117"/>
    </row>
    <row r="24" spans="1:15" ht="24.75" customHeight="1">
      <c r="A24" s="117"/>
      <c r="B24" s="144" t="s">
        <v>121</v>
      </c>
      <c r="C24" s="117"/>
      <c r="D24" s="117"/>
      <c r="E24" s="261">
        <v>0</v>
      </c>
      <c r="F24" s="261"/>
      <c r="G24" s="143" t="s">
        <v>122</v>
      </c>
      <c r="H24" s="143"/>
      <c r="I24" s="122"/>
      <c r="J24" s="117"/>
    </row>
    <row r="25" spans="1:15" ht="24.75" customHeight="1">
      <c r="A25" s="117"/>
      <c r="B25" s="144" t="s">
        <v>123</v>
      </c>
      <c r="C25" s="117"/>
      <c r="D25" s="117"/>
      <c r="E25" s="262">
        <f>+H21</f>
        <v>0</v>
      </c>
      <c r="F25" s="262"/>
      <c r="G25" s="143" t="s">
        <v>122</v>
      </c>
      <c r="H25" s="145"/>
      <c r="I25" s="122"/>
      <c r="J25" s="117"/>
    </row>
    <row r="26" spans="1:15" ht="24.75" customHeight="1">
      <c r="A26" s="117"/>
      <c r="B26" s="120"/>
      <c r="C26" s="117" t="s">
        <v>124</v>
      </c>
      <c r="D26" s="117"/>
      <c r="E26" s="251">
        <f>+E24-E25</f>
        <v>0</v>
      </c>
      <c r="F26" s="252"/>
      <c r="G26" s="143" t="s">
        <v>122</v>
      </c>
      <c r="H26" s="146"/>
      <c r="I26" s="122"/>
      <c r="J26" s="117"/>
      <c r="K26" s="138"/>
    </row>
    <row r="27" spans="1:15" ht="24.75" customHeight="1">
      <c r="A27" s="117"/>
      <c r="B27" s="120"/>
      <c r="C27" s="117" t="s">
        <v>125</v>
      </c>
      <c r="D27" s="117"/>
      <c r="E27" s="251"/>
      <c r="F27" s="252"/>
      <c r="G27" s="143" t="s">
        <v>122</v>
      </c>
      <c r="H27" s="143"/>
      <c r="I27" s="122"/>
      <c r="J27" s="117"/>
    </row>
    <row r="28" spans="1:15" ht="23.4" thickBot="1">
      <c r="A28" s="117"/>
      <c r="B28" s="147"/>
      <c r="C28" s="117"/>
      <c r="D28" s="117"/>
      <c r="E28" s="117"/>
      <c r="F28" s="117"/>
      <c r="G28" s="148"/>
      <c r="H28" s="148"/>
      <c r="I28" s="149"/>
      <c r="J28" s="117"/>
    </row>
    <row r="29" spans="1:15">
      <c r="A29" s="117"/>
      <c r="B29" s="120"/>
      <c r="C29" s="150"/>
      <c r="D29" s="150"/>
      <c r="E29" s="150"/>
      <c r="F29" s="150"/>
      <c r="G29" s="117"/>
      <c r="H29" s="117"/>
      <c r="I29" s="122"/>
      <c r="J29" s="117"/>
    </row>
    <row r="30" spans="1:15">
      <c r="A30" s="117"/>
      <c r="B30" s="120"/>
      <c r="C30" s="117"/>
      <c r="D30" s="117"/>
      <c r="E30" s="117"/>
      <c r="F30" s="117"/>
      <c r="G30" s="263" t="s">
        <v>126</v>
      </c>
      <c r="H30" s="263"/>
      <c r="I30" s="264"/>
      <c r="J30" s="151"/>
    </row>
    <row r="31" spans="1:15" ht="24">
      <c r="A31" s="117"/>
      <c r="B31" s="152" t="s">
        <v>127</v>
      </c>
      <c r="C31" s="117"/>
      <c r="D31" s="117"/>
      <c r="E31" s="117"/>
      <c r="F31" s="117"/>
      <c r="G31" s="117"/>
      <c r="H31" s="117" t="s">
        <v>128</v>
      </c>
      <c r="I31" s="122"/>
      <c r="J31" s="117"/>
    </row>
    <row r="32" spans="1:15" ht="19.5" customHeight="1">
      <c r="A32" s="117"/>
      <c r="B32" s="153"/>
      <c r="C32" s="154"/>
      <c r="D32" s="154"/>
      <c r="E32" s="155"/>
      <c r="F32" s="155"/>
      <c r="G32" s="155"/>
      <c r="H32" s="117"/>
      <c r="I32" s="122"/>
      <c r="J32" s="117"/>
    </row>
    <row r="33" spans="1:10" ht="19.5" customHeight="1">
      <c r="A33" s="117"/>
      <c r="B33" s="120"/>
      <c r="C33" s="156"/>
      <c r="D33" s="156"/>
      <c r="E33" s="157"/>
      <c r="F33" s="158"/>
      <c r="G33" s="158"/>
      <c r="H33" s="117"/>
      <c r="I33" s="122"/>
      <c r="J33" s="117"/>
    </row>
    <row r="34" spans="1:10" ht="19.5" customHeight="1">
      <c r="A34" s="117"/>
      <c r="B34" s="120"/>
      <c r="C34" s="156"/>
      <c r="D34" s="154"/>
      <c r="E34" s="155"/>
      <c r="F34" s="155"/>
      <c r="G34" s="155"/>
      <c r="H34" s="117"/>
      <c r="I34" s="122"/>
      <c r="J34" s="117"/>
    </row>
    <row r="35" spans="1:10" ht="19.5" customHeight="1">
      <c r="A35" s="117"/>
      <c r="B35" s="153"/>
      <c r="C35" s="156"/>
      <c r="D35" s="156"/>
      <c r="E35" s="157"/>
      <c r="F35" s="158"/>
      <c r="G35" s="158"/>
      <c r="H35" s="117"/>
      <c r="I35" s="122"/>
      <c r="J35" s="117"/>
    </row>
    <row r="36" spans="1:10" ht="19.5" customHeight="1">
      <c r="A36" s="117"/>
      <c r="B36" s="153"/>
      <c r="C36" s="156"/>
      <c r="D36" s="159"/>
      <c r="E36" s="160"/>
      <c r="F36" s="117"/>
      <c r="G36" s="263" t="s">
        <v>129</v>
      </c>
      <c r="H36" s="263"/>
      <c r="I36" s="264"/>
      <c r="J36" s="117"/>
    </row>
    <row r="37" spans="1:10" ht="19.5" customHeight="1">
      <c r="A37" s="117"/>
      <c r="B37" s="120"/>
      <c r="C37" s="117"/>
      <c r="D37" s="117"/>
      <c r="E37" s="160"/>
      <c r="F37" s="117"/>
      <c r="G37" s="117"/>
      <c r="H37" s="117" t="s">
        <v>128</v>
      </c>
      <c r="I37" s="122"/>
      <c r="J37" s="117"/>
    </row>
    <row r="38" spans="1:10" ht="19.5" customHeight="1">
      <c r="A38" s="117"/>
      <c r="B38" s="120"/>
      <c r="C38" s="117"/>
      <c r="D38" s="117"/>
      <c r="E38" s="160"/>
      <c r="F38" s="117"/>
      <c r="G38" s="117"/>
      <c r="H38" s="117"/>
      <c r="I38" s="122"/>
      <c r="J38" s="117"/>
    </row>
    <row r="39" spans="1:10" ht="19.5" customHeight="1" thickBot="1">
      <c r="A39" s="117"/>
      <c r="B39" s="161"/>
      <c r="C39" s="162"/>
      <c r="D39" s="162"/>
      <c r="E39" s="265"/>
      <c r="F39" s="265"/>
      <c r="G39" s="265"/>
      <c r="H39" s="265"/>
      <c r="I39" s="163"/>
      <c r="J39" s="117"/>
    </row>
    <row r="40" spans="1:10" ht="11.25" customHeight="1">
      <c r="A40" s="117"/>
      <c r="B40" s="118"/>
      <c r="C40" s="117"/>
      <c r="D40" s="117"/>
      <c r="E40" s="117"/>
      <c r="F40" s="117"/>
      <c r="G40" s="117"/>
      <c r="H40" s="117"/>
      <c r="I40" s="117"/>
      <c r="J40" s="117"/>
    </row>
  </sheetData>
  <mergeCells count="11">
    <mergeCell ref="E27:F27"/>
    <mergeCell ref="G30:I30"/>
    <mergeCell ref="G36:I36"/>
    <mergeCell ref="E39:F39"/>
    <mergeCell ref="G39:H39"/>
    <mergeCell ref="E26:F26"/>
    <mergeCell ref="B2:I2"/>
    <mergeCell ref="B3:I3"/>
    <mergeCell ref="B21:C21"/>
    <mergeCell ref="E24:F24"/>
    <mergeCell ref="E25:F25"/>
  </mergeCells>
  <printOptions horizontalCentered="1"/>
  <pageMargins left="0.5" right="0.5" top="0.5" bottom="0.1" header="0.25" footer="0.33"/>
  <pageSetup paperSize="9" scale="81" orientation="portrait" r:id="rId1"/>
  <headerFooter>
    <oddFooter>&amp;R&amp;"Calibri,Regular"&amp;11 FO-AC-008 (ประกาศใช้วันที 1/10/67)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62A4-9068-406A-AE7D-8F1F532C0AB3}">
  <dimension ref="A3:E6"/>
  <sheetViews>
    <sheetView workbookViewId="0">
      <selection activeCell="G12" sqref="G12"/>
    </sheetView>
  </sheetViews>
  <sheetFormatPr defaultRowHeight="24.6"/>
  <cols>
    <col min="2" max="2" width="16.73046875" bestFit="1" customWidth="1"/>
  </cols>
  <sheetData>
    <row r="3" spans="1:5">
      <c r="B3" t="s">
        <v>107</v>
      </c>
      <c r="D3" t="s">
        <v>132</v>
      </c>
    </row>
    <row r="4" spans="1:5">
      <c r="A4">
        <v>1</v>
      </c>
      <c r="B4" t="s">
        <v>108</v>
      </c>
      <c r="D4" t="s">
        <v>70</v>
      </c>
      <c r="E4" t="s">
        <v>133</v>
      </c>
    </row>
    <row r="5" spans="1:5">
      <c r="A5">
        <v>2</v>
      </c>
      <c r="B5" t="s">
        <v>109</v>
      </c>
      <c r="D5" t="s">
        <v>130</v>
      </c>
      <c r="E5" t="s">
        <v>134</v>
      </c>
    </row>
    <row r="6" spans="1:5">
      <c r="A6">
        <v>3</v>
      </c>
      <c r="B6" t="s">
        <v>110</v>
      </c>
      <c r="D6" t="s">
        <v>131</v>
      </c>
      <c r="E6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4F49-8411-4316-A3C6-5627A71CC811}">
  <dimension ref="A1:S17"/>
  <sheetViews>
    <sheetView zoomScale="55" zoomScaleNormal="55" workbookViewId="0">
      <selection activeCell="Q18" sqref="Q18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3.33203125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9" s="2" customFormat="1">
      <c r="C1" s="2" t="s">
        <v>27</v>
      </c>
      <c r="E1" s="2" t="s">
        <v>28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15</v>
      </c>
      <c r="S1" s="2" t="s">
        <v>29</v>
      </c>
    </row>
    <row r="2" spans="1:19" s="2" customFormat="1">
      <c r="A2" s="4" t="s">
        <v>25</v>
      </c>
      <c r="B2" s="4"/>
      <c r="C2" s="2" t="s">
        <v>0</v>
      </c>
      <c r="E2" s="2" t="s">
        <v>30</v>
      </c>
      <c r="G2" s="2" t="s">
        <v>1</v>
      </c>
      <c r="I2" s="2" t="s">
        <v>4</v>
      </c>
      <c r="K2" s="2" t="s">
        <v>5</v>
      </c>
      <c r="M2" s="2" t="s">
        <v>8</v>
      </c>
      <c r="O2" s="2" t="s">
        <v>19</v>
      </c>
      <c r="Q2" s="2" t="s">
        <v>14</v>
      </c>
      <c r="S2" s="2" t="s">
        <v>7</v>
      </c>
    </row>
    <row r="3" spans="1:19" s="2" customFormat="1">
      <c r="E3" s="2" t="s">
        <v>31</v>
      </c>
      <c r="G3" s="2" t="s">
        <v>2</v>
      </c>
      <c r="K3" s="2" t="s">
        <v>6</v>
      </c>
    </row>
    <row r="4" spans="1:19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7</v>
      </c>
      <c r="L4" s="5"/>
      <c r="M4" s="5"/>
      <c r="N4" s="5"/>
      <c r="O4" s="5"/>
      <c r="P4" s="5"/>
      <c r="Q4" s="5"/>
      <c r="R4" s="5"/>
      <c r="S4" s="5"/>
    </row>
    <row r="5" spans="1:19">
      <c r="A5" t="s">
        <v>26</v>
      </c>
      <c r="G5" s="2" t="s">
        <v>3</v>
      </c>
      <c r="I5" s="2" t="s">
        <v>16</v>
      </c>
      <c r="J5" s="2"/>
      <c r="K5" s="2" t="s">
        <v>17</v>
      </c>
      <c r="L5" s="2"/>
      <c r="M5" s="2" t="s">
        <v>18</v>
      </c>
      <c r="N5" s="2"/>
      <c r="O5" s="2" t="s">
        <v>20</v>
      </c>
      <c r="P5" s="2"/>
      <c r="Q5" s="2" t="s">
        <v>21</v>
      </c>
    </row>
    <row r="6" spans="1:19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40.950000000000003" customHeight="1"/>
    <row r="8" spans="1:19">
      <c r="A8" t="s">
        <v>22</v>
      </c>
    </row>
    <row r="9" spans="1:19">
      <c r="A9" t="s">
        <v>23</v>
      </c>
    </row>
    <row r="10" spans="1:19" ht="30.6">
      <c r="A10" t="s">
        <v>88</v>
      </c>
      <c r="D10" s="3"/>
      <c r="F10" s="3"/>
      <c r="R10">
        <v>1</v>
      </c>
      <c r="S10" t="s">
        <v>24</v>
      </c>
    </row>
    <row r="11" spans="1:19">
      <c r="A11" t="s">
        <v>36</v>
      </c>
      <c r="S11" t="s">
        <v>32</v>
      </c>
    </row>
    <row r="12" spans="1:19">
      <c r="S12" t="s">
        <v>33</v>
      </c>
    </row>
    <row r="13" spans="1:19">
      <c r="A13" s="55" t="s">
        <v>89</v>
      </c>
    </row>
    <row r="14" spans="1:19">
      <c r="R14">
        <v>2</v>
      </c>
      <c r="S14" t="s">
        <v>23</v>
      </c>
    </row>
    <row r="15" spans="1:19">
      <c r="S15" t="s">
        <v>34</v>
      </c>
    </row>
    <row r="16" spans="1:19">
      <c r="S16" t="s">
        <v>35</v>
      </c>
    </row>
    <row r="17" spans="19:19">
      <c r="S17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8F88-D4AB-4C9A-BE68-32A63F7E3D84}">
  <dimension ref="A1:I10"/>
  <sheetViews>
    <sheetView tabSelected="1" topLeftCell="A4" zoomScale="85" zoomScaleNormal="85" workbookViewId="0">
      <selection activeCell="K16" sqref="K16"/>
    </sheetView>
  </sheetViews>
  <sheetFormatPr defaultRowHeight="24.6"/>
  <cols>
    <col min="1" max="1" width="16.9296875" customWidth="1"/>
    <col min="2" max="2" width="4.9296875" customWidth="1"/>
    <col min="3" max="3" width="13.33203125" customWidth="1"/>
    <col min="4" max="4" width="1.9296875" customWidth="1"/>
    <col min="5" max="5" width="18.06640625" bestFit="1" customWidth="1"/>
    <col min="6" max="6" width="1.9296875" customWidth="1"/>
    <col min="7" max="7" width="14.265625" bestFit="1" customWidth="1"/>
    <col min="8" max="8" width="1.9296875" customWidth="1"/>
    <col min="9" max="9" width="19" bestFit="1" customWidth="1"/>
    <col min="10" max="10" width="1.9296875" customWidth="1"/>
    <col min="11" max="11" width="17.06640625" bestFit="1" customWidth="1"/>
    <col min="12" max="12" width="1.9296875" customWidth="1"/>
    <col min="13" max="13" width="19.06640625" bestFit="1" customWidth="1"/>
    <col min="14" max="14" width="1.9296875" customWidth="1"/>
    <col min="15" max="15" width="14.46484375" bestFit="1" customWidth="1"/>
    <col min="16" max="16" width="1.9296875" customWidth="1"/>
    <col min="17" max="17" width="17.46484375" bestFit="1" customWidth="1"/>
  </cols>
  <sheetData>
    <row r="1" spans="1:9" s="2" customFormat="1">
      <c r="C1" s="2" t="s">
        <v>44</v>
      </c>
      <c r="E1" s="2" t="s">
        <v>42</v>
      </c>
      <c r="G1" s="2" t="s">
        <v>41</v>
      </c>
      <c r="I1" s="2" t="s">
        <v>43</v>
      </c>
    </row>
    <row r="2" spans="1:9" s="2" customFormat="1">
      <c r="A2" s="4" t="s">
        <v>25</v>
      </c>
      <c r="B2" s="4"/>
      <c r="C2" s="2" t="s">
        <v>45</v>
      </c>
      <c r="E2" s="2" t="s">
        <v>5</v>
      </c>
      <c r="G2" s="2" t="s">
        <v>40</v>
      </c>
      <c r="I2" s="2" t="s">
        <v>7</v>
      </c>
    </row>
    <row r="3" spans="1:9" s="2" customFormat="1"/>
    <row r="6" spans="1:9">
      <c r="A6" s="56" t="s">
        <v>89</v>
      </c>
    </row>
    <row r="7" spans="1:9" ht="40.950000000000003" customHeight="1"/>
    <row r="10" spans="1:9" ht="30.6">
      <c r="D1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1D53-D8B8-475A-8D25-45CBC01888B4}">
  <dimension ref="A1"/>
  <sheetViews>
    <sheetView workbookViewId="0">
      <selection activeCell="L14" sqref="L14"/>
    </sheetView>
  </sheetViews>
  <sheetFormatPr defaultRowHeight="24.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E5F-606E-4B59-AE32-2AF1C235C86E}">
  <sheetPr>
    <tabColor theme="7"/>
    <pageSetUpPr fitToPage="1"/>
  </sheetPr>
  <dimension ref="B1:G106"/>
  <sheetViews>
    <sheetView topLeftCell="A10" zoomScale="40" zoomScaleNormal="40" workbookViewId="0">
      <selection activeCell="O31" sqref="O31"/>
    </sheetView>
  </sheetViews>
  <sheetFormatPr defaultColWidth="5.9296875" defaultRowHeight="23.25" customHeight="1"/>
  <cols>
    <col min="1" max="1" width="2.265625" style="7" customWidth="1"/>
    <col min="2" max="2" width="15.46484375" style="6" customWidth="1"/>
    <col min="3" max="3" width="53.265625" style="7" customWidth="1"/>
    <col min="4" max="4" width="4.9296875" style="7" bestFit="1" customWidth="1"/>
    <col min="5" max="5" width="12.06640625" style="7" bestFit="1" customWidth="1"/>
    <col min="6" max="7" width="12.06640625" style="7" customWidth="1"/>
    <col min="8" max="9" width="5.9296875" style="7"/>
    <col min="10" max="10" width="8.59765625" style="7" bestFit="1" customWidth="1"/>
    <col min="11" max="11" width="8.33203125" style="7" bestFit="1" customWidth="1"/>
    <col min="12" max="16384" width="5.9296875" style="7"/>
  </cols>
  <sheetData>
    <row r="1" spans="2:7" ht="47.25" customHeight="1" thickBot="1">
      <c r="B1" s="223" t="s">
        <v>156</v>
      </c>
      <c r="C1" s="223"/>
      <c r="D1" s="223"/>
      <c r="E1" s="223"/>
      <c r="F1" s="223"/>
      <c r="G1" s="223"/>
    </row>
    <row r="2" spans="2:7" ht="27.75" customHeight="1">
      <c r="B2" s="197" t="s">
        <v>157</v>
      </c>
      <c r="C2" s="10" t="s">
        <v>136</v>
      </c>
      <c r="D2" s="8"/>
      <c r="E2" s="9" t="s">
        <v>46</v>
      </c>
      <c r="F2" s="11">
        <v>80</v>
      </c>
      <c r="G2" s="12" t="s">
        <v>47</v>
      </c>
    </row>
    <row r="3" spans="2:7" ht="27.75" customHeight="1">
      <c r="B3" s="197" t="s">
        <v>158</v>
      </c>
      <c r="C3" s="13" t="s">
        <v>137</v>
      </c>
      <c r="D3" s="8"/>
      <c r="E3" s="9" t="s">
        <v>48</v>
      </c>
      <c r="F3" s="11">
        <v>2</v>
      </c>
      <c r="G3" s="12"/>
    </row>
    <row r="4" spans="2:7" ht="27.75" customHeight="1">
      <c r="B4" s="197" t="s">
        <v>159</v>
      </c>
      <c r="C4" s="13" t="s">
        <v>166</v>
      </c>
      <c r="D4" s="8"/>
      <c r="E4" s="8"/>
      <c r="F4" s="8"/>
      <c r="G4" s="8"/>
    </row>
    <row r="5" spans="2:7" ht="27.75" customHeight="1">
      <c r="B5" s="197" t="s">
        <v>160</v>
      </c>
      <c r="C5" s="14" t="s">
        <v>135</v>
      </c>
      <c r="D5" s="8"/>
      <c r="E5" s="54" t="s">
        <v>85</v>
      </c>
      <c r="F5" s="54" t="s">
        <v>86</v>
      </c>
      <c r="G5" s="8"/>
    </row>
    <row r="6" spans="2:7" ht="27.75" customHeight="1">
      <c r="B6" s="197" t="s">
        <v>161</v>
      </c>
      <c r="C6" s="15" t="s">
        <v>165</v>
      </c>
      <c r="D6" s="8"/>
      <c r="E6" s="54" t="s">
        <v>87</v>
      </c>
      <c r="F6" s="54" t="s">
        <v>60</v>
      </c>
    </row>
    <row r="7" spans="2:7" ht="27.75" customHeight="1">
      <c r="B7" s="198" t="s">
        <v>162</v>
      </c>
      <c r="C7" s="16" t="s">
        <v>164</v>
      </c>
      <c r="D7" s="8"/>
      <c r="E7" s="9"/>
      <c r="F7" s="9"/>
      <c r="G7" s="9"/>
    </row>
    <row r="8" spans="2:7" ht="13.5" customHeight="1" thickBot="1">
      <c r="B8" s="17"/>
      <c r="C8" s="17"/>
      <c r="D8" s="18"/>
      <c r="E8" s="18"/>
      <c r="F8" s="18"/>
      <c r="G8" s="18"/>
    </row>
    <row r="9" spans="2:7" ht="30" customHeight="1">
      <c r="B9" s="19" t="s">
        <v>49</v>
      </c>
      <c r="C9" s="20"/>
      <c r="D9" s="8"/>
      <c r="E9" s="8"/>
      <c r="F9" s="8"/>
      <c r="G9" s="8"/>
    </row>
    <row r="10" spans="2:7" ht="37.5" customHeight="1" thickBot="1">
      <c r="B10" s="21" t="s">
        <v>163</v>
      </c>
      <c r="C10" s="22"/>
      <c r="D10" s="8"/>
      <c r="E10" s="8"/>
      <c r="F10" s="8"/>
      <c r="G10" s="8"/>
    </row>
    <row r="11" spans="2:7" ht="42.6" thickBot="1">
      <c r="B11" s="23" t="s">
        <v>50</v>
      </c>
      <c r="C11" s="23" t="s">
        <v>51</v>
      </c>
      <c r="D11" s="23" t="s">
        <v>52</v>
      </c>
      <c r="E11" s="24" t="s">
        <v>53</v>
      </c>
      <c r="F11" s="24" t="s">
        <v>54</v>
      </c>
      <c r="G11" s="25" t="s">
        <v>55</v>
      </c>
    </row>
    <row r="12" spans="2:7" ht="23.25" customHeight="1">
      <c r="B12" s="26">
        <v>1</v>
      </c>
      <c r="C12" s="27" t="s">
        <v>56</v>
      </c>
      <c r="D12" s="28"/>
      <c r="E12" s="28"/>
      <c r="F12" s="29"/>
      <c r="G12" s="29">
        <v>40000</v>
      </c>
    </row>
    <row r="13" spans="2:7" ht="23.25" customHeight="1">
      <c r="B13" s="26">
        <v>2</v>
      </c>
      <c r="C13" s="27" t="s">
        <v>57</v>
      </c>
      <c r="D13" s="28"/>
      <c r="E13" s="28">
        <v>38</v>
      </c>
      <c r="F13" s="29">
        <v>5000</v>
      </c>
      <c r="G13" s="29">
        <f t="shared" ref="G13:G14" si="0">E13*F13</f>
        <v>190000</v>
      </c>
    </row>
    <row r="14" spans="2:7" ht="23.25" customHeight="1">
      <c r="B14" s="26">
        <v>3</v>
      </c>
      <c r="C14" s="27" t="s">
        <v>58</v>
      </c>
      <c r="D14" s="28"/>
      <c r="E14" s="28">
        <v>42</v>
      </c>
      <c r="F14" s="29">
        <v>3000</v>
      </c>
      <c r="G14" s="29">
        <f t="shared" si="0"/>
        <v>126000</v>
      </c>
    </row>
    <row r="15" spans="2:7" ht="23.25" customHeight="1">
      <c r="B15" s="26">
        <v>4</v>
      </c>
      <c r="C15" s="27" t="s">
        <v>130</v>
      </c>
      <c r="D15" s="28"/>
      <c r="E15" s="28"/>
      <c r="F15" s="29"/>
      <c r="G15" s="29">
        <v>50000</v>
      </c>
    </row>
    <row r="16" spans="2:7" ht="23.25" customHeight="1">
      <c r="B16" s="26">
        <v>5</v>
      </c>
      <c r="C16" s="27" t="s">
        <v>59</v>
      </c>
      <c r="D16" s="28"/>
      <c r="E16" s="28"/>
      <c r="F16" s="29"/>
      <c r="G16" s="29">
        <v>10000</v>
      </c>
    </row>
    <row r="17" spans="2:7" ht="23.25" customHeight="1">
      <c r="B17" s="26">
        <v>6</v>
      </c>
      <c r="C17" s="27" t="s">
        <v>84</v>
      </c>
      <c r="D17" s="28"/>
      <c r="E17" s="30"/>
      <c r="F17" s="29"/>
      <c r="G17" s="29">
        <v>150000</v>
      </c>
    </row>
    <row r="18" spans="2:7" ht="23.25" customHeight="1">
      <c r="B18" s="26">
        <v>7</v>
      </c>
      <c r="C18" s="27" t="s">
        <v>60</v>
      </c>
      <c r="D18" s="28"/>
      <c r="E18" s="30"/>
      <c r="F18" s="29"/>
      <c r="G18" s="29">
        <v>50000</v>
      </c>
    </row>
    <row r="19" spans="2:7" ht="23.25" customHeight="1">
      <c r="B19" s="26">
        <v>8</v>
      </c>
      <c r="C19" s="27"/>
      <c r="D19" s="28"/>
      <c r="E19" s="30"/>
      <c r="F19" s="29"/>
      <c r="G19" s="29"/>
    </row>
    <row r="20" spans="2:7" ht="23.25" customHeight="1">
      <c r="B20" s="26">
        <v>9</v>
      </c>
      <c r="C20" s="27"/>
      <c r="D20" s="28"/>
      <c r="E20" s="30"/>
      <c r="F20" s="29"/>
      <c r="G20" s="29"/>
    </row>
    <row r="21" spans="2:7" ht="23.25" customHeight="1" thickBot="1">
      <c r="B21" s="26">
        <v>10</v>
      </c>
      <c r="C21" s="27"/>
      <c r="D21" s="28"/>
      <c r="E21" s="30"/>
      <c r="F21" s="29"/>
      <c r="G21" s="29"/>
    </row>
    <row r="22" spans="2:7" ht="36" customHeight="1" thickBot="1">
      <c r="B22" s="224" t="s">
        <v>61</v>
      </c>
      <c r="C22" s="225"/>
      <c r="D22" s="225"/>
      <c r="E22" s="225"/>
      <c r="F22" s="226"/>
      <c r="G22" s="199">
        <f>SUM(G12:G21)</f>
        <v>616000</v>
      </c>
    </row>
    <row r="23" spans="2:7" ht="13.5" customHeight="1">
      <c r="B23" s="33"/>
      <c r="C23" s="34"/>
      <c r="D23" s="8"/>
      <c r="E23" s="8"/>
      <c r="F23" s="8"/>
      <c r="G23" s="8"/>
    </row>
    <row r="24" spans="2:7" ht="13.5" customHeight="1">
      <c r="B24" s="33"/>
      <c r="C24" s="34"/>
      <c r="D24" s="8"/>
      <c r="E24" s="8"/>
      <c r="F24" s="8"/>
      <c r="G24" s="8"/>
    </row>
    <row r="25" spans="2:7" ht="24.6">
      <c r="B25" s="19" t="s">
        <v>62</v>
      </c>
      <c r="C25" s="20"/>
      <c r="D25" s="8"/>
      <c r="E25" s="8"/>
      <c r="F25" s="8"/>
      <c r="G25" s="8"/>
    </row>
    <row r="26" spans="2:7" ht="37.5" customHeight="1" thickBot="1">
      <c r="B26" s="196" t="str">
        <f>"Operation Team : "&amp;C3&amp;" / "&amp;B6&amp;" "&amp;C6&amp;" / "&amp;B7&amp;" "&amp;C7</f>
        <v>Operation Team : SO67010001 / Title Unilever - Breeze Esan / ชื่อตามการขาย Esan Caravan</v>
      </c>
      <c r="C26" s="22"/>
      <c r="D26" s="8"/>
      <c r="E26" s="193" t="s">
        <v>46</v>
      </c>
      <c r="F26" s="194">
        <f>F2</f>
        <v>80</v>
      </c>
      <c r="G26" s="195" t="s">
        <v>47</v>
      </c>
    </row>
    <row r="27" spans="2:7" ht="43.5" customHeight="1" thickBot="1">
      <c r="B27" s="23" t="s">
        <v>50</v>
      </c>
      <c r="C27" s="23" t="s">
        <v>51</v>
      </c>
      <c r="D27" s="23" t="s">
        <v>52</v>
      </c>
      <c r="E27" s="24" t="s">
        <v>53</v>
      </c>
      <c r="F27" s="24" t="s">
        <v>54</v>
      </c>
      <c r="G27" s="25" t="s">
        <v>55</v>
      </c>
    </row>
    <row r="28" spans="2:7" ht="20.399999999999999">
      <c r="B28" s="26">
        <v>1</v>
      </c>
      <c r="C28" s="27" t="s">
        <v>63</v>
      </c>
      <c r="D28" s="28"/>
      <c r="E28" s="28"/>
      <c r="F28" s="29">
        <v>10000</v>
      </c>
      <c r="G28" s="29">
        <v>10000</v>
      </c>
    </row>
    <row r="29" spans="2:7" ht="20.399999999999999">
      <c r="B29" s="26">
        <v>2</v>
      </c>
      <c r="C29" s="27" t="s">
        <v>64</v>
      </c>
      <c r="D29" s="28">
        <v>12</v>
      </c>
      <c r="E29" s="28">
        <v>2</v>
      </c>
      <c r="F29" s="29">
        <v>1200</v>
      </c>
      <c r="G29" s="29">
        <f t="shared" ref="G29:G42" si="1">D29*E29*F29</f>
        <v>28800</v>
      </c>
    </row>
    <row r="30" spans="2:7" ht="20.399999999999999">
      <c r="B30" s="26">
        <v>3</v>
      </c>
      <c r="C30" s="27" t="s">
        <v>65</v>
      </c>
      <c r="D30" s="30">
        <v>12</v>
      </c>
      <c r="E30" s="30">
        <v>2</v>
      </c>
      <c r="F30" s="29">
        <v>1200</v>
      </c>
      <c r="G30" s="29">
        <f t="shared" si="1"/>
        <v>28800</v>
      </c>
    </row>
    <row r="31" spans="2:7" ht="20.399999999999999">
      <c r="B31" s="26">
        <v>4</v>
      </c>
      <c r="C31" s="27" t="s">
        <v>66</v>
      </c>
      <c r="D31" s="30">
        <v>12</v>
      </c>
      <c r="E31" s="30">
        <v>8</v>
      </c>
      <c r="F31" s="29">
        <v>1000</v>
      </c>
      <c r="G31" s="29">
        <f t="shared" si="1"/>
        <v>96000</v>
      </c>
    </row>
    <row r="32" spans="2:7" ht="20.399999999999999">
      <c r="B32" s="26">
        <v>5</v>
      </c>
      <c r="C32" s="27" t="s">
        <v>67</v>
      </c>
      <c r="D32" s="30">
        <v>12</v>
      </c>
      <c r="E32" s="30">
        <v>8</v>
      </c>
      <c r="F32" s="29">
        <v>1000</v>
      </c>
      <c r="G32" s="29">
        <f t="shared" si="1"/>
        <v>96000</v>
      </c>
    </row>
    <row r="33" spans="2:7" ht="20.399999999999999">
      <c r="B33" s="26">
        <v>6</v>
      </c>
      <c r="C33" s="27" t="s">
        <v>68</v>
      </c>
      <c r="D33" s="30">
        <v>2</v>
      </c>
      <c r="E33" s="30">
        <v>8</v>
      </c>
      <c r="F33" s="29">
        <v>400</v>
      </c>
      <c r="G33" s="29">
        <f t="shared" si="1"/>
        <v>6400</v>
      </c>
    </row>
    <row r="34" spans="2:7" ht="20.399999999999999">
      <c r="B34" s="26">
        <v>7</v>
      </c>
      <c r="C34" s="27" t="s">
        <v>69</v>
      </c>
      <c r="D34" s="30">
        <v>2</v>
      </c>
      <c r="E34" s="30">
        <v>8</v>
      </c>
      <c r="F34" s="29">
        <v>400</v>
      </c>
      <c r="G34" s="29">
        <f t="shared" si="1"/>
        <v>6400</v>
      </c>
    </row>
    <row r="35" spans="2:7" ht="20.399999999999999">
      <c r="B35" s="26">
        <v>8</v>
      </c>
      <c r="C35" s="27" t="s">
        <v>70</v>
      </c>
      <c r="D35" s="30"/>
      <c r="E35" s="30"/>
      <c r="F35" s="29"/>
      <c r="G35" s="29">
        <f t="shared" si="1"/>
        <v>0</v>
      </c>
    </row>
    <row r="36" spans="2:7" ht="20.399999999999999">
      <c r="B36" s="26"/>
      <c r="C36" s="27" t="s">
        <v>71</v>
      </c>
      <c r="D36" s="30">
        <v>13</v>
      </c>
      <c r="E36" s="30">
        <v>8</v>
      </c>
      <c r="F36" s="29">
        <v>800</v>
      </c>
      <c r="G36" s="29">
        <f t="shared" si="1"/>
        <v>83200</v>
      </c>
    </row>
    <row r="37" spans="2:7" ht="20.399999999999999">
      <c r="B37" s="26"/>
      <c r="C37" s="27" t="s">
        <v>72</v>
      </c>
      <c r="D37" s="30">
        <v>13</v>
      </c>
      <c r="E37" s="30">
        <v>8</v>
      </c>
      <c r="F37" s="29">
        <v>800</v>
      </c>
      <c r="G37" s="29">
        <f t="shared" si="1"/>
        <v>83200</v>
      </c>
    </row>
    <row r="38" spans="2:7" ht="20.399999999999999">
      <c r="B38" s="26">
        <v>9</v>
      </c>
      <c r="C38" s="27" t="s">
        <v>59</v>
      </c>
      <c r="D38" s="30">
        <v>1</v>
      </c>
      <c r="E38" s="30">
        <v>16</v>
      </c>
      <c r="F38" s="29">
        <v>250</v>
      </c>
      <c r="G38" s="29">
        <f t="shared" si="1"/>
        <v>4000</v>
      </c>
    </row>
    <row r="39" spans="2:7" ht="20.399999999999999">
      <c r="B39" s="26">
        <v>10</v>
      </c>
      <c r="C39" s="27" t="s">
        <v>73</v>
      </c>
      <c r="D39" s="30"/>
      <c r="E39" s="30"/>
      <c r="F39" s="29"/>
      <c r="G39" s="29">
        <f t="shared" si="1"/>
        <v>0</v>
      </c>
    </row>
    <row r="40" spans="2:7" ht="20.399999999999999">
      <c r="B40" s="26"/>
      <c r="C40" s="27" t="s">
        <v>74</v>
      </c>
      <c r="D40" s="30">
        <v>12</v>
      </c>
      <c r="E40" s="30">
        <v>14</v>
      </c>
      <c r="F40" s="29">
        <v>300</v>
      </c>
      <c r="G40" s="29">
        <f t="shared" si="1"/>
        <v>50400</v>
      </c>
    </row>
    <row r="41" spans="2:7" ht="20.399999999999999">
      <c r="B41" s="26"/>
      <c r="C41" s="27" t="s">
        <v>75</v>
      </c>
      <c r="D41" s="30">
        <v>12</v>
      </c>
      <c r="E41" s="30">
        <v>14</v>
      </c>
      <c r="F41" s="29">
        <v>300</v>
      </c>
      <c r="G41" s="29">
        <f t="shared" si="1"/>
        <v>50400</v>
      </c>
    </row>
    <row r="42" spans="2:7" ht="23.25" customHeight="1" thickBot="1">
      <c r="B42" s="26"/>
      <c r="C42" s="31"/>
      <c r="D42" s="30"/>
      <c r="E42" s="30"/>
      <c r="F42" s="29"/>
      <c r="G42" s="29">
        <f t="shared" si="1"/>
        <v>0</v>
      </c>
    </row>
    <row r="43" spans="2:7" ht="36" customHeight="1" thickBot="1">
      <c r="B43" s="227" t="s">
        <v>61</v>
      </c>
      <c r="C43" s="228"/>
      <c r="D43" s="228"/>
      <c r="E43" s="228"/>
      <c r="F43" s="229"/>
      <c r="G43" s="199">
        <f>SUM(G28:G42)</f>
        <v>543600</v>
      </c>
    </row>
    <row r="44" spans="2:7" ht="36" customHeight="1" thickBot="1">
      <c r="B44" s="200"/>
      <c r="C44" s="201"/>
      <c r="D44" s="202"/>
      <c r="E44" s="202"/>
      <c r="F44" s="203" t="s">
        <v>167</v>
      </c>
      <c r="G44" s="206">
        <v>24200</v>
      </c>
    </row>
    <row r="45" spans="2:7" ht="36" customHeight="1" thickBot="1">
      <c r="B45" s="205"/>
      <c r="C45" s="201"/>
      <c r="D45" s="202"/>
      <c r="E45" s="202"/>
      <c r="F45" s="204" t="s">
        <v>168</v>
      </c>
      <c r="G45" s="32">
        <f>G43-G44</f>
        <v>519400</v>
      </c>
    </row>
    <row r="46" spans="2:7" ht="13.5" customHeight="1">
      <c r="B46" s="33"/>
      <c r="C46" s="34"/>
      <c r="D46" s="8"/>
      <c r="E46" s="8"/>
      <c r="F46" s="8"/>
      <c r="G46" s="8"/>
    </row>
    <row r="47" spans="2:7" ht="23.25" customHeight="1">
      <c r="B47" s="35"/>
      <c r="C47" s="36"/>
      <c r="D47" s="37"/>
      <c r="E47" s="37"/>
      <c r="F47" s="38"/>
      <c r="G47" s="38"/>
    </row>
    <row r="48" spans="2:7" ht="23.25" customHeight="1">
      <c r="B48" s="21" t="s">
        <v>76</v>
      </c>
      <c r="C48" s="36"/>
      <c r="D48" s="37"/>
      <c r="E48" s="37"/>
      <c r="F48" s="36" t="s">
        <v>77</v>
      </c>
      <c r="G48" s="38">
        <f>G22</f>
        <v>616000</v>
      </c>
    </row>
    <row r="49" spans="2:7" ht="23.25" customHeight="1">
      <c r="B49" s="39"/>
      <c r="C49" s="40"/>
      <c r="D49" s="41"/>
      <c r="E49" s="37"/>
      <c r="F49" s="36" t="s">
        <v>78</v>
      </c>
      <c r="G49" s="38">
        <f>G45</f>
        <v>519400</v>
      </c>
    </row>
    <row r="50" spans="2:7" ht="26.25" customHeight="1" thickBot="1">
      <c r="B50" s="42"/>
      <c r="C50" s="42"/>
      <c r="D50" s="42"/>
      <c r="E50" s="8"/>
      <c r="F50" s="43" t="s">
        <v>79</v>
      </c>
      <c r="G50" s="44">
        <f>SUM(G48:G49)</f>
        <v>1135400</v>
      </c>
    </row>
    <row r="51" spans="2:7" ht="26.25" customHeight="1" thickTop="1">
      <c r="B51" s="42"/>
      <c r="C51" s="42"/>
      <c r="D51" s="42"/>
      <c r="E51" s="8"/>
      <c r="F51" s="8"/>
      <c r="G51" s="8"/>
    </row>
    <row r="52" spans="2:7" ht="26.25" customHeight="1">
      <c r="B52" s="42"/>
      <c r="C52" s="42"/>
      <c r="D52" s="42"/>
      <c r="E52" s="8"/>
      <c r="F52" s="36" t="s">
        <v>80</v>
      </c>
      <c r="G52" s="38">
        <v>2000000</v>
      </c>
    </row>
    <row r="53" spans="2:7" ht="23.25" customHeight="1">
      <c r="B53" s="35"/>
      <c r="C53" s="36"/>
      <c r="D53" s="37"/>
      <c r="E53" s="45"/>
      <c r="F53" s="36" t="s">
        <v>81</v>
      </c>
      <c r="G53" s="38">
        <f>G50</f>
        <v>1135400</v>
      </c>
    </row>
    <row r="54" spans="2:7" s="48" customFormat="1" ht="23.25" customHeight="1" thickBot="1">
      <c r="B54" s="46"/>
      <c r="C54" s="20"/>
      <c r="D54" s="47"/>
      <c r="E54" s="47"/>
      <c r="F54" s="43" t="s">
        <v>82</v>
      </c>
      <c r="G54" s="44">
        <f>G52-G53</f>
        <v>864600</v>
      </c>
    </row>
    <row r="55" spans="2:7" s="48" customFormat="1" ht="23.25" customHeight="1" thickTop="1">
      <c r="B55" s="46"/>
      <c r="C55" s="20"/>
      <c r="D55" s="47"/>
      <c r="E55" s="49"/>
      <c r="F55" s="38" t="s">
        <v>83</v>
      </c>
      <c r="G55" s="45">
        <f>G54/G52</f>
        <v>0.43230000000000002</v>
      </c>
    </row>
    <row r="56" spans="2:7" s="48" customFormat="1" ht="23.25" customHeight="1">
      <c r="B56" s="46"/>
      <c r="C56" s="20"/>
      <c r="D56" s="47"/>
      <c r="E56" s="50"/>
      <c r="F56" s="47"/>
      <c r="G56" s="47"/>
    </row>
    <row r="57" spans="2:7" s="48" customFormat="1" ht="23.25" customHeight="1">
      <c r="B57" s="46"/>
      <c r="C57" s="20"/>
      <c r="D57" s="47"/>
      <c r="E57" s="50"/>
      <c r="F57" s="47"/>
      <c r="G57" s="50"/>
    </row>
    <row r="58" spans="2:7" s="48" customFormat="1" ht="23.25" customHeight="1">
      <c r="B58" s="46"/>
      <c r="C58" s="34"/>
      <c r="D58" s="47"/>
      <c r="E58" s="50"/>
      <c r="F58" s="47"/>
      <c r="G58" s="50"/>
    </row>
    <row r="59" spans="2:7" ht="23.25" customHeight="1">
      <c r="B59" s="46"/>
      <c r="C59" s="8"/>
      <c r="D59" s="8"/>
      <c r="E59" s="50"/>
      <c r="F59" s="47"/>
      <c r="G59" s="50"/>
    </row>
    <row r="60" spans="2:7" ht="12" customHeight="1">
      <c r="B60" s="46"/>
      <c r="C60" s="8"/>
      <c r="D60" s="8"/>
      <c r="E60" s="8"/>
      <c r="F60" s="8"/>
      <c r="G60" s="8"/>
    </row>
    <row r="61" spans="2:7" s="48" customFormat="1" ht="23.25" customHeight="1">
      <c r="B61" s="46"/>
      <c r="C61" s="20"/>
      <c r="D61" s="47"/>
      <c r="E61" s="47"/>
      <c r="F61" s="47"/>
      <c r="G61" s="47"/>
    </row>
    <row r="62" spans="2:7" s="48" customFormat="1" ht="23.25" customHeight="1">
      <c r="B62" s="6"/>
      <c r="C62" s="51"/>
    </row>
    <row r="63" spans="2:7" s="48" customFormat="1" ht="23.25" customHeight="1">
      <c r="B63" s="52"/>
      <c r="C63" s="53"/>
    </row>
    <row r="64" spans="2:7" s="48" customFormat="1" ht="23.25" customHeight="1">
      <c r="B64" s="6"/>
      <c r="C64" s="51"/>
    </row>
    <row r="65" spans="2:3" s="48" customFormat="1" ht="23.25" customHeight="1">
      <c r="B65" s="222"/>
      <c r="C65" s="222"/>
    </row>
    <row r="87" spans="2:3" s="48" customFormat="1" ht="23.25" customHeight="1">
      <c r="B87" s="222"/>
      <c r="C87" s="222"/>
    </row>
    <row r="106" spans="2:3" s="48" customFormat="1" ht="23.25" customHeight="1">
      <c r="B106" s="222"/>
      <c r="C106" s="222"/>
    </row>
  </sheetData>
  <mergeCells count="6">
    <mergeCell ref="B106:C106"/>
    <mergeCell ref="B1:G1"/>
    <mergeCell ref="B65:C65"/>
    <mergeCell ref="B87:C87"/>
    <mergeCell ref="B22:F22"/>
    <mergeCell ref="B43:F43"/>
  </mergeCells>
  <printOptions horizontalCentered="1"/>
  <pageMargins left="0.39370078740157483" right="0.39370078740157483" top="0.39370078740157483" bottom="0.19685039370078741" header="0.19685039370078741" footer="0.19685039370078741"/>
  <pageSetup paperSize="9" scale="4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5EEB-1627-4529-8F6E-5583A56B13E4}">
  <sheetPr>
    <tabColor rgb="FFFFFF00"/>
  </sheetPr>
  <dimension ref="B1:N20"/>
  <sheetViews>
    <sheetView showGridLines="0" zoomScaleNormal="100" workbookViewId="0">
      <selection activeCell="C10" sqref="C10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230" t="s">
        <v>90</v>
      </c>
      <c r="G2" s="230"/>
      <c r="H2" s="231"/>
      <c r="I2" s="61" t="s">
        <v>91</v>
      </c>
      <c r="J2" s="62" t="s">
        <v>138</v>
      </c>
      <c r="K2" s="63"/>
    </row>
    <row r="3" spans="2:14" ht="26.1" customHeight="1">
      <c r="B3" s="64"/>
      <c r="C3" s="65"/>
      <c r="D3" s="65"/>
      <c r="E3" s="66"/>
      <c r="F3" s="232" t="s">
        <v>88</v>
      </c>
      <c r="G3" s="232"/>
      <c r="H3" s="233"/>
      <c r="I3" s="67" t="s">
        <v>92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93</v>
      </c>
      <c r="C5" s="77" t="s">
        <v>182</v>
      </c>
      <c r="D5" s="77"/>
      <c r="E5" s="78"/>
      <c r="F5" s="78"/>
      <c r="G5" s="78"/>
      <c r="H5" s="79"/>
      <c r="I5" s="80" t="s">
        <v>94</v>
      </c>
      <c r="J5" s="217">
        <v>10000</v>
      </c>
      <c r="K5" s="81"/>
    </row>
    <row r="6" spans="2:14" ht="24.9" customHeight="1">
      <c r="B6" s="76" t="s">
        <v>95</v>
      </c>
      <c r="C6" s="82"/>
      <c r="D6" s="82"/>
      <c r="E6" s="83"/>
      <c r="F6" s="84"/>
      <c r="G6" s="84" t="s">
        <v>85</v>
      </c>
      <c r="H6" s="78"/>
      <c r="I6" s="77"/>
      <c r="J6" s="85"/>
      <c r="K6" s="81"/>
    </row>
    <row r="7" spans="2:14" s="90" customFormat="1" ht="24.9" customHeight="1">
      <c r="B7" s="86" t="s">
        <v>154</v>
      </c>
      <c r="C7" s="87" t="s">
        <v>96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155</v>
      </c>
      <c r="C8" s="87" t="s">
        <v>97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98</v>
      </c>
      <c r="C9" s="234" t="s">
        <v>99</v>
      </c>
      <c r="D9" s="234"/>
      <c r="E9" s="234"/>
      <c r="F9" s="234"/>
      <c r="G9" s="234"/>
      <c r="H9" s="234"/>
      <c r="I9" s="234"/>
      <c r="J9" s="92" t="s">
        <v>94</v>
      </c>
      <c r="K9" s="93"/>
    </row>
    <row r="10" spans="2:14" ht="30" customHeight="1">
      <c r="B10" s="94">
        <v>1</v>
      </c>
      <c r="C10" s="95" t="s">
        <v>149</v>
      </c>
      <c r="D10" s="95"/>
      <c r="E10" s="95"/>
      <c r="F10" s="95"/>
      <c r="G10" s="95"/>
      <c r="H10" s="95"/>
      <c r="I10" s="95"/>
      <c r="J10" s="218">
        <v>10000</v>
      </c>
      <c r="K10" s="96"/>
    </row>
    <row r="11" spans="2:14" ht="30" customHeight="1">
      <c r="B11" s="97"/>
      <c r="C11" s="98" t="s">
        <v>175</v>
      </c>
      <c r="D11" s="98"/>
      <c r="E11" s="98"/>
      <c r="F11" s="98"/>
      <c r="G11" s="98"/>
      <c r="H11" s="98"/>
      <c r="I11" s="98"/>
      <c r="J11" s="219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9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9"/>
      <c r="K13" s="99"/>
    </row>
    <row r="14" spans="2:14" ht="30" customHeight="1">
      <c r="B14" s="97"/>
      <c r="C14" s="98" t="s">
        <v>186</v>
      </c>
      <c r="D14" s="98"/>
      <c r="E14" s="98"/>
      <c r="F14" s="98"/>
      <c r="G14" s="98"/>
      <c r="H14" s="98"/>
      <c r="I14" s="98" t="s">
        <v>174</v>
      </c>
      <c r="J14" s="219">
        <f>J10*7%</f>
        <v>700.00000000000011</v>
      </c>
      <c r="K14" s="99"/>
    </row>
    <row r="15" spans="2:14" ht="30" customHeight="1" thickBot="1">
      <c r="B15" s="100"/>
      <c r="C15" s="101" t="s">
        <v>185</v>
      </c>
      <c r="D15" s="101"/>
      <c r="E15" s="101"/>
      <c r="F15" s="101"/>
      <c r="G15" s="101"/>
      <c r="H15" s="101"/>
      <c r="I15" s="101"/>
      <c r="J15" s="220"/>
      <c r="K15" s="102"/>
    </row>
    <row r="16" spans="2:14" ht="30" customHeight="1" thickBot="1">
      <c r="B16" s="235"/>
      <c r="C16" s="236"/>
      <c r="D16" s="236"/>
      <c r="E16" s="236"/>
      <c r="F16" s="236"/>
      <c r="G16" s="236"/>
      <c r="H16" s="237"/>
      <c r="I16" s="103" t="s">
        <v>100</v>
      </c>
      <c r="J16" s="221">
        <f>SUM(J10:J15)</f>
        <v>10700</v>
      </c>
      <c r="K16" s="104"/>
    </row>
    <row r="17" spans="2:11" ht="43.5" customHeight="1">
      <c r="B17" s="105" t="s">
        <v>101</v>
      </c>
      <c r="C17" s="106"/>
      <c r="D17" s="106"/>
      <c r="E17" s="106"/>
      <c r="F17" s="107"/>
      <c r="G17" s="108" t="s">
        <v>102</v>
      </c>
      <c r="H17" s="106"/>
      <c r="I17" s="106"/>
      <c r="J17" s="108" t="s">
        <v>103</v>
      </c>
      <c r="K17" s="104"/>
    </row>
    <row r="18" spans="2:11" ht="24" customHeight="1">
      <c r="B18" s="109" t="s">
        <v>104</v>
      </c>
      <c r="C18" s="110"/>
      <c r="D18" s="110"/>
      <c r="E18" s="110"/>
      <c r="G18" s="79" t="s">
        <v>105</v>
      </c>
      <c r="H18" s="110"/>
      <c r="I18" s="110"/>
      <c r="J18" s="79" t="s">
        <v>106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D789-326C-447E-8937-243985F61237}">
  <sheetPr>
    <tabColor rgb="FFFFFF00"/>
  </sheetPr>
  <dimension ref="B1:N20"/>
  <sheetViews>
    <sheetView showGridLines="0" zoomScaleNormal="100" workbookViewId="0">
      <selection activeCell="H5" sqref="H5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230" t="s">
        <v>90</v>
      </c>
      <c r="G2" s="230"/>
      <c r="H2" s="231"/>
      <c r="I2" s="61" t="s">
        <v>91</v>
      </c>
      <c r="J2" s="62" t="s">
        <v>176</v>
      </c>
      <c r="K2" s="63"/>
    </row>
    <row r="3" spans="2:14" ht="26.1" customHeight="1">
      <c r="B3" s="64"/>
      <c r="C3" s="65"/>
      <c r="D3" s="65"/>
      <c r="E3" s="66"/>
      <c r="F3" s="232" t="s">
        <v>88</v>
      </c>
      <c r="G3" s="232"/>
      <c r="H3" s="233"/>
      <c r="I3" s="67" t="s">
        <v>92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93</v>
      </c>
      <c r="C5" s="77" t="s">
        <v>139</v>
      </c>
      <c r="D5" s="77"/>
      <c r="E5" s="78"/>
      <c r="F5" s="78"/>
      <c r="G5" s="78"/>
      <c r="H5" s="79"/>
      <c r="I5" s="80" t="s">
        <v>94</v>
      </c>
      <c r="J5" s="217">
        <v>100</v>
      </c>
      <c r="K5" s="81"/>
    </row>
    <row r="6" spans="2:14" ht="24.9" customHeight="1">
      <c r="B6" s="76" t="s">
        <v>95</v>
      </c>
      <c r="C6" s="82"/>
      <c r="D6" s="82"/>
      <c r="E6" s="83"/>
      <c r="F6" s="84"/>
      <c r="G6" s="84" t="s">
        <v>85</v>
      </c>
      <c r="H6" s="78"/>
      <c r="I6" s="77"/>
      <c r="J6" s="85"/>
      <c r="K6" s="81"/>
    </row>
    <row r="7" spans="2:14" s="90" customFormat="1" ht="24.9" customHeight="1">
      <c r="B7" s="86" t="s">
        <v>154</v>
      </c>
      <c r="C7" s="87" t="s">
        <v>96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155</v>
      </c>
      <c r="C8" s="87" t="s">
        <v>97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98</v>
      </c>
      <c r="C9" s="234" t="s">
        <v>99</v>
      </c>
      <c r="D9" s="234"/>
      <c r="E9" s="234"/>
      <c r="F9" s="234"/>
      <c r="G9" s="234"/>
      <c r="H9" s="234"/>
      <c r="I9" s="234"/>
      <c r="J9" s="92" t="s">
        <v>94</v>
      </c>
      <c r="K9" s="93"/>
    </row>
    <row r="10" spans="2:14" ht="30" customHeight="1">
      <c r="B10" s="94">
        <v>1</v>
      </c>
      <c r="C10" s="95" t="s">
        <v>130</v>
      </c>
      <c r="D10" s="95"/>
      <c r="E10" s="95"/>
      <c r="F10" s="95"/>
      <c r="G10" s="95"/>
      <c r="H10" s="95"/>
      <c r="I10" s="95"/>
      <c r="J10" s="218">
        <v>100</v>
      </c>
      <c r="K10" s="96"/>
    </row>
    <row r="11" spans="2:14" ht="30" customHeight="1">
      <c r="B11" s="97"/>
      <c r="C11" s="98" t="s">
        <v>177</v>
      </c>
      <c r="D11" s="98"/>
      <c r="E11" s="98"/>
      <c r="F11" s="98"/>
      <c r="G11" s="98"/>
      <c r="H11" s="98"/>
      <c r="I11" s="98"/>
      <c r="J11" s="219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9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9"/>
      <c r="K13" s="99"/>
    </row>
    <row r="14" spans="2:14" ht="30" customHeight="1">
      <c r="B14" s="97"/>
      <c r="C14" s="98" t="s">
        <v>187</v>
      </c>
      <c r="D14" s="98"/>
      <c r="E14" s="98"/>
      <c r="F14" s="98"/>
      <c r="G14" s="98"/>
      <c r="H14" s="98"/>
      <c r="I14" s="98"/>
      <c r="J14" s="219"/>
      <c r="K14" s="99"/>
    </row>
    <row r="15" spans="2:14" ht="30" customHeight="1" thickBot="1">
      <c r="B15" s="100"/>
      <c r="C15" s="101" t="s">
        <v>185</v>
      </c>
      <c r="D15" s="101"/>
      <c r="E15" s="101"/>
      <c r="F15" s="101"/>
      <c r="G15" s="101"/>
      <c r="H15" s="101"/>
      <c r="I15" s="101"/>
      <c r="J15" s="220"/>
      <c r="K15" s="102"/>
    </row>
    <row r="16" spans="2:14" ht="30" customHeight="1" thickBot="1">
      <c r="B16" s="235"/>
      <c r="C16" s="236"/>
      <c r="D16" s="236"/>
      <c r="E16" s="236"/>
      <c r="F16" s="236"/>
      <c r="G16" s="236"/>
      <c r="H16" s="237"/>
      <c r="I16" s="103" t="s">
        <v>100</v>
      </c>
      <c r="J16" s="221">
        <f>SUM(J10:J15)</f>
        <v>100</v>
      </c>
      <c r="K16" s="104"/>
    </row>
    <row r="17" spans="2:11" ht="43.5" customHeight="1">
      <c r="B17" s="105" t="s">
        <v>101</v>
      </c>
      <c r="C17" s="106"/>
      <c r="D17" s="106"/>
      <c r="E17" s="106"/>
      <c r="F17" s="107"/>
      <c r="G17" s="108" t="s">
        <v>102</v>
      </c>
      <c r="H17" s="106"/>
      <c r="I17" s="106"/>
      <c r="J17" s="108" t="s">
        <v>103</v>
      </c>
      <c r="K17" s="104"/>
    </row>
    <row r="18" spans="2:11" ht="24" customHeight="1">
      <c r="B18" s="109" t="s">
        <v>104</v>
      </c>
      <c r="C18" s="110"/>
      <c r="D18" s="110"/>
      <c r="E18" s="110"/>
      <c r="G18" s="79" t="s">
        <v>105</v>
      </c>
      <c r="H18" s="110"/>
      <c r="I18" s="110"/>
      <c r="J18" s="79" t="s">
        <v>106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BB6F-0DC7-4A30-8F19-E1B8640A0C4B}">
  <sheetPr>
    <tabColor rgb="FFFFFF00"/>
  </sheetPr>
  <dimension ref="B1:N20"/>
  <sheetViews>
    <sheetView showGridLines="0" topLeftCell="A10" zoomScaleNormal="100" workbookViewId="0">
      <selection activeCell="O21" sqref="O21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230" t="s">
        <v>90</v>
      </c>
      <c r="G2" s="230"/>
      <c r="H2" s="231"/>
      <c r="I2" s="61" t="s">
        <v>91</v>
      </c>
      <c r="J2" s="62" t="s">
        <v>178</v>
      </c>
      <c r="K2" s="63"/>
    </row>
    <row r="3" spans="2:14" ht="26.1" customHeight="1">
      <c r="B3" s="64"/>
      <c r="C3" s="65"/>
      <c r="D3" s="65"/>
      <c r="E3" s="66"/>
      <c r="F3" s="232" t="s">
        <v>88</v>
      </c>
      <c r="G3" s="232"/>
      <c r="H3" s="233"/>
      <c r="I3" s="67" t="s">
        <v>92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93</v>
      </c>
      <c r="C5" s="77" t="s">
        <v>181</v>
      </c>
      <c r="D5" s="77"/>
      <c r="E5" s="78"/>
      <c r="F5" s="78"/>
      <c r="G5" s="78"/>
      <c r="H5" s="79"/>
      <c r="I5" s="80" t="s">
        <v>94</v>
      </c>
      <c r="J5" s="217">
        <v>24056</v>
      </c>
      <c r="K5" s="81"/>
    </row>
    <row r="6" spans="2:14" ht="24.9" customHeight="1">
      <c r="B6" s="76" t="s">
        <v>95</v>
      </c>
      <c r="C6" s="82"/>
      <c r="D6" s="82"/>
      <c r="E6" s="83"/>
      <c r="F6" s="84"/>
      <c r="G6" s="84" t="s">
        <v>85</v>
      </c>
      <c r="H6" s="78"/>
      <c r="I6" s="77"/>
      <c r="J6" s="85"/>
      <c r="K6" s="81"/>
    </row>
    <row r="7" spans="2:14" s="90" customFormat="1" ht="24.9" customHeight="1">
      <c r="B7" s="86" t="s">
        <v>154</v>
      </c>
      <c r="C7" s="87" t="s">
        <v>96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155</v>
      </c>
      <c r="C8" s="87" t="s">
        <v>97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98</v>
      </c>
      <c r="C9" s="234" t="s">
        <v>99</v>
      </c>
      <c r="D9" s="234"/>
      <c r="E9" s="234"/>
      <c r="F9" s="234"/>
      <c r="G9" s="234"/>
      <c r="H9" s="234"/>
      <c r="I9" s="234"/>
      <c r="J9" s="92" t="s">
        <v>94</v>
      </c>
      <c r="K9" s="93"/>
    </row>
    <row r="10" spans="2:14" ht="30" customHeight="1">
      <c r="B10" s="94">
        <v>1</v>
      </c>
      <c r="C10" s="95" t="s">
        <v>179</v>
      </c>
      <c r="D10" s="95"/>
      <c r="E10" s="95"/>
      <c r="F10" s="95"/>
      <c r="G10" s="95"/>
      <c r="H10" s="95"/>
      <c r="I10" s="95"/>
      <c r="J10" s="218">
        <v>24800</v>
      </c>
      <c r="K10" s="96"/>
    </row>
    <row r="11" spans="2:14" ht="30" customHeight="1">
      <c r="B11" s="97"/>
      <c r="C11" s="98" t="s">
        <v>180</v>
      </c>
      <c r="D11" s="98"/>
      <c r="E11" s="98"/>
      <c r="F11" s="98"/>
      <c r="G11" s="98"/>
      <c r="H11" s="98"/>
      <c r="I11" s="98"/>
      <c r="J11" s="219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9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9"/>
      <c r="K13" s="99"/>
    </row>
    <row r="14" spans="2:14" ht="30" customHeight="1">
      <c r="B14" s="97"/>
      <c r="C14" s="98" t="s">
        <v>188</v>
      </c>
      <c r="D14" s="98"/>
      <c r="E14" s="98"/>
      <c r="F14" s="98"/>
      <c r="G14" s="98"/>
      <c r="H14" s="98"/>
      <c r="I14" s="98" t="s">
        <v>174</v>
      </c>
      <c r="J14" s="219">
        <f>J10*7%</f>
        <v>1736.0000000000002</v>
      </c>
      <c r="K14" s="99"/>
    </row>
    <row r="15" spans="2:14" ht="30" customHeight="1" thickBot="1">
      <c r="B15" s="100"/>
      <c r="C15" s="101" t="s">
        <v>185</v>
      </c>
      <c r="D15" s="101"/>
      <c r="E15" s="101"/>
      <c r="F15" s="101"/>
      <c r="G15" s="101"/>
      <c r="H15" s="101"/>
      <c r="I15" s="101"/>
      <c r="J15" s="220"/>
      <c r="K15" s="102"/>
    </row>
    <row r="16" spans="2:14" ht="30" customHeight="1" thickBot="1">
      <c r="B16" s="235"/>
      <c r="C16" s="236"/>
      <c r="D16" s="236"/>
      <c r="E16" s="236"/>
      <c r="F16" s="236"/>
      <c r="G16" s="236"/>
      <c r="H16" s="237"/>
      <c r="I16" s="103" t="s">
        <v>100</v>
      </c>
      <c r="J16" s="221">
        <f>SUM(J10:J15)</f>
        <v>26536</v>
      </c>
      <c r="K16" s="104"/>
    </row>
    <row r="17" spans="2:11" ht="43.5" customHeight="1">
      <c r="B17" s="105" t="s">
        <v>101</v>
      </c>
      <c r="C17" s="106"/>
      <c r="D17" s="106"/>
      <c r="E17" s="106"/>
      <c r="F17" s="107"/>
      <c r="G17" s="108" t="s">
        <v>102</v>
      </c>
      <c r="H17" s="106"/>
      <c r="I17" s="106"/>
      <c r="J17" s="108" t="s">
        <v>103</v>
      </c>
      <c r="K17" s="104"/>
    </row>
    <row r="18" spans="2:11" ht="24" customHeight="1">
      <c r="B18" s="109" t="s">
        <v>104</v>
      </c>
      <c r="C18" s="110"/>
      <c r="D18" s="110"/>
      <c r="E18" s="110"/>
      <c r="G18" s="79" t="s">
        <v>105</v>
      </c>
      <c r="H18" s="110"/>
      <c r="I18" s="110"/>
      <c r="J18" s="79" t="s">
        <v>106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CEAC-A98D-4BE5-AAFE-26410FF07EAC}">
  <sheetPr>
    <tabColor rgb="FFFFFF00"/>
  </sheetPr>
  <dimension ref="B1:N20"/>
  <sheetViews>
    <sheetView showGridLines="0" zoomScaleNormal="100" workbookViewId="0">
      <selection activeCell="B16" sqref="B16:H16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230" t="s">
        <v>90</v>
      </c>
      <c r="G2" s="230"/>
      <c r="H2" s="231"/>
      <c r="I2" s="61" t="s">
        <v>91</v>
      </c>
      <c r="J2" s="62" t="s">
        <v>178</v>
      </c>
      <c r="K2" s="63"/>
    </row>
    <row r="3" spans="2:14" ht="26.1" customHeight="1">
      <c r="B3" s="64"/>
      <c r="C3" s="65"/>
      <c r="D3" s="65"/>
      <c r="E3" s="66"/>
      <c r="F3" s="232" t="s">
        <v>88</v>
      </c>
      <c r="G3" s="232"/>
      <c r="H3" s="233"/>
      <c r="I3" s="67" t="s">
        <v>92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93</v>
      </c>
      <c r="C5" s="77" t="s">
        <v>183</v>
      </c>
      <c r="D5" s="77"/>
      <c r="E5" s="78"/>
      <c r="F5" s="78"/>
      <c r="G5" s="78"/>
      <c r="H5" s="79"/>
      <c r="I5" s="80" t="s">
        <v>94</v>
      </c>
      <c r="J5" s="217">
        <v>24056</v>
      </c>
      <c r="K5" s="81"/>
    </row>
    <row r="6" spans="2:14" ht="24.9" customHeight="1">
      <c r="B6" s="76" t="s">
        <v>95</v>
      </c>
      <c r="C6" s="82"/>
      <c r="D6" s="82"/>
      <c r="E6" s="83"/>
      <c r="F6" s="84"/>
      <c r="G6" s="84" t="s">
        <v>85</v>
      </c>
      <c r="H6" s="78"/>
      <c r="I6" s="77"/>
      <c r="J6" s="85"/>
      <c r="K6" s="81"/>
    </row>
    <row r="7" spans="2:14" s="90" customFormat="1" ht="24.9" customHeight="1">
      <c r="B7" s="86" t="s">
        <v>154</v>
      </c>
      <c r="C7" s="87" t="s">
        <v>96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155</v>
      </c>
      <c r="C8" s="87" t="s">
        <v>97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98</v>
      </c>
      <c r="C9" s="234" t="s">
        <v>99</v>
      </c>
      <c r="D9" s="234"/>
      <c r="E9" s="234"/>
      <c r="F9" s="234"/>
      <c r="G9" s="234"/>
      <c r="H9" s="234"/>
      <c r="I9" s="234"/>
      <c r="J9" s="92" t="s">
        <v>94</v>
      </c>
      <c r="K9" s="93"/>
    </row>
    <row r="10" spans="2:14" ht="30" customHeight="1">
      <c r="B10" s="94">
        <v>1</v>
      </c>
      <c r="C10" s="95" t="s">
        <v>169</v>
      </c>
      <c r="D10" s="95"/>
      <c r="E10" s="95"/>
      <c r="F10" s="95"/>
      <c r="G10" s="95"/>
      <c r="H10" s="95"/>
      <c r="I10" s="95"/>
      <c r="J10" s="218">
        <v>24800</v>
      </c>
      <c r="K10" s="96"/>
    </row>
    <row r="11" spans="2:14" ht="30" customHeight="1">
      <c r="B11" s="97"/>
      <c r="C11" s="98" t="s">
        <v>184</v>
      </c>
      <c r="D11" s="98"/>
      <c r="E11" s="98"/>
      <c r="F11" s="98"/>
      <c r="G11" s="98"/>
      <c r="H11" s="98"/>
      <c r="I11" s="98"/>
      <c r="J11" s="219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9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9"/>
      <c r="K13" s="99"/>
    </row>
    <row r="14" spans="2:14" ht="30" customHeight="1">
      <c r="B14" s="97"/>
      <c r="C14" s="98" t="s">
        <v>189</v>
      </c>
      <c r="D14" s="98"/>
      <c r="E14" s="98"/>
      <c r="F14" s="98"/>
      <c r="G14" s="98"/>
      <c r="H14" s="98"/>
      <c r="I14" s="98" t="s">
        <v>174</v>
      </c>
      <c r="J14" s="219">
        <f>J10*7%</f>
        <v>1736.0000000000002</v>
      </c>
      <c r="K14" s="99"/>
    </row>
    <row r="15" spans="2:14" ht="30" customHeight="1" thickBot="1">
      <c r="B15" s="100"/>
      <c r="C15" s="101" t="s">
        <v>185</v>
      </c>
      <c r="D15" s="101"/>
      <c r="E15" s="101"/>
      <c r="F15" s="101"/>
      <c r="G15" s="101"/>
      <c r="H15" s="101"/>
      <c r="I15" s="101"/>
      <c r="J15" s="220"/>
      <c r="K15" s="102"/>
    </row>
    <row r="16" spans="2:14" ht="30" customHeight="1" thickBot="1">
      <c r="B16" s="235"/>
      <c r="C16" s="236"/>
      <c r="D16" s="236"/>
      <c r="E16" s="236"/>
      <c r="F16" s="236"/>
      <c r="G16" s="236"/>
      <c r="H16" s="237"/>
      <c r="I16" s="103" t="s">
        <v>100</v>
      </c>
      <c r="J16" s="221">
        <f>SUM(J10:J15)</f>
        <v>26536</v>
      </c>
      <c r="K16" s="104"/>
    </row>
    <row r="17" spans="2:11" ht="43.5" customHeight="1">
      <c r="B17" s="105" t="s">
        <v>101</v>
      </c>
      <c r="C17" s="106"/>
      <c r="D17" s="106"/>
      <c r="E17" s="106"/>
      <c r="F17" s="107"/>
      <c r="G17" s="108" t="s">
        <v>102</v>
      </c>
      <c r="H17" s="106"/>
      <c r="I17" s="106"/>
      <c r="J17" s="108" t="s">
        <v>103</v>
      </c>
      <c r="K17" s="104"/>
    </row>
    <row r="18" spans="2:11" ht="24" customHeight="1">
      <c r="B18" s="109" t="s">
        <v>104</v>
      </c>
      <c r="C18" s="110"/>
      <c r="D18" s="110"/>
      <c r="E18" s="110"/>
      <c r="G18" s="79" t="s">
        <v>105</v>
      </c>
      <c r="H18" s="110"/>
      <c r="I18" s="110"/>
      <c r="J18" s="79" t="s">
        <v>106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กรณีมีการเช็คBudget</vt:lpstr>
      <vt:lpstr>กรณีไม่มีการเช็คBudget</vt:lpstr>
      <vt:lpstr>การขออนุมัติCostแต่ละSO</vt:lpstr>
      <vt:lpstr>อำนาจอนุมัติ-ภาพรวม</vt:lpstr>
      <vt:lpstr>ใบEstimate Budget</vt:lpstr>
      <vt:lpstr>Payment Order-ใบที่1</vt:lpstr>
      <vt:lpstr>Payment Order-ใบที่2</vt:lpstr>
      <vt:lpstr>Payment Order-ใบที่3</vt:lpstr>
      <vt:lpstr>Payment Order-ใบที่4</vt:lpstr>
      <vt:lpstr>Payment Order-New</vt:lpstr>
      <vt:lpstr>ใบสรุปเคลียร์-old</vt:lpstr>
      <vt:lpstr>Sheet1</vt:lpstr>
      <vt:lpstr>'ใบEstimate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 D.</dc:creator>
  <cp:lastModifiedBy>Worachit Pa</cp:lastModifiedBy>
  <cp:lastPrinted>2025-01-07T10:36:15Z</cp:lastPrinted>
  <dcterms:created xsi:type="dcterms:W3CDTF">2025-01-02T10:24:04Z</dcterms:created>
  <dcterms:modified xsi:type="dcterms:W3CDTF">2025-01-11T07:40:45Z</dcterms:modified>
</cp:coreProperties>
</file>