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E:\Projects\Modelling\Football-Goals-Models\EPL\"/>
    </mc:Choice>
  </mc:AlternateContent>
  <xr:revisionPtr revIDLastSave="0" documentId="13_ncr:1_{D267401A-FC7A-49C3-8475-4DC2323ECFF1}" xr6:coauthVersionLast="47" xr6:coauthVersionMax="47" xr10:uidLastSave="{00000000-0000-0000-0000-000000000000}"/>
  <bookViews>
    <workbookView xWindow="-120" yWindow="-120" windowWidth="29040" windowHeight="15840" xr2:uid="{75A0C454-230B-4A34-8322-11F9D9AF8016}"/>
  </bookViews>
  <sheets>
    <sheet name="bookings dashboard" sheetId="16" r:id="rId1"/>
    <sheet name="epl_players" sheetId="3" r:id="rId2"/>
    <sheet name="PIVOT" sheetId="13" state="hidden" r:id="rId3"/>
    <sheet name="Sheet15" sheetId="15" state="hidden" r:id="rId4"/>
    <sheet name="referees" sheetId="12" r:id="rId5"/>
    <sheet name="epl_score" sheetId="1" r:id="rId6"/>
    <sheet name="epl_xG" sheetId="4" r:id="rId7"/>
    <sheet name="epl_forml6" sheetId="5" r:id="rId8"/>
    <sheet name="championship_score" sheetId="7" r:id="rId9"/>
    <sheet name="champ_Xg" sheetId="8" r:id="rId10"/>
    <sheet name="league1_score" sheetId="9" r:id="rId11"/>
    <sheet name="league2_score" sheetId="10" r:id="rId12"/>
    <sheet name="natLeague_score" sheetId="11" r:id="rId13"/>
    <sheet name="bet sheet" sheetId="6" r:id="rId14"/>
  </sheets>
  <definedNames>
    <definedName name="Slicer_90s">#N/A</definedName>
    <definedName name="Slicer_CrdR_90">#N/A</definedName>
    <definedName name="Slicer_CrdY_90">#N/A</definedName>
    <definedName name="Slicer_Player">#N/A</definedName>
    <definedName name="Slicer_Pos">#N/A</definedName>
    <definedName name="Slicer_Referee">#N/A</definedName>
    <definedName name="Slicer_Starts">#N/A</definedName>
    <definedName name="Slicer_Team">#N/A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 l="1" a="1"/>
  <c r="C37" i="1" s="1"/>
  <c r="G37" i="1" s="1"/>
  <c r="C38" i="11" a="1"/>
  <c r="C38" i="11" s="1"/>
  <c r="AJ26" i="11"/>
  <c r="AI26" i="11"/>
  <c r="X26" i="11"/>
  <c r="W26" i="11"/>
  <c r="AJ25" i="11"/>
  <c r="AI25" i="11"/>
  <c r="X25" i="11"/>
  <c r="W25" i="11"/>
  <c r="AJ24" i="11"/>
  <c r="AI24" i="11"/>
  <c r="X24" i="11"/>
  <c r="W24" i="11"/>
  <c r="AJ23" i="11"/>
  <c r="AI23" i="11"/>
  <c r="X23" i="11"/>
  <c r="C37" i="11" s="1" a="1"/>
  <c r="C37" i="11" s="1"/>
  <c r="W23" i="11"/>
  <c r="C36" i="11" s="1" a="1"/>
  <c r="C36" i="11" s="1"/>
  <c r="AJ22" i="11"/>
  <c r="AI22" i="11"/>
  <c r="X22" i="11"/>
  <c r="W22" i="11"/>
  <c r="AJ21" i="11"/>
  <c r="AI21" i="11"/>
  <c r="X21" i="11"/>
  <c r="W21" i="11"/>
  <c r="AJ20" i="11"/>
  <c r="AI20" i="11"/>
  <c r="X20" i="11"/>
  <c r="W20" i="11"/>
  <c r="AJ19" i="11"/>
  <c r="AI19" i="11"/>
  <c r="X19" i="11"/>
  <c r="W19" i="11"/>
  <c r="AJ18" i="11"/>
  <c r="AI18" i="11"/>
  <c r="X18" i="11"/>
  <c r="W18" i="11"/>
  <c r="AJ17" i="11"/>
  <c r="AI17" i="11"/>
  <c r="X17" i="11"/>
  <c r="W17" i="11"/>
  <c r="AJ16" i="11"/>
  <c r="AI16" i="11"/>
  <c r="X16" i="11"/>
  <c r="W16" i="11"/>
  <c r="AJ15" i="11"/>
  <c r="AI15" i="11"/>
  <c r="X15" i="11"/>
  <c r="W15" i="11"/>
  <c r="AJ14" i="11"/>
  <c r="AI14" i="11"/>
  <c r="X14" i="11"/>
  <c r="W14" i="11"/>
  <c r="AJ13" i="11"/>
  <c r="C39" i="11" s="1" a="1"/>
  <c r="C39" i="11" s="1"/>
  <c r="AI13" i="11"/>
  <c r="X13" i="11"/>
  <c r="W13" i="11"/>
  <c r="AJ12" i="11"/>
  <c r="AI12" i="11"/>
  <c r="X12" i="11"/>
  <c r="W12" i="11"/>
  <c r="AJ11" i="11"/>
  <c r="AI11" i="11"/>
  <c r="X11" i="11"/>
  <c r="W11" i="11"/>
  <c r="AJ10" i="11"/>
  <c r="AI10" i="11"/>
  <c r="X10" i="11"/>
  <c r="W10" i="11"/>
  <c r="AJ9" i="11"/>
  <c r="AI9" i="11"/>
  <c r="X9" i="11"/>
  <c r="W9" i="11"/>
  <c r="AJ8" i="11"/>
  <c r="AI8" i="11"/>
  <c r="X8" i="11"/>
  <c r="W8" i="11"/>
  <c r="AJ7" i="11"/>
  <c r="AI7" i="11"/>
  <c r="X7" i="11"/>
  <c r="W7" i="11"/>
  <c r="AJ6" i="11"/>
  <c r="AI6" i="11"/>
  <c r="X6" i="11"/>
  <c r="W6" i="11"/>
  <c r="AJ5" i="11"/>
  <c r="AI5" i="11"/>
  <c r="X5" i="11"/>
  <c r="W5" i="11"/>
  <c r="AJ4" i="11"/>
  <c r="AI4" i="11"/>
  <c r="X4" i="11"/>
  <c r="W4" i="11"/>
  <c r="AJ3" i="11"/>
  <c r="AJ27" i="11" s="1"/>
  <c r="AI3" i="11"/>
  <c r="X3" i="11"/>
  <c r="X27" i="11" s="1"/>
  <c r="W3" i="11"/>
  <c r="C39" i="10" a="1"/>
  <c r="C39" i="10" s="1"/>
  <c r="C38" i="10" a="1"/>
  <c r="C38" i="10" s="1"/>
  <c r="AJ26" i="10"/>
  <c r="AI26" i="10"/>
  <c r="X26" i="10"/>
  <c r="W26" i="10"/>
  <c r="AJ25" i="10"/>
  <c r="AI25" i="10"/>
  <c r="X25" i="10"/>
  <c r="W25" i="10"/>
  <c r="AJ24" i="10"/>
  <c r="AI24" i="10"/>
  <c r="X24" i="10"/>
  <c r="W24" i="10"/>
  <c r="AJ23" i="10"/>
  <c r="AI23" i="10"/>
  <c r="X23" i="10"/>
  <c r="W23" i="10"/>
  <c r="AJ22" i="10"/>
  <c r="AI22" i="10"/>
  <c r="X22" i="10"/>
  <c r="W22" i="10"/>
  <c r="AJ21" i="10"/>
  <c r="AI21" i="10"/>
  <c r="X21" i="10"/>
  <c r="W21" i="10"/>
  <c r="AJ20" i="10"/>
  <c r="AI20" i="10"/>
  <c r="X20" i="10"/>
  <c r="W20" i="10"/>
  <c r="AJ19" i="10"/>
  <c r="AI19" i="10"/>
  <c r="X19" i="10"/>
  <c r="W19" i="10"/>
  <c r="AJ18" i="10"/>
  <c r="AI18" i="10"/>
  <c r="X18" i="10"/>
  <c r="W18" i="10"/>
  <c r="AJ17" i="10"/>
  <c r="AI17" i="10"/>
  <c r="X17" i="10"/>
  <c r="W17" i="10"/>
  <c r="AJ16" i="10"/>
  <c r="AI16" i="10"/>
  <c r="X16" i="10"/>
  <c r="W16" i="10"/>
  <c r="AJ15" i="10"/>
  <c r="AI15" i="10"/>
  <c r="X15" i="10"/>
  <c r="W15" i="10"/>
  <c r="AJ14" i="10"/>
  <c r="AI14" i="10"/>
  <c r="X14" i="10"/>
  <c r="W14" i="10"/>
  <c r="AJ13" i="10"/>
  <c r="AI13" i="10"/>
  <c r="X13" i="10"/>
  <c r="W13" i="10"/>
  <c r="AJ12" i="10"/>
  <c r="AI12" i="10"/>
  <c r="X12" i="10"/>
  <c r="W12" i="10"/>
  <c r="AJ11" i="10"/>
  <c r="AI11" i="10"/>
  <c r="X11" i="10"/>
  <c r="W11" i="10"/>
  <c r="AJ10" i="10"/>
  <c r="AI10" i="10"/>
  <c r="X10" i="10"/>
  <c r="W10" i="10"/>
  <c r="AJ9" i="10"/>
  <c r="AI9" i="10"/>
  <c r="X9" i="10"/>
  <c r="W9" i="10"/>
  <c r="AJ8" i="10"/>
  <c r="AI8" i="10"/>
  <c r="X8" i="10"/>
  <c r="W8" i="10"/>
  <c r="AJ7" i="10"/>
  <c r="AI7" i="10"/>
  <c r="X7" i="10"/>
  <c r="W7" i="10"/>
  <c r="AJ6" i="10"/>
  <c r="AI6" i="10"/>
  <c r="X6" i="10"/>
  <c r="W6" i="10"/>
  <c r="AJ5" i="10"/>
  <c r="AI5" i="10"/>
  <c r="X5" i="10"/>
  <c r="C37" i="10" s="1" a="1"/>
  <c r="C37" i="10" s="1"/>
  <c r="W5" i="10"/>
  <c r="C36" i="10" s="1" a="1"/>
  <c r="C36" i="10" s="1"/>
  <c r="AJ4" i="10"/>
  <c r="AI4" i="10"/>
  <c r="X4" i="10"/>
  <c r="W4" i="10"/>
  <c r="AJ3" i="10"/>
  <c r="AI3" i="10"/>
  <c r="X3" i="10"/>
  <c r="W3" i="10"/>
  <c r="C37" i="9" a="1"/>
  <c r="C37" i="9" s="1"/>
  <c r="C36" i="9" a="1"/>
  <c r="C36" i="9" s="1"/>
  <c r="AJ26" i="9"/>
  <c r="AI26" i="9"/>
  <c r="X26" i="9"/>
  <c r="W26" i="9"/>
  <c r="AJ25" i="9"/>
  <c r="AI25" i="9"/>
  <c r="X25" i="9"/>
  <c r="W25" i="9"/>
  <c r="AJ24" i="9"/>
  <c r="AI24" i="9"/>
  <c r="X24" i="9"/>
  <c r="W24" i="9"/>
  <c r="AJ23" i="9"/>
  <c r="AI23" i="9"/>
  <c r="X23" i="9"/>
  <c r="W23" i="9"/>
  <c r="AJ22" i="9"/>
  <c r="AI22" i="9"/>
  <c r="X22" i="9"/>
  <c r="W22" i="9"/>
  <c r="AJ21" i="9"/>
  <c r="AI21" i="9"/>
  <c r="X21" i="9"/>
  <c r="W21" i="9"/>
  <c r="AJ20" i="9"/>
  <c r="AI20" i="9"/>
  <c r="X20" i="9"/>
  <c r="W20" i="9"/>
  <c r="AJ19" i="9"/>
  <c r="AI19" i="9"/>
  <c r="X19" i="9"/>
  <c r="W19" i="9"/>
  <c r="AJ18" i="9"/>
  <c r="AI18" i="9"/>
  <c r="X18" i="9"/>
  <c r="W18" i="9"/>
  <c r="AJ17" i="9"/>
  <c r="AI17" i="9"/>
  <c r="X17" i="9"/>
  <c r="W17" i="9"/>
  <c r="AJ16" i="9"/>
  <c r="AI16" i="9"/>
  <c r="X16" i="9"/>
  <c r="W16" i="9"/>
  <c r="AJ15" i="9"/>
  <c r="AI15" i="9"/>
  <c r="X15" i="9"/>
  <c r="W15" i="9"/>
  <c r="AJ14" i="9"/>
  <c r="AI14" i="9"/>
  <c r="X14" i="9"/>
  <c r="W14" i="9"/>
  <c r="AJ13" i="9"/>
  <c r="AI13" i="9"/>
  <c r="X13" i="9"/>
  <c r="W13" i="9"/>
  <c r="AJ12" i="9"/>
  <c r="AI12" i="9"/>
  <c r="X12" i="9"/>
  <c r="W12" i="9"/>
  <c r="AJ11" i="9"/>
  <c r="AI11" i="9"/>
  <c r="X11" i="9"/>
  <c r="W11" i="9"/>
  <c r="AJ10" i="9"/>
  <c r="AI10" i="9"/>
  <c r="X10" i="9"/>
  <c r="W10" i="9"/>
  <c r="AJ9" i="9"/>
  <c r="C39" i="9" s="1" a="1"/>
  <c r="C39" i="9" s="1"/>
  <c r="AI9" i="9"/>
  <c r="C38" i="9" s="1" a="1"/>
  <c r="C38" i="9" s="1"/>
  <c r="X9" i="9"/>
  <c r="W9" i="9"/>
  <c r="AJ8" i="9"/>
  <c r="AI8" i="9"/>
  <c r="X8" i="9"/>
  <c r="W8" i="9"/>
  <c r="AJ7" i="9"/>
  <c r="AI7" i="9"/>
  <c r="X7" i="9"/>
  <c r="W7" i="9"/>
  <c r="W27" i="9" s="1"/>
  <c r="C34" i="9" s="1"/>
  <c r="AJ6" i="9"/>
  <c r="AI6" i="9"/>
  <c r="X6" i="9"/>
  <c r="W6" i="9"/>
  <c r="AJ5" i="9"/>
  <c r="AI5" i="9"/>
  <c r="X5" i="9"/>
  <c r="W5" i="9"/>
  <c r="AJ4" i="9"/>
  <c r="AI4" i="9"/>
  <c r="X4" i="9"/>
  <c r="W4" i="9"/>
  <c r="AJ3" i="9"/>
  <c r="AJ27" i="9" s="1"/>
  <c r="AI3" i="9"/>
  <c r="X3" i="9"/>
  <c r="W3" i="9"/>
  <c r="C37" i="8" a="1"/>
  <c r="C37" i="8" s="1"/>
  <c r="C36" i="8" a="1"/>
  <c r="C36" i="8" s="1"/>
  <c r="AJ26" i="8"/>
  <c r="AI26" i="8"/>
  <c r="X26" i="8"/>
  <c r="W26" i="8"/>
  <c r="AJ25" i="8"/>
  <c r="AI25" i="8"/>
  <c r="X25" i="8"/>
  <c r="W25" i="8"/>
  <c r="AJ24" i="8"/>
  <c r="AI24" i="8"/>
  <c r="X24" i="8"/>
  <c r="W24" i="8"/>
  <c r="AJ23" i="8"/>
  <c r="AI23" i="8"/>
  <c r="X23" i="8"/>
  <c r="W23" i="8"/>
  <c r="AJ22" i="8"/>
  <c r="AI22" i="8"/>
  <c r="X22" i="8"/>
  <c r="W22" i="8"/>
  <c r="AJ21" i="8"/>
  <c r="AI21" i="8"/>
  <c r="X21" i="8"/>
  <c r="W21" i="8"/>
  <c r="AJ20" i="8"/>
  <c r="AI20" i="8"/>
  <c r="X20" i="8"/>
  <c r="W20" i="8"/>
  <c r="AJ19" i="8"/>
  <c r="AI19" i="8"/>
  <c r="X19" i="8"/>
  <c r="W19" i="8"/>
  <c r="AJ18" i="8"/>
  <c r="AI18" i="8"/>
  <c r="X18" i="8"/>
  <c r="W18" i="8"/>
  <c r="AJ17" i="8"/>
  <c r="AI17" i="8"/>
  <c r="X17" i="8"/>
  <c r="W17" i="8"/>
  <c r="AJ16" i="8"/>
  <c r="AI16" i="8"/>
  <c r="X16" i="8"/>
  <c r="W16" i="8"/>
  <c r="AJ15" i="8"/>
  <c r="AI15" i="8"/>
  <c r="X15" i="8"/>
  <c r="W15" i="8"/>
  <c r="AJ14" i="8"/>
  <c r="AI14" i="8"/>
  <c r="X14" i="8"/>
  <c r="W14" i="8"/>
  <c r="AJ13" i="8"/>
  <c r="AI13" i="8"/>
  <c r="X13" i="8"/>
  <c r="W13" i="8"/>
  <c r="AJ12" i="8"/>
  <c r="AI12" i="8"/>
  <c r="X12" i="8"/>
  <c r="W12" i="8"/>
  <c r="AJ11" i="8"/>
  <c r="AI11" i="8"/>
  <c r="X11" i="8"/>
  <c r="W11" i="8"/>
  <c r="AJ10" i="8"/>
  <c r="AI10" i="8"/>
  <c r="X10" i="8"/>
  <c r="W10" i="8"/>
  <c r="AJ9" i="8"/>
  <c r="AI9" i="8"/>
  <c r="X9" i="8"/>
  <c r="W9" i="8"/>
  <c r="AJ8" i="8"/>
  <c r="AI8" i="8"/>
  <c r="X8" i="8"/>
  <c r="W8" i="8"/>
  <c r="AJ7" i="8"/>
  <c r="C39" i="8" s="1" a="1"/>
  <c r="C39" i="8" s="1"/>
  <c r="AI7" i="8"/>
  <c r="C38" i="8" s="1" a="1"/>
  <c r="C38" i="8" s="1"/>
  <c r="X7" i="8"/>
  <c r="W7" i="8"/>
  <c r="AJ6" i="8"/>
  <c r="AI6" i="8"/>
  <c r="X6" i="8"/>
  <c r="W6" i="8"/>
  <c r="AJ5" i="8"/>
  <c r="AI5" i="8"/>
  <c r="X5" i="8"/>
  <c r="W5" i="8"/>
  <c r="AJ4" i="8"/>
  <c r="AI4" i="8"/>
  <c r="X4" i="8"/>
  <c r="W4" i="8"/>
  <c r="AJ3" i="8"/>
  <c r="AI3" i="8"/>
  <c r="AI27" i="8" s="1"/>
  <c r="C35" i="8" s="1"/>
  <c r="X3" i="8"/>
  <c r="X27" i="8" s="1"/>
  <c r="W3" i="8"/>
  <c r="W27" i="8" s="1"/>
  <c r="C34" i="8" s="1"/>
  <c r="C39" i="7" a="1"/>
  <c r="C39" i="7" s="1"/>
  <c r="C38" i="7" a="1"/>
  <c r="C38" i="7" s="1"/>
  <c r="C37" i="7" a="1"/>
  <c r="C37" i="7" s="1"/>
  <c r="C36" i="7" a="1"/>
  <c r="C36" i="7" s="1"/>
  <c r="AJ4" i="7"/>
  <c r="AJ5" i="7"/>
  <c r="AJ6" i="7"/>
  <c r="AJ7" i="7"/>
  <c r="AJ8" i="7"/>
  <c r="AJ9" i="7"/>
  <c r="AJ10" i="7"/>
  <c r="AJ11" i="7"/>
  <c r="AJ12" i="7"/>
  <c r="AJ13" i="7"/>
  <c r="AJ14" i="7"/>
  <c r="AJ15" i="7"/>
  <c r="AJ16" i="7"/>
  <c r="AJ17" i="7"/>
  <c r="AJ18" i="7"/>
  <c r="AJ19" i="7"/>
  <c r="AJ20" i="7"/>
  <c r="AJ21" i="7"/>
  <c r="AJ22" i="7"/>
  <c r="AJ23" i="7"/>
  <c r="AJ24" i="7"/>
  <c r="AJ25" i="7"/>
  <c r="AJ26" i="7"/>
  <c r="AJ3" i="7"/>
  <c r="AI4" i="7"/>
  <c r="AI5" i="7"/>
  <c r="AI6" i="7"/>
  <c r="AI7" i="7"/>
  <c r="AI8" i="7"/>
  <c r="AI9" i="7"/>
  <c r="AI10" i="7"/>
  <c r="AI11" i="7"/>
  <c r="AI12" i="7"/>
  <c r="AI13" i="7"/>
  <c r="AI14" i="7"/>
  <c r="AI15" i="7"/>
  <c r="AI16" i="7"/>
  <c r="AI17" i="7"/>
  <c r="AI18" i="7"/>
  <c r="AI19" i="7"/>
  <c r="AI20" i="7"/>
  <c r="AI21" i="7"/>
  <c r="AI22" i="7"/>
  <c r="AI23" i="7"/>
  <c r="AI24" i="7"/>
  <c r="AI25" i="7"/>
  <c r="AI26" i="7"/>
  <c r="AI3" i="7"/>
  <c r="X4" i="7"/>
  <c r="X5" i="7"/>
  <c r="X6" i="7"/>
  <c r="X7" i="7"/>
  <c r="X8" i="7"/>
  <c r="X9" i="7"/>
  <c r="X10" i="7"/>
  <c r="X11" i="7"/>
  <c r="X12" i="7"/>
  <c r="X13" i="7"/>
  <c r="X14" i="7"/>
  <c r="X15" i="7"/>
  <c r="X16" i="7"/>
  <c r="X17" i="7"/>
  <c r="X18" i="7"/>
  <c r="X19" i="7"/>
  <c r="X20" i="7"/>
  <c r="X21" i="7"/>
  <c r="X22" i="7"/>
  <c r="X23" i="7"/>
  <c r="X24" i="7"/>
  <c r="X25" i="7"/>
  <c r="X26" i="7"/>
  <c r="X3" i="7"/>
  <c r="X27" i="7" s="1"/>
  <c r="W4" i="7"/>
  <c r="W5" i="7"/>
  <c r="W6" i="7"/>
  <c r="W7" i="7"/>
  <c r="W8" i="7"/>
  <c r="W9" i="7"/>
  <c r="W10" i="7"/>
  <c r="W11" i="7"/>
  <c r="W12" i="7"/>
  <c r="W13" i="7"/>
  <c r="W14" i="7"/>
  <c r="W15" i="7"/>
  <c r="W16" i="7"/>
  <c r="W17" i="7"/>
  <c r="W18" i="7"/>
  <c r="W19" i="7"/>
  <c r="W20" i="7"/>
  <c r="W21" i="7"/>
  <c r="W22" i="7"/>
  <c r="W23" i="7"/>
  <c r="W24" i="7"/>
  <c r="W25" i="7"/>
  <c r="W26" i="7"/>
  <c r="W3" i="7"/>
  <c r="W27" i="7" s="1"/>
  <c r="C34" i="7" s="1"/>
  <c r="C39" i="5" a="1"/>
  <c r="C39" i="5" s="1"/>
  <c r="AJ22" i="5"/>
  <c r="AI22" i="5"/>
  <c r="X22" i="5"/>
  <c r="W22" i="5"/>
  <c r="AJ21" i="5"/>
  <c r="AI21" i="5"/>
  <c r="X21" i="5"/>
  <c r="W21" i="5"/>
  <c r="AJ20" i="5"/>
  <c r="AI20" i="5"/>
  <c r="X20" i="5"/>
  <c r="W20" i="5"/>
  <c r="AJ19" i="5"/>
  <c r="AI19" i="5"/>
  <c r="X19" i="5"/>
  <c r="W19" i="5"/>
  <c r="AJ18" i="5"/>
  <c r="AI18" i="5"/>
  <c r="X18" i="5"/>
  <c r="W18" i="5"/>
  <c r="AJ17" i="5"/>
  <c r="AI17" i="5"/>
  <c r="X17" i="5"/>
  <c r="C37" i="5" s="1" a="1"/>
  <c r="C37" i="5" s="1"/>
  <c r="W17" i="5"/>
  <c r="C36" i="5" s="1" a="1"/>
  <c r="C36" i="5" s="1"/>
  <c r="AJ16" i="5"/>
  <c r="AI16" i="5"/>
  <c r="X16" i="5"/>
  <c r="W16" i="5"/>
  <c r="AJ15" i="5"/>
  <c r="AI15" i="5"/>
  <c r="X15" i="5"/>
  <c r="W15" i="5"/>
  <c r="AJ14" i="5"/>
  <c r="AI14" i="5"/>
  <c r="X14" i="5"/>
  <c r="W14" i="5"/>
  <c r="AJ13" i="5"/>
  <c r="AI13" i="5"/>
  <c r="X13" i="5"/>
  <c r="W13" i="5"/>
  <c r="AJ12" i="5"/>
  <c r="AI12" i="5"/>
  <c r="X12" i="5"/>
  <c r="W12" i="5"/>
  <c r="AJ11" i="5"/>
  <c r="AI11" i="5"/>
  <c r="X11" i="5"/>
  <c r="W11" i="5"/>
  <c r="AJ10" i="5"/>
  <c r="AI10" i="5"/>
  <c r="X10" i="5"/>
  <c r="W10" i="5"/>
  <c r="AJ9" i="5"/>
  <c r="AI9" i="5"/>
  <c r="X9" i="5"/>
  <c r="W9" i="5"/>
  <c r="AJ8" i="5"/>
  <c r="AI8" i="5"/>
  <c r="X8" i="5"/>
  <c r="W8" i="5"/>
  <c r="AJ7" i="5"/>
  <c r="AI7" i="5"/>
  <c r="X7" i="5"/>
  <c r="W7" i="5"/>
  <c r="AJ6" i="5"/>
  <c r="AI6" i="5"/>
  <c r="X6" i="5"/>
  <c r="W6" i="5"/>
  <c r="AJ5" i="5"/>
  <c r="AI5" i="5"/>
  <c r="X5" i="5"/>
  <c r="W5" i="5"/>
  <c r="AJ4" i="5"/>
  <c r="AI4" i="5"/>
  <c r="X4" i="5"/>
  <c r="W4" i="5"/>
  <c r="AJ3" i="5"/>
  <c r="AI3" i="5"/>
  <c r="C38" i="5" s="1" a="1"/>
  <c r="C38" i="5" s="1"/>
  <c r="X3" i="5"/>
  <c r="X23" i="5" s="1"/>
  <c r="W3" i="5"/>
  <c r="W23" i="5" s="1"/>
  <c r="C34" i="5" s="1"/>
  <c r="W3" i="4"/>
  <c r="X3" i="4"/>
  <c r="AI3" i="4"/>
  <c r="AJ3" i="4"/>
  <c r="W4" i="4"/>
  <c r="X4" i="4"/>
  <c r="AI4" i="4"/>
  <c r="AJ4" i="4"/>
  <c r="C39" i="4" a="1"/>
  <c r="C39" i="4" s="1"/>
  <c r="C38" i="4" a="1"/>
  <c r="C38" i="4" s="1"/>
  <c r="AJ22" i="4"/>
  <c r="AI22" i="4"/>
  <c r="X22" i="4"/>
  <c r="W22" i="4"/>
  <c r="AJ21" i="4"/>
  <c r="AI21" i="4"/>
  <c r="X21" i="4"/>
  <c r="W21" i="4"/>
  <c r="AJ20" i="4"/>
  <c r="AI20" i="4"/>
  <c r="X20" i="4"/>
  <c r="W20" i="4"/>
  <c r="AJ19" i="4"/>
  <c r="AI19" i="4"/>
  <c r="X19" i="4"/>
  <c r="W19" i="4"/>
  <c r="AJ18" i="4"/>
  <c r="AI18" i="4"/>
  <c r="X18" i="4"/>
  <c r="C37" i="4" s="1" a="1"/>
  <c r="C37" i="4" s="1"/>
  <c r="W18" i="4"/>
  <c r="C36" i="4" s="1" a="1"/>
  <c r="C36" i="4" s="1"/>
  <c r="AJ17" i="4"/>
  <c r="AI17" i="4"/>
  <c r="X17" i="4"/>
  <c r="W17" i="4"/>
  <c r="AJ16" i="4"/>
  <c r="AI16" i="4"/>
  <c r="X16" i="4"/>
  <c r="W16" i="4"/>
  <c r="AJ15" i="4"/>
  <c r="AI15" i="4"/>
  <c r="X15" i="4"/>
  <c r="W15" i="4"/>
  <c r="AJ14" i="4"/>
  <c r="AI14" i="4"/>
  <c r="X14" i="4"/>
  <c r="W14" i="4"/>
  <c r="AJ13" i="4"/>
  <c r="AI13" i="4"/>
  <c r="X13" i="4"/>
  <c r="W13" i="4"/>
  <c r="AJ12" i="4"/>
  <c r="AI12" i="4"/>
  <c r="X12" i="4"/>
  <c r="W12" i="4"/>
  <c r="AJ11" i="4"/>
  <c r="AI11" i="4"/>
  <c r="X11" i="4"/>
  <c r="W11" i="4"/>
  <c r="AJ10" i="4"/>
  <c r="AI10" i="4"/>
  <c r="X10" i="4"/>
  <c r="W10" i="4"/>
  <c r="AJ9" i="4"/>
  <c r="AI9" i="4"/>
  <c r="X9" i="4"/>
  <c r="W9" i="4"/>
  <c r="AJ8" i="4"/>
  <c r="AI8" i="4"/>
  <c r="X8" i="4"/>
  <c r="W8" i="4"/>
  <c r="AJ7" i="4"/>
  <c r="AI7" i="4"/>
  <c r="X7" i="4"/>
  <c r="W7" i="4"/>
  <c r="AJ6" i="4"/>
  <c r="AI6" i="4"/>
  <c r="X6" i="4"/>
  <c r="W6" i="4"/>
  <c r="AJ5" i="4"/>
  <c r="AI5" i="4"/>
  <c r="X5" i="4"/>
  <c r="W5" i="4"/>
  <c r="X23" i="4"/>
  <c r="W23" i="4"/>
  <c r="C34" i="4" s="1"/>
  <c r="C39" i="1" a="1"/>
  <c r="C39" i="1" s="1"/>
  <c r="G35" i="1" s="1"/>
  <c r="C38" i="1" a="1"/>
  <c r="C38" i="1" s="1"/>
  <c r="G36" i="1" s="1"/>
  <c r="C36" i="1" a="1"/>
  <c r="C36" i="1" s="1"/>
  <c r="G34" i="1" s="1"/>
  <c r="C35" i="1"/>
  <c r="C34" i="1"/>
  <c r="AJ23" i="1"/>
  <c r="AI23" i="1"/>
  <c r="X23" i="1"/>
  <c r="W23" i="1"/>
  <c r="AJ22" i="1"/>
  <c r="AI22" i="1"/>
  <c r="AJ21" i="1"/>
  <c r="AI21" i="1"/>
  <c r="AJ20" i="1"/>
  <c r="AI20" i="1"/>
  <c r="AJ19" i="1"/>
  <c r="AI19" i="1"/>
  <c r="AJ18" i="1"/>
  <c r="AI18" i="1"/>
  <c r="AJ17" i="1"/>
  <c r="AI17" i="1"/>
  <c r="AJ16" i="1"/>
  <c r="AI16" i="1"/>
  <c r="AJ15" i="1"/>
  <c r="AI15" i="1"/>
  <c r="AJ14" i="1"/>
  <c r="AI14" i="1"/>
  <c r="AJ13" i="1"/>
  <c r="AI13" i="1"/>
  <c r="AJ12" i="1"/>
  <c r="AI12" i="1"/>
  <c r="AJ11" i="1"/>
  <c r="AI11" i="1"/>
  <c r="AJ10" i="1"/>
  <c r="AI10" i="1"/>
  <c r="AJ9" i="1"/>
  <c r="AI9" i="1"/>
  <c r="AJ8" i="1"/>
  <c r="AI8" i="1"/>
  <c r="AJ7" i="1"/>
  <c r="AI7" i="1"/>
  <c r="AJ6" i="1"/>
  <c r="AI6" i="1"/>
  <c r="AJ5" i="1"/>
  <c r="AI5" i="1"/>
  <c r="AJ4" i="1"/>
  <c r="AI4" i="1"/>
  <c r="AJ3" i="1"/>
  <c r="AI3" i="1"/>
  <c r="X4" i="1"/>
  <c r="X5" i="1"/>
  <c r="X6" i="1"/>
  <c r="X7" i="1"/>
  <c r="X8" i="1"/>
  <c r="X9" i="1"/>
  <c r="X10" i="1"/>
  <c r="X11" i="1"/>
  <c r="X12" i="1"/>
  <c r="X13" i="1"/>
  <c r="X14" i="1"/>
  <c r="X15" i="1"/>
  <c r="X16" i="1"/>
  <c r="X17" i="1"/>
  <c r="X18" i="1"/>
  <c r="X19" i="1"/>
  <c r="X20" i="1"/>
  <c r="X21" i="1"/>
  <c r="X22" i="1"/>
  <c r="X3" i="1"/>
  <c r="W4" i="1"/>
  <c r="W5" i="1"/>
  <c r="W6" i="1"/>
  <c r="W7" i="1"/>
  <c r="W8" i="1"/>
  <c r="W9" i="1"/>
  <c r="W10" i="1"/>
  <c r="W11" i="1"/>
  <c r="W12" i="1"/>
  <c r="W13" i="1"/>
  <c r="W14" i="1"/>
  <c r="W15" i="1"/>
  <c r="W16" i="1"/>
  <c r="W17" i="1"/>
  <c r="W18" i="1"/>
  <c r="W19" i="1"/>
  <c r="W20" i="1"/>
  <c r="W21" i="1"/>
  <c r="W22" i="1"/>
  <c r="W3" i="1"/>
  <c r="AJ23" i="5" l="1"/>
  <c r="AJ27" i="8"/>
  <c r="G35" i="8"/>
  <c r="W27" i="11"/>
  <c r="C34" i="11" s="1"/>
  <c r="G34" i="11" s="1"/>
  <c r="AI27" i="10"/>
  <c r="C35" i="10" s="1"/>
  <c r="X27" i="10"/>
  <c r="AI27" i="11"/>
  <c r="C35" i="11" s="1"/>
  <c r="G37" i="11" s="1"/>
  <c r="G37" i="10"/>
  <c r="G36" i="10"/>
  <c r="AJ27" i="10"/>
  <c r="W27" i="10"/>
  <c r="C34" i="10" s="1"/>
  <c r="G34" i="10" s="1"/>
  <c r="X27" i="9"/>
  <c r="G34" i="9"/>
  <c r="G35" i="9"/>
  <c r="AI27" i="9"/>
  <c r="C35" i="9" s="1"/>
  <c r="G37" i="9" s="1"/>
  <c r="G34" i="8"/>
  <c r="G37" i="8"/>
  <c r="G36" i="8"/>
  <c r="AJ27" i="7"/>
  <c r="G34" i="7"/>
  <c r="AI27" i="7"/>
  <c r="C35" i="7" s="1"/>
  <c r="G37" i="7" s="1"/>
  <c r="G35" i="7"/>
  <c r="G35" i="5"/>
  <c r="G34" i="5"/>
  <c r="AI23" i="5"/>
  <c r="C35" i="5" s="1"/>
  <c r="G36" i="5" s="1"/>
  <c r="AJ23" i="4"/>
  <c r="AI23" i="4"/>
  <c r="C35" i="4" s="1"/>
  <c r="G37" i="4" s="1"/>
  <c r="G34" i="4"/>
  <c r="G35" i="4"/>
  <c r="B43" i="1"/>
  <c r="E45" i="1" s="1"/>
  <c r="B42" i="1"/>
  <c r="G43" i="1" s="1"/>
  <c r="B42" i="8" l="1"/>
  <c r="A5" i="8" s="1"/>
  <c r="G35" i="11"/>
  <c r="B42" i="11" s="1"/>
  <c r="N43" i="11" s="1"/>
  <c r="G36" i="11"/>
  <c r="B43" i="11" s="1"/>
  <c r="B43" i="10"/>
  <c r="E49" i="10" s="1"/>
  <c r="G35" i="10"/>
  <c r="B42" i="10" s="1"/>
  <c r="M43" i="10" s="1"/>
  <c r="G36" i="9"/>
  <c r="B43" i="9" s="1"/>
  <c r="B42" i="9"/>
  <c r="B43" i="8"/>
  <c r="B42" i="7"/>
  <c r="A5" i="7" s="1"/>
  <c r="G36" i="7"/>
  <c r="B43" i="7" s="1"/>
  <c r="E47" i="7" s="1"/>
  <c r="B42" i="5"/>
  <c r="I43" i="5" s="1"/>
  <c r="G37" i="5"/>
  <c r="B43" i="5" s="1"/>
  <c r="G36" i="4"/>
  <c r="B43" i="4" s="1"/>
  <c r="B42" i="4"/>
  <c r="E49" i="1"/>
  <c r="G49" i="1" s="1"/>
  <c r="E51" i="1"/>
  <c r="G51" i="1" s="1"/>
  <c r="J43" i="1"/>
  <c r="E48" i="1"/>
  <c r="G48" i="1" s="1"/>
  <c r="K43" i="1"/>
  <c r="C5" i="1"/>
  <c r="H43" i="1"/>
  <c r="F43" i="1"/>
  <c r="N43" i="1"/>
  <c r="N45" i="1" s="1"/>
  <c r="B44" i="1"/>
  <c r="E47" i="1"/>
  <c r="G47" i="1" s="1"/>
  <c r="I14" i="1" s="1"/>
  <c r="L43" i="1"/>
  <c r="L45" i="1" s="1"/>
  <c r="M43" i="1"/>
  <c r="M45" i="1" s="1"/>
  <c r="I43" i="1"/>
  <c r="E46" i="1"/>
  <c r="A5" i="1"/>
  <c r="E52" i="1"/>
  <c r="E44" i="1"/>
  <c r="G44" i="1" s="1"/>
  <c r="E50" i="1"/>
  <c r="G45" i="1"/>
  <c r="I12" i="1" s="1"/>
  <c r="F43" i="8" l="1"/>
  <c r="B44" i="8"/>
  <c r="N43" i="8"/>
  <c r="H43" i="8"/>
  <c r="J43" i="8"/>
  <c r="K43" i="8"/>
  <c r="I43" i="8"/>
  <c r="L43" i="8"/>
  <c r="M43" i="8"/>
  <c r="G43" i="8"/>
  <c r="L43" i="11"/>
  <c r="A5" i="11"/>
  <c r="I43" i="11"/>
  <c r="G43" i="11"/>
  <c r="J43" i="11"/>
  <c r="K43" i="11"/>
  <c r="M43" i="11"/>
  <c r="F43" i="11"/>
  <c r="H43" i="11"/>
  <c r="E52" i="11"/>
  <c r="E48" i="11"/>
  <c r="E44" i="11"/>
  <c r="E50" i="11"/>
  <c r="E51" i="11"/>
  <c r="E47" i="11"/>
  <c r="C5" i="11"/>
  <c r="E46" i="11"/>
  <c r="E49" i="11"/>
  <c r="E45" i="11"/>
  <c r="B44" i="11"/>
  <c r="E51" i="10"/>
  <c r="M51" i="10" s="1"/>
  <c r="E46" i="10"/>
  <c r="M46" i="10" s="1"/>
  <c r="C5" i="10"/>
  <c r="E50" i="10"/>
  <c r="M50" i="10" s="1"/>
  <c r="E48" i="10"/>
  <c r="M48" i="10" s="1"/>
  <c r="E47" i="10"/>
  <c r="E52" i="10"/>
  <c r="M52" i="10" s="1"/>
  <c r="E45" i="10"/>
  <c r="E44" i="10"/>
  <c r="M44" i="10" s="1"/>
  <c r="F43" i="10"/>
  <c r="N43" i="10"/>
  <c r="K43" i="10"/>
  <c r="B44" i="10"/>
  <c r="G43" i="10"/>
  <c r="J43" i="10"/>
  <c r="H43" i="10"/>
  <c r="L43" i="10"/>
  <c r="I43" i="10"/>
  <c r="A5" i="10"/>
  <c r="M49" i="10"/>
  <c r="I43" i="9"/>
  <c r="H43" i="9"/>
  <c r="B44" i="9"/>
  <c r="G43" i="9"/>
  <c r="N43" i="9"/>
  <c r="F43" i="9"/>
  <c r="M43" i="9"/>
  <c r="A5" i="9"/>
  <c r="J43" i="9"/>
  <c r="L43" i="9"/>
  <c r="K43" i="9"/>
  <c r="E49" i="9"/>
  <c r="E52" i="9"/>
  <c r="E48" i="9"/>
  <c r="E44" i="9"/>
  <c r="E51" i="9"/>
  <c r="E47" i="9"/>
  <c r="C5" i="9"/>
  <c r="E50" i="9"/>
  <c r="E46" i="9"/>
  <c r="E45" i="9"/>
  <c r="I48" i="1"/>
  <c r="F43" i="5"/>
  <c r="N43" i="5"/>
  <c r="K43" i="5"/>
  <c r="L43" i="5"/>
  <c r="J43" i="5"/>
  <c r="M43" i="5"/>
  <c r="E52" i="8"/>
  <c r="E44" i="8"/>
  <c r="E48" i="8"/>
  <c r="E49" i="8"/>
  <c r="E46" i="8"/>
  <c r="E50" i="8"/>
  <c r="E51" i="8"/>
  <c r="C5" i="8"/>
  <c r="E45" i="8"/>
  <c r="E47" i="8"/>
  <c r="E51" i="7"/>
  <c r="E44" i="7"/>
  <c r="F43" i="7"/>
  <c r="F47" i="7" s="1"/>
  <c r="I10" i="7" s="1"/>
  <c r="L43" i="7"/>
  <c r="L47" i="7" s="1"/>
  <c r="G43" i="7"/>
  <c r="M43" i="7"/>
  <c r="N43" i="7"/>
  <c r="E45" i="7"/>
  <c r="E48" i="7"/>
  <c r="E49" i="7"/>
  <c r="E52" i="7"/>
  <c r="E46" i="7"/>
  <c r="L46" i="7" s="1"/>
  <c r="E50" i="7"/>
  <c r="C5" i="7"/>
  <c r="J43" i="7"/>
  <c r="J47" i="7" s="1"/>
  <c r="B44" i="7"/>
  <c r="K43" i="7"/>
  <c r="H43" i="7"/>
  <c r="I43" i="7"/>
  <c r="L48" i="1"/>
  <c r="G43" i="5"/>
  <c r="A5" i="5"/>
  <c r="H43" i="5"/>
  <c r="H51" i="1"/>
  <c r="J52" i="1"/>
  <c r="F51" i="1"/>
  <c r="L51" i="1"/>
  <c r="E52" i="5"/>
  <c r="E48" i="5"/>
  <c r="E44" i="5"/>
  <c r="E49" i="5"/>
  <c r="E51" i="5"/>
  <c r="E47" i="5"/>
  <c r="E45" i="5"/>
  <c r="E50" i="5"/>
  <c r="E46" i="5"/>
  <c r="C5" i="5"/>
  <c r="B44" i="5"/>
  <c r="B44" i="4"/>
  <c r="G43" i="4"/>
  <c r="N43" i="4"/>
  <c r="F43" i="4"/>
  <c r="M43" i="4"/>
  <c r="I43" i="4"/>
  <c r="H43" i="4"/>
  <c r="L43" i="4"/>
  <c r="K43" i="4"/>
  <c r="A5" i="4"/>
  <c r="J43" i="4"/>
  <c r="E52" i="4"/>
  <c r="E51" i="4"/>
  <c r="E47" i="4"/>
  <c r="E48" i="4"/>
  <c r="E50" i="4"/>
  <c r="E46" i="4"/>
  <c r="C5" i="4"/>
  <c r="E49" i="4"/>
  <c r="E45" i="4"/>
  <c r="E44" i="4"/>
  <c r="N44" i="1"/>
  <c r="N46" i="1"/>
  <c r="N51" i="1"/>
  <c r="H49" i="1"/>
  <c r="K49" i="1"/>
  <c r="N49" i="1"/>
  <c r="G52" i="1"/>
  <c r="N52" i="1"/>
  <c r="H45" i="1"/>
  <c r="I16" i="1" s="1"/>
  <c r="G46" i="1"/>
  <c r="I13" i="1" s="1"/>
  <c r="M47" i="1"/>
  <c r="L50" i="1"/>
  <c r="N50" i="1"/>
  <c r="K48" i="1"/>
  <c r="M52" i="1"/>
  <c r="H50" i="1"/>
  <c r="F44" i="1"/>
  <c r="F52" i="1"/>
  <c r="N47" i="1"/>
  <c r="M50" i="1"/>
  <c r="F50" i="1"/>
  <c r="F47" i="1"/>
  <c r="I10" i="1" s="1"/>
  <c r="H46" i="1"/>
  <c r="I17" i="1" s="1"/>
  <c r="F49" i="1"/>
  <c r="K46" i="1"/>
  <c r="L52" i="1"/>
  <c r="L46" i="1"/>
  <c r="H47" i="1"/>
  <c r="I18" i="1" s="1"/>
  <c r="J46" i="1"/>
  <c r="F46" i="1"/>
  <c r="I9" i="1" s="1"/>
  <c r="J44" i="1"/>
  <c r="M51" i="1"/>
  <c r="F45" i="1"/>
  <c r="I8" i="1" s="1"/>
  <c r="G50" i="1"/>
  <c r="I52" i="1"/>
  <c r="M49" i="1"/>
  <c r="K44" i="1"/>
  <c r="L44" i="1"/>
  <c r="K52" i="1"/>
  <c r="I45" i="1"/>
  <c r="I20" i="1" s="1"/>
  <c r="I49" i="1"/>
  <c r="K45" i="1"/>
  <c r="J45" i="1"/>
  <c r="I47" i="1"/>
  <c r="I22" i="1" s="1"/>
  <c r="I50" i="1"/>
  <c r="H44" i="1"/>
  <c r="I15" i="1" s="1"/>
  <c r="J47" i="1"/>
  <c r="J50" i="1"/>
  <c r="J51" i="1"/>
  <c r="I44" i="1"/>
  <c r="I19" i="1" s="1"/>
  <c r="H52" i="1"/>
  <c r="M46" i="1"/>
  <c r="L47" i="1"/>
  <c r="K47" i="1"/>
  <c r="H48" i="1"/>
  <c r="K50" i="1"/>
  <c r="K51" i="1"/>
  <c r="L49" i="1"/>
  <c r="M48" i="1"/>
  <c r="M44" i="1"/>
  <c r="F48" i="1"/>
  <c r="I51" i="1"/>
  <c r="J49" i="1"/>
  <c r="N48" i="1"/>
  <c r="I46" i="1"/>
  <c r="I21" i="1" s="1"/>
  <c r="J48" i="1"/>
  <c r="I11" i="1"/>
  <c r="K48" i="10" l="1"/>
  <c r="H49" i="8"/>
  <c r="N51" i="8"/>
  <c r="F44" i="8"/>
  <c r="B16" i="8" s="1"/>
  <c r="F52" i="8"/>
  <c r="F50" i="8"/>
  <c r="F48" i="8"/>
  <c r="H50" i="8"/>
  <c r="H52" i="8"/>
  <c r="G46" i="8"/>
  <c r="I13" i="8" s="1"/>
  <c r="I52" i="8"/>
  <c r="N50" i="8"/>
  <c r="J46" i="8"/>
  <c r="L47" i="8"/>
  <c r="J50" i="8"/>
  <c r="I46" i="8"/>
  <c r="I21" i="8" s="1"/>
  <c r="G52" i="8"/>
  <c r="N44" i="8"/>
  <c r="M49" i="8"/>
  <c r="G50" i="8"/>
  <c r="F49" i="8"/>
  <c r="L49" i="8"/>
  <c r="N49" i="8"/>
  <c r="J49" i="8"/>
  <c r="I49" i="8"/>
  <c r="K49" i="8"/>
  <c r="L46" i="8"/>
  <c r="M46" i="8"/>
  <c r="F46" i="8"/>
  <c r="I9" i="8" s="1"/>
  <c r="K46" i="8"/>
  <c r="N46" i="8"/>
  <c r="J45" i="8"/>
  <c r="H46" i="8"/>
  <c r="I17" i="8" s="1"/>
  <c r="M45" i="8"/>
  <c r="J52" i="8"/>
  <c r="K45" i="8"/>
  <c r="N45" i="8"/>
  <c r="M47" i="8"/>
  <c r="N52" i="8"/>
  <c r="L52" i="8"/>
  <c r="L44" i="8"/>
  <c r="H44" i="8"/>
  <c r="I15" i="8" s="1"/>
  <c r="H47" i="8"/>
  <c r="I18" i="8" s="1"/>
  <c r="H48" i="8"/>
  <c r="F47" i="8"/>
  <c r="I10" i="8" s="1"/>
  <c r="I48" i="8"/>
  <c r="F45" i="8"/>
  <c r="I8" i="8" s="1"/>
  <c r="I44" i="8"/>
  <c r="I19" i="8" s="1"/>
  <c r="G47" i="8"/>
  <c r="I14" i="8" s="1"/>
  <c r="N47" i="8"/>
  <c r="J48" i="8"/>
  <c r="J44" i="8"/>
  <c r="G44" i="8"/>
  <c r="I11" i="8" s="1"/>
  <c r="J47" i="8"/>
  <c r="K52" i="8"/>
  <c r="K48" i="8"/>
  <c r="G45" i="8"/>
  <c r="I12" i="8" s="1"/>
  <c r="K44" i="8"/>
  <c r="N48" i="8"/>
  <c r="G48" i="8"/>
  <c r="K47" i="8"/>
  <c r="M52" i="8"/>
  <c r="M48" i="8"/>
  <c r="H45" i="8"/>
  <c r="I16" i="8" s="1"/>
  <c r="M44" i="8"/>
  <c r="L48" i="8"/>
  <c r="I47" i="8"/>
  <c r="I22" i="8" s="1"/>
  <c r="I45" i="8"/>
  <c r="I20" i="8" s="1"/>
  <c r="G45" i="10"/>
  <c r="I12" i="10" s="1"/>
  <c r="N48" i="11"/>
  <c r="F48" i="11"/>
  <c r="M48" i="11"/>
  <c r="L48" i="11"/>
  <c r="K48" i="11"/>
  <c r="I48" i="11"/>
  <c r="J48" i="11"/>
  <c r="H48" i="11"/>
  <c r="G48" i="11"/>
  <c r="N52" i="11"/>
  <c r="F52" i="11"/>
  <c r="M52" i="11"/>
  <c r="L52" i="11"/>
  <c r="K52" i="11"/>
  <c r="J52" i="11"/>
  <c r="I52" i="11"/>
  <c r="H52" i="11"/>
  <c r="G52" i="11"/>
  <c r="J46" i="11"/>
  <c r="I46" i="11"/>
  <c r="I21" i="11" s="1"/>
  <c r="H46" i="11"/>
  <c r="I17" i="11" s="1"/>
  <c r="G46" i="11"/>
  <c r="I13" i="11" s="1"/>
  <c r="M46" i="11"/>
  <c r="N46" i="11"/>
  <c r="F46" i="11"/>
  <c r="I9" i="11" s="1"/>
  <c r="L46" i="11"/>
  <c r="K46" i="11"/>
  <c r="L49" i="11"/>
  <c r="K49" i="11"/>
  <c r="J49" i="11"/>
  <c r="I49" i="11"/>
  <c r="H49" i="11"/>
  <c r="G49" i="11"/>
  <c r="N49" i="11"/>
  <c r="F49" i="11"/>
  <c r="M49" i="11"/>
  <c r="L45" i="11"/>
  <c r="K45" i="11"/>
  <c r="J45" i="11"/>
  <c r="I45" i="11"/>
  <c r="I20" i="11" s="1"/>
  <c r="G45" i="11"/>
  <c r="I12" i="11" s="1"/>
  <c r="H45" i="11"/>
  <c r="I16" i="11" s="1"/>
  <c r="N45" i="11"/>
  <c r="F45" i="11"/>
  <c r="M45" i="11"/>
  <c r="H51" i="11"/>
  <c r="G51" i="11"/>
  <c r="N51" i="11"/>
  <c r="F51" i="11"/>
  <c r="M51" i="11"/>
  <c r="K51" i="11"/>
  <c r="L51" i="11"/>
  <c r="J51" i="11"/>
  <c r="I51" i="11"/>
  <c r="J50" i="11"/>
  <c r="M50" i="11"/>
  <c r="I50" i="11"/>
  <c r="H50" i="11"/>
  <c r="G50" i="11"/>
  <c r="N50" i="11"/>
  <c r="F50" i="11"/>
  <c r="L50" i="11"/>
  <c r="K50" i="11"/>
  <c r="H47" i="11"/>
  <c r="I18" i="11" s="1"/>
  <c r="G47" i="11"/>
  <c r="I14" i="11" s="1"/>
  <c r="N47" i="11"/>
  <c r="F47" i="11"/>
  <c r="I10" i="11" s="1"/>
  <c r="M47" i="11"/>
  <c r="L47" i="11"/>
  <c r="K47" i="11"/>
  <c r="J47" i="11"/>
  <c r="I47" i="11"/>
  <c r="I22" i="11" s="1"/>
  <c r="N44" i="11"/>
  <c r="F44" i="11"/>
  <c r="M44" i="11"/>
  <c r="L44" i="11"/>
  <c r="K44" i="11"/>
  <c r="I44" i="11"/>
  <c r="I19" i="11" s="1"/>
  <c r="J44" i="11"/>
  <c r="H44" i="11"/>
  <c r="I15" i="11" s="1"/>
  <c r="G44" i="11"/>
  <c r="I47" i="10"/>
  <c r="I22" i="10" s="1"/>
  <c r="F47" i="10"/>
  <c r="I10" i="10" s="1"/>
  <c r="M45" i="10"/>
  <c r="N51" i="10"/>
  <c r="I51" i="10"/>
  <c r="L44" i="10"/>
  <c r="G46" i="10"/>
  <c r="I13" i="10" s="1"/>
  <c r="M47" i="10"/>
  <c r="I50" i="10"/>
  <c r="I44" i="10"/>
  <c r="I19" i="10" s="1"/>
  <c r="G51" i="10"/>
  <c r="F46" i="10"/>
  <c r="I9" i="10" s="1"/>
  <c r="I48" i="10"/>
  <c r="G52" i="10"/>
  <c r="L52" i="10"/>
  <c r="K45" i="10"/>
  <c r="N46" i="10"/>
  <c r="N50" i="10"/>
  <c r="F50" i="10"/>
  <c r="F49" i="10"/>
  <c r="F51" i="10"/>
  <c r="F48" i="10"/>
  <c r="F44" i="10"/>
  <c r="F45" i="10"/>
  <c r="I8" i="10" s="1"/>
  <c r="F52" i="10"/>
  <c r="H51" i="10"/>
  <c r="H44" i="10"/>
  <c r="I15" i="10" s="1"/>
  <c r="H45" i="10"/>
  <c r="I16" i="10" s="1"/>
  <c r="H47" i="10"/>
  <c r="I18" i="10" s="1"/>
  <c r="H48" i="10"/>
  <c r="H52" i="10"/>
  <c r="H49" i="10"/>
  <c r="L49" i="10"/>
  <c r="I46" i="10"/>
  <c r="I21" i="10" s="1"/>
  <c r="I52" i="10"/>
  <c r="J47" i="10"/>
  <c r="J44" i="10"/>
  <c r="J46" i="10"/>
  <c r="J51" i="10"/>
  <c r="J49" i="10"/>
  <c r="J50" i="10"/>
  <c r="J48" i="10"/>
  <c r="J45" i="10"/>
  <c r="K47" i="10"/>
  <c r="K44" i="10"/>
  <c r="H50" i="10"/>
  <c r="L51" i="10"/>
  <c r="K49" i="10"/>
  <c r="I49" i="10"/>
  <c r="H46" i="10"/>
  <c r="I17" i="10" s="1"/>
  <c r="L48" i="10"/>
  <c r="L45" i="10"/>
  <c r="L47" i="10"/>
  <c r="J52" i="10"/>
  <c r="L50" i="10"/>
  <c r="I45" i="10"/>
  <c r="I20" i="10" s="1"/>
  <c r="K52" i="10"/>
  <c r="K50" i="10"/>
  <c r="K51" i="10"/>
  <c r="N49" i="10"/>
  <c r="N45" i="10"/>
  <c r="N48" i="10"/>
  <c r="N44" i="10"/>
  <c r="N52" i="10"/>
  <c r="N47" i="10"/>
  <c r="K46" i="10"/>
  <c r="G47" i="10"/>
  <c r="I14" i="10" s="1"/>
  <c r="G44" i="10"/>
  <c r="G49" i="10"/>
  <c r="G50" i="10"/>
  <c r="G48" i="10"/>
  <c r="L46" i="10"/>
  <c r="H47" i="9"/>
  <c r="I18" i="9" s="1"/>
  <c r="G47" i="9"/>
  <c r="I14" i="9" s="1"/>
  <c r="N47" i="9"/>
  <c r="F47" i="9"/>
  <c r="I10" i="9" s="1"/>
  <c r="I47" i="9"/>
  <c r="I22" i="9" s="1"/>
  <c r="M47" i="9"/>
  <c r="L47" i="9"/>
  <c r="K47" i="9"/>
  <c r="J47" i="9"/>
  <c r="H51" i="9"/>
  <c r="G51" i="9"/>
  <c r="N51" i="9"/>
  <c r="F51" i="9"/>
  <c r="M51" i="9"/>
  <c r="L51" i="9"/>
  <c r="K51" i="9"/>
  <c r="J51" i="9"/>
  <c r="I51" i="9"/>
  <c r="N44" i="9"/>
  <c r="F44" i="9"/>
  <c r="M44" i="9"/>
  <c r="L44" i="9"/>
  <c r="G44" i="9"/>
  <c r="K44" i="9"/>
  <c r="J44" i="9"/>
  <c r="I44" i="9"/>
  <c r="I19" i="9" s="1"/>
  <c r="H44" i="9"/>
  <c r="I15" i="9" s="1"/>
  <c r="N52" i="9"/>
  <c r="F52" i="9"/>
  <c r="M52" i="9"/>
  <c r="L52" i="9"/>
  <c r="K52" i="9"/>
  <c r="J52" i="9"/>
  <c r="I52" i="9"/>
  <c r="H52" i="9"/>
  <c r="G52" i="9"/>
  <c r="J46" i="9"/>
  <c r="I46" i="9"/>
  <c r="I21" i="9" s="1"/>
  <c r="K46" i="9"/>
  <c r="H46" i="9"/>
  <c r="I17" i="9" s="1"/>
  <c r="G46" i="9"/>
  <c r="I13" i="9" s="1"/>
  <c r="N46" i="9"/>
  <c r="F46" i="9"/>
  <c r="I9" i="9" s="1"/>
  <c r="M46" i="9"/>
  <c r="L46" i="9"/>
  <c r="L49" i="9"/>
  <c r="K49" i="9"/>
  <c r="J49" i="9"/>
  <c r="I49" i="9"/>
  <c r="M49" i="9"/>
  <c r="H49" i="9"/>
  <c r="G49" i="9"/>
  <c r="N49" i="9"/>
  <c r="F49" i="9"/>
  <c r="N48" i="9"/>
  <c r="F48" i="9"/>
  <c r="M48" i="9"/>
  <c r="L48" i="9"/>
  <c r="K48" i="9"/>
  <c r="J48" i="9"/>
  <c r="G48" i="9"/>
  <c r="I48" i="9"/>
  <c r="H48" i="9"/>
  <c r="L45" i="9"/>
  <c r="M45" i="9"/>
  <c r="K45" i="9"/>
  <c r="J45" i="9"/>
  <c r="I45" i="9"/>
  <c r="I20" i="9" s="1"/>
  <c r="H45" i="9"/>
  <c r="I16" i="9" s="1"/>
  <c r="G45" i="9"/>
  <c r="I12" i="9" s="1"/>
  <c r="N45" i="9"/>
  <c r="F45" i="9"/>
  <c r="J50" i="9"/>
  <c r="I50" i="9"/>
  <c r="H50" i="9"/>
  <c r="G50" i="9"/>
  <c r="N50" i="9"/>
  <c r="F50" i="9"/>
  <c r="M50" i="9"/>
  <c r="K50" i="9"/>
  <c r="L50" i="9"/>
  <c r="K50" i="8"/>
  <c r="L50" i="8"/>
  <c r="I50" i="8"/>
  <c r="J51" i="8"/>
  <c r="M50" i="8"/>
  <c r="L51" i="8"/>
  <c r="L45" i="8"/>
  <c r="M51" i="8"/>
  <c r="K51" i="8"/>
  <c r="G51" i="8"/>
  <c r="G49" i="8"/>
  <c r="F51" i="8"/>
  <c r="H51" i="8"/>
  <c r="I51" i="8"/>
  <c r="F52" i="7"/>
  <c r="F44" i="7"/>
  <c r="M52" i="7"/>
  <c r="I52" i="7"/>
  <c r="L44" i="7"/>
  <c r="H44" i="7"/>
  <c r="I15" i="7" s="1"/>
  <c r="F51" i="7"/>
  <c r="L51" i="7"/>
  <c r="G51" i="7"/>
  <c r="G47" i="7"/>
  <c r="I14" i="7" s="1"/>
  <c r="G48" i="7"/>
  <c r="L52" i="7"/>
  <c r="N46" i="7"/>
  <c r="G44" i="7"/>
  <c r="I11" i="7" s="1"/>
  <c r="K52" i="7"/>
  <c r="L49" i="7"/>
  <c r="H51" i="7"/>
  <c r="I45" i="7"/>
  <c r="I20" i="7" s="1"/>
  <c r="K44" i="7"/>
  <c r="M44" i="7"/>
  <c r="K51" i="7"/>
  <c r="I46" i="7"/>
  <c r="I21" i="7" s="1"/>
  <c r="M51" i="7"/>
  <c r="M45" i="7"/>
  <c r="N45" i="7"/>
  <c r="G45" i="7"/>
  <c r="I12" i="7" s="1"/>
  <c r="F46" i="7"/>
  <c r="I9" i="7" s="1"/>
  <c r="M49" i="7"/>
  <c r="L45" i="7"/>
  <c r="F49" i="7"/>
  <c r="N49" i="7"/>
  <c r="G52" i="7"/>
  <c r="G49" i="7"/>
  <c r="N51" i="7"/>
  <c r="N47" i="7"/>
  <c r="N44" i="7"/>
  <c r="K46" i="7"/>
  <c r="K45" i="7"/>
  <c r="H49" i="7"/>
  <c r="H47" i="7"/>
  <c r="I18" i="7" s="1"/>
  <c r="J49" i="7"/>
  <c r="N52" i="7"/>
  <c r="K49" i="7"/>
  <c r="K47" i="7"/>
  <c r="I49" i="7"/>
  <c r="I47" i="7"/>
  <c r="I22" i="7" s="1"/>
  <c r="M47" i="7"/>
  <c r="I50" i="7"/>
  <c r="I51" i="7"/>
  <c r="H46" i="7"/>
  <c r="I17" i="7" s="1"/>
  <c r="J50" i="7"/>
  <c r="L48" i="7"/>
  <c r="J48" i="7"/>
  <c r="M46" i="7"/>
  <c r="F45" i="7"/>
  <c r="I8" i="7" s="1"/>
  <c r="K50" i="7"/>
  <c r="M48" i="7"/>
  <c r="F48" i="7"/>
  <c r="M50" i="7"/>
  <c r="N48" i="7"/>
  <c r="G46" i="7"/>
  <c r="I13" i="7" s="1"/>
  <c r="H45" i="7"/>
  <c r="I16" i="7" s="1"/>
  <c r="F50" i="7"/>
  <c r="L50" i="7"/>
  <c r="N50" i="7"/>
  <c r="H50" i="7"/>
  <c r="G50" i="7"/>
  <c r="K48" i="7"/>
  <c r="H48" i="7"/>
  <c r="H52" i="7"/>
  <c r="I44" i="7"/>
  <c r="I19" i="7" s="1"/>
  <c r="J51" i="7"/>
  <c r="J46" i="7"/>
  <c r="J45" i="7"/>
  <c r="J52" i="7"/>
  <c r="I48" i="7"/>
  <c r="J44" i="7"/>
  <c r="L45" i="5"/>
  <c r="M45" i="5"/>
  <c r="K45" i="5"/>
  <c r="J45" i="5"/>
  <c r="I45" i="5"/>
  <c r="I20" i="5" s="1"/>
  <c r="H45" i="5"/>
  <c r="I16" i="5" s="1"/>
  <c r="G45" i="5"/>
  <c r="I12" i="5" s="1"/>
  <c r="N45" i="5"/>
  <c r="F45" i="5"/>
  <c r="H47" i="5"/>
  <c r="I18" i="5" s="1"/>
  <c r="I47" i="5"/>
  <c r="I22" i="5" s="1"/>
  <c r="G47" i="5"/>
  <c r="I14" i="5" s="1"/>
  <c r="N47" i="5"/>
  <c r="F47" i="5"/>
  <c r="I10" i="5" s="1"/>
  <c r="M47" i="5"/>
  <c r="L47" i="5"/>
  <c r="K47" i="5"/>
  <c r="J47" i="5"/>
  <c r="H51" i="5"/>
  <c r="G51" i="5"/>
  <c r="N51" i="5"/>
  <c r="F51" i="5"/>
  <c r="M51" i="5"/>
  <c r="L51" i="5"/>
  <c r="K51" i="5"/>
  <c r="I51" i="5"/>
  <c r="J51" i="5"/>
  <c r="L49" i="5"/>
  <c r="K49" i="5"/>
  <c r="J49" i="5"/>
  <c r="I49" i="5"/>
  <c r="M49" i="5"/>
  <c r="H49" i="5"/>
  <c r="G49" i="5"/>
  <c r="N49" i="5"/>
  <c r="F49" i="5"/>
  <c r="J50" i="5"/>
  <c r="I50" i="5"/>
  <c r="H50" i="5"/>
  <c r="G50" i="5"/>
  <c r="N50" i="5"/>
  <c r="F50" i="5"/>
  <c r="K50" i="5"/>
  <c r="M50" i="5"/>
  <c r="L50" i="5"/>
  <c r="N44" i="5"/>
  <c r="F44" i="5"/>
  <c r="M44" i="5"/>
  <c r="L44" i="5"/>
  <c r="K44" i="5"/>
  <c r="J44" i="5"/>
  <c r="G44" i="5"/>
  <c r="I44" i="5"/>
  <c r="I19" i="5" s="1"/>
  <c r="H44" i="5"/>
  <c r="I15" i="5" s="1"/>
  <c r="N48" i="5"/>
  <c r="F48" i="5"/>
  <c r="M48" i="5"/>
  <c r="L48" i="5"/>
  <c r="G48" i="5"/>
  <c r="K48" i="5"/>
  <c r="J48" i="5"/>
  <c r="I48" i="5"/>
  <c r="H48" i="5"/>
  <c r="J46" i="5"/>
  <c r="K46" i="5"/>
  <c r="I46" i="5"/>
  <c r="I21" i="5" s="1"/>
  <c r="H46" i="5"/>
  <c r="I17" i="5" s="1"/>
  <c r="G46" i="5"/>
  <c r="I13" i="5" s="1"/>
  <c r="N46" i="5"/>
  <c r="F46" i="5"/>
  <c r="I9" i="5" s="1"/>
  <c r="M46" i="5"/>
  <c r="L46" i="5"/>
  <c r="N52" i="5"/>
  <c r="F52" i="5"/>
  <c r="M52" i="5"/>
  <c r="L52" i="5"/>
  <c r="K52" i="5"/>
  <c r="J52" i="5"/>
  <c r="I52" i="5"/>
  <c r="H52" i="5"/>
  <c r="G52" i="5"/>
  <c r="H46" i="4"/>
  <c r="I17" i="4" s="1"/>
  <c r="J46" i="4"/>
  <c r="G46" i="4"/>
  <c r="I13" i="4" s="1"/>
  <c r="I46" i="4"/>
  <c r="I21" i="4" s="1"/>
  <c r="N46" i="4"/>
  <c r="F46" i="4"/>
  <c r="I9" i="4" s="1"/>
  <c r="M46" i="4"/>
  <c r="K46" i="4"/>
  <c r="L46" i="4"/>
  <c r="L48" i="4"/>
  <c r="N48" i="4"/>
  <c r="K48" i="4"/>
  <c r="F48" i="4"/>
  <c r="M48" i="4"/>
  <c r="J48" i="4"/>
  <c r="I48" i="4"/>
  <c r="G48" i="4"/>
  <c r="H48" i="4"/>
  <c r="J49" i="4"/>
  <c r="L49" i="4"/>
  <c r="I49" i="4"/>
  <c r="K49" i="4"/>
  <c r="H49" i="4"/>
  <c r="G49" i="4"/>
  <c r="M49" i="4"/>
  <c r="N49" i="4"/>
  <c r="F49" i="4"/>
  <c r="H50" i="4"/>
  <c r="G50" i="4"/>
  <c r="I50" i="4"/>
  <c r="N50" i="4"/>
  <c r="F50" i="4"/>
  <c r="M50" i="4"/>
  <c r="K50" i="4"/>
  <c r="L50" i="4"/>
  <c r="J50" i="4"/>
  <c r="N47" i="4"/>
  <c r="F47" i="4"/>
  <c r="I10" i="4" s="1"/>
  <c r="H47" i="4"/>
  <c r="I18" i="4" s="1"/>
  <c r="G47" i="4"/>
  <c r="I14" i="4" s="1"/>
  <c r="M47" i="4"/>
  <c r="L47" i="4"/>
  <c r="K47" i="4"/>
  <c r="I47" i="4"/>
  <c r="I22" i="4" s="1"/>
  <c r="J47" i="4"/>
  <c r="L44" i="4"/>
  <c r="F44" i="4"/>
  <c r="K44" i="4"/>
  <c r="N44" i="4"/>
  <c r="M44" i="4"/>
  <c r="J44" i="4"/>
  <c r="I44" i="4"/>
  <c r="I19" i="4" s="1"/>
  <c r="G44" i="4"/>
  <c r="H44" i="4"/>
  <c r="I15" i="4" s="1"/>
  <c r="N51" i="4"/>
  <c r="F51" i="4"/>
  <c r="H51" i="4"/>
  <c r="M51" i="4"/>
  <c r="G51" i="4"/>
  <c r="L51" i="4"/>
  <c r="K51" i="4"/>
  <c r="J51" i="4"/>
  <c r="I51" i="4"/>
  <c r="J45" i="4"/>
  <c r="L45" i="4"/>
  <c r="K45" i="4"/>
  <c r="I45" i="4"/>
  <c r="I20" i="4" s="1"/>
  <c r="H45" i="4"/>
  <c r="I16" i="4" s="1"/>
  <c r="G45" i="4"/>
  <c r="I12" i="4" s="1"/>
  <c r="M45" i="4"/>
  <c r="N45" i="4"/>
  <c r="F45" i="4"/>
  <c r="L52" i="4"/>
  <c r="F52" i="4"/>
  <c r="K52" i="4"/>
  <c r="N52" i="4"/>
  <c r="M52" i="4"/>
  <c r="J52" i="4"/>
  <c r="I52" i="4"/>
  <c r="H52" i="4"/>
  <c r="G52" i="4"/>
  <c r="D9" i="1"/>
  <c r="D10" i="1" s="1"/>
  <c r="B9" i="1"/>
  <c r="I25" i="1"/>
  <c r="B20" i="1"/>
  <c r="C20" i="1" s="1"/>
  <c r="I23" i="1"/>
  <c r="B17" i="1"/>
  <c r="C17" i="1" s="1"/>
  <c r="B16" i="1"/>
  <c r="C16" i="1" s="1"/>
  <c r="I24" i="1"/>
  <c r="B18" i="1"/>
  <c r="B27" i="1" s="1"/>
  <c r="C27" i="1" s="1"/>
  <c r="I7" i="1"/>
  <c r="B19" i="1"/>
  <c r="B28" i="1" s="1"/>
  <c r="C28" i="1" s="1"/>
  <c r="C9" i="1"/>
  <c r="I7" i="8" l="1"/>
  <c r="B17" i="8"/>
  <c r="C17" i="8" s="1"/>
  <c r="I23" i="8"/>
  <c r="B19" i="8"/>
  <c r="B28" i="8" s="1"/>
  <c r="C28" i="8" s="1"/>
  <c r="I25" i="8"/>
  <c r="B20" i="8"/>
  <c r="B29" i="8" s="1"/>
  <c r="C29" i="8" s="1"/>
  <c r="B9" i="8"/>
  <c r="B10" i="8" s="1"/>
  <c r="B18" i="8"/>
  <c r="B27" i="8" s="1"/>
  <c r="C27" i="8" s="1"/>
  <c r="I24" i="8"/>
  <c r="I23" i="11"/>
  <c r="I25" i="11"/>
  <c r="I8" i="11"/>
  <c r="D9" i="11"/>
  <c r="D10" i="11" s="1"/>
  <c r="I24" i="11"/>
  <c r="B17" i="11"/>
  <c r="B18" i="11"/>
  <c r="B16" i="11"/>
  <c r="C9" i="11"/>
  <c r="B19" i="11"/>
  <c r="I7" i="11"/>
  <c r="B20" i="11"/>
  <c r="I11" i="11"/>
  <c r="B9" i="11"/>
  <c r="B16" i="10"/>
  <c r="I7" i="10"/>
  <c r="I23" i="10"/>
  <c r="I24" i="10"/>
  <c r="B17" i="10"/>
  <c r="I11" i="10"/>
  <c r="B18" i="10"/>
  <c r="B20" i="10"/>
  <c r="B19" i="10"/>
  <c r="I25" i="10"/>
  <c r="B9" i="10"/>
  <c r="C9" i="10"/>
  <c r="D9" i="10"/>
  <c r="D10" i="10" s="1"/>
  <c r="I23" i="9"/>
  <c r="I8" i="9"/>
  <c r="D9" i="9"/>
  <c r="D10" i="9" s="1"/>
  <c r="I24" i="9"/>
  <c r="I11" i="9"/>
  <c r="B9" i="9"/>
  <c r="I25" i="9"/>
  <c r="B17" i="9"/>
  <c r="B18" i="9"/>
  <c r="B19" i="9"/>
  <c r="I7" i="9"/>
  <c r="B20" i="9"/>
  <c r="B16" i="9"/>
  <c r="C9" i="9"/>
  <c r="C9" i="8"/>
  <c r="D9" i="8"/>
  <c r="D10" i="8" s="1"/>
  <c r="B25" i="8"/>
  <c r="C25" i="8" s="1"/>
  <c r="C16" i="8"/>
  <c r="B17" i="7"/>
  <c r="B26" i="7" s="1"/>
  <c r="C26" i="7" s="1"/>
  <c r="B16" i="7"/>
  <c r="B25" i="7" s="1"/>
  <c r="C25" i="7" s="1"/>
  <c r="I7" i="7"/>
  <c r="I25" i="7"/>
  <c r="I23" i="7"/>
  <c r="D9" i="7"/>
  <c r="D10" i="7" s="1"/>
  <c r="C9" i="7"/>
  <c r="B19" i="7"/>
  <c r="C19" i="7" s="1"/>
  <c r="B18" i="7"/>
  <c r="B27" i="7" s="1"/>
  <c r="C27" i="7" s="1"/>
  <c r="I24" i="7"/>
  <c r="B20" i="7"/>
  <c r="C20" i="7" s="1"/>
  <c r="B9" i="7"/>
  <c r="B10" i="7" s="1"/>
  <c r="B29" i="1"/>
  <c r="C29" i="1" s="1"/>
  <c r="C10" i="1"/>
  <c r="K35" i="1"/>
  <c r="L35" i="1" s="1"/>
  <c r="B10" i="1"/>
  <c r="K36" i="1"/>
  <c r="L36" i="1" s="1"/>
  <c r="K34" i="1"/>
  <c r="L34" i="1" s="1"/>
  <c r="I24" i="5"/>
  <c r="D9" i="5"/>
  <c r="D10" i="5" s="1"/>
  <c r="I8" i="5"/>
  <c r="B16" i="5"/>
  <c r="C9" i="5"/>
  <c r="C10" i="5" s="1"/>
  <c r="B17" i="5"/>
  <c r="B18" i="5"/>
  <c r="B19" i="5"/>
  <c r="I7" i="5"/>
  <c r="B20" i="5"/>
  <c r="I25" i="5"/>
  <c r="I11" i="5"/>
  <c r="B9" i="5"/>
  <c r="B10" i="5" s="1"/>
  <c r="I23" i="5"/>
  <c r="D9" i="4"/>
  <c r="D10" i="4" s="1"/>
  <c r="I8" i="4"/>
  <c r="B17" i="4"/>
  <c r="B19" i="4"/>
  <c r="I7" i="4"/>
  <c r="B18" i="4"/>
  <c r="B16" i="4"/>
  <c r="B20" i="4"/>
  <c r="C9" i="4"/>
  <c r="C10" i="4" s="1"/>
  <c r="I25" i="4"/>
  <c r="I11" i="4"/>
  <c r="B9" i="4"/>
  <c r="B10" i="4" s="1"/>
  <c r="I24" i="4"/>
  <c r="I23" i="4"/>
  <c r="C18" i="1"/>
  <c r="B26" i="1"/>
  <c r="C26" i="1" s="1"/>
  <c r="B25" i="1"/>
  <c r="C25" i="1" s="1"/>
  <c r="C19" i="1"/>
  <c r="B26" i="8" l="1"/>
  <c r="C26" i="8" s="1"/>
  <c r="C18" i="8"/>
  <c r="C20" i="8"/>
  <c r="K34" i="8"/>
  <c r="L34" i="8" s="1"/>
  <c r="C19" i="8"/>
  <c r="K35" i="8"/>
  <c r="L35" i="8" s="1"/>
  <c r="K36" i="8"/>
  <c r="L36" i="8" s="1"/>
  <c r="C10" i="8"/>
  <c r="C18" i="11"/>
  <c r="B27" i="11"/>
  <c r="C27" i="11" s="1"/>
  <c r="C10" i="11"/>
  <c r="K35" i="11"/>
  <c r="L35" i="11" s="1"/>
  <c r="B10" i="11"/>
  <c r="K34" i="11"/>
  <c r="L34" i="11" s="1"/>
  <c r="K36" i="11"/>
  <c r="L36" i="11" s="1"/>
  <c r="C20" i="11"/>
  <c r="B29" i="11"/>
  <c r="C29" i="11" s="1"/>
  <c r="B25" i="11"/>
  <c r="C25" i="11" s="1"/>
  <c r="C16" i="11"/>
  <c r="B26" i="11"/>
  <c r="C26" i="11" s="1"/>
  <c r="C17" i="11"/>
  <c r="C19" i="11"/>
  <c r="B28" i="11"/>
  <c r="C28" i="11" s="1"/>
  <c r="B25" i="10"/>
  <c r="C25" i="10" s="1"/>
  <c r="C16" i="10"/>
  <c r="K35" i="10"/>
  <c r="L35" i="10" s="1"/>
  <c r="C10" i="10"/>
  <c r="B10" i="10"/>
  <c r="K34" i="10"/>
  <c r="L34" i="10" s="1"/>
  <c r="K36" i="10"/>
  <c r="L36" i="10" s="1"/>
  <c r="C20" i="10"/>
  <c r="B29" i="10"/>
  <c r="C29" i="10" s="1"/>
  <c r="C18" i="10"/>
  <c r="B27" i="10"/>
  <c r="C27" i="10" s="1"/>
  <c r="C19" i="10"/>
  <c r="B28" i="10"/>
  <c r="C28" i="10" s="1"/>
  <c r="C17" i="10"/>
  <c r="B26" i="10"/>
  <c r="C26" i="10" s="1"/>
  <c r="C19" i="9"/>
  <c r="B28" i="9"/>
  <c r="C28" i="9" s="1"/>
  <c r="B26" i="9"/>
  <c r="C26" i="9" s="1"/>
  <c r="C17" i="9"/>
  <c r="C18" i="9"/>
  <c r="B27" i="9"/>
  <c r="C27" i="9" s="1"/>
  <c r="C10" i="9"/>
  <c r="K35" i="9"/>
  <c r="L35" i="9" s="1"/>
  <c r="C20" i="9"/>
  <c r="B29" i="9"/>
  <c r="C29" i="9" s="1"/>
  <c r="B10" i="9"/>
  <c r="K36" i="9"/>
  <c r="L36" i="9" s="1"/>
  <c r="K34" i="9"/>
  <c r="L34" i="9" s="1"/>
  <c r="B25" i="9"/>
  <c r="C25" i="9" s="1"/>
  <c r="C16" i="9"/>
  <c r="C16" i="7"/>
  <c r="C17" i="7"/>
  <c r="K35" i="7"/>
  <c r="L35" i="7" s="1"/>
  <c r="C10" i="7"/>
  <c r="C18" i="7"/>
  <c r="B28" i="7"/>
  <c r="C28" i="7" s="1"/>
  <c r="K34" i="7"/>
  <c r="L34" i="7" s="1"/>
  <c r="K36" i="7"/>
  <c r="L36" i="7" s="1"/>
  <c r="B29" i="7"/>
  <c r="C29" i="7" s="1"/>
  <c r="C17" i="5"/>
  <c r="B26" i="5"/>
  <c r="C26" i="5" s="1"/>
  <c r="C16" i="5"/>
  <c r="B25" i="5"/>
  <c r="C25" i="5" s="1"/>
  <c r="B28" i="5"/>
  <c r="C28" i="5" s="1"/>
  <c r="C19" i="5"/>
  <c r="B27" i="5"/>
  <c r="C27" i="5" s="1"/>
  <c r="C18" i="5"/>
  <c r="C20" i="5"/>
  <c r="B29" i="5"/>
  <c r="C29" i="5" s="1"/>
  <c r="C20" i="4"/>
  <c r="B29" i="4"/>
  <c r="C29" i="4" s="1"/>
  <c r="C16" i="4"/>
  <c r="B25" i="4"/>
  <c r="C25" i="4" s="1"/>
  <c r="C19" i="4"/>
  <c r="B28" i="4"/>
  <c r="C28" i="4" s="1"/>
  <c r="C18" i="4"/>
  <c r="B27" i="4"/>
  <c r="C27" i="4" s="1"/>
  <c r="B26" i="4"/>
  <c r="C26" i="4" s="1"/>
  <c r="C1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<sst xmlns="http://schemas.openxmlformats.org/spreadsheetml/2006/main" count="6128" uniqueCount="1803">
  <si>
    <t>№</t>
  </si>
  <si>
    <t>Team</t>
  </si>
  <si>
    <t>M</t>
  </si>
  <si>
    <t>W</t>
  </si>
  <si>
    <t>D</t>
  </si>
  <si>
    <t>L</t>
  </si>
  <si>
    <t>G</t>
  </si>
  <si>
    <t>GA</t>
  </si>
  <si>
    <t>PTS</t>
  </si>
  <si>
    <t>xG</t>
  </si>
  <si>
    <t>xGA</t>
  </si>
  <si>
    <t>xPTS</t>
  </si>
  <si>
    <t>Arsenal</t>
  </si>
  <si>
    <t>Aston Villa</t>
  </si>
  <si>
    <t>Bournemouth</t>
  </si>
  <si>
    <t>Brentford</t>
  </si>
  <si>
    <t>Brighton</t>
  </si>
  <si>
    <t>Chelsea</t>
  </si>
  <si>
    <t>Crystal Palace</t>
  </si>
  <si>
    <t>Everton</t>
  </si>
  <si>
    <t>Fulham</t>
  </si>
  <si>
    <t>Leeds</t>
  </si>
  <si>
    <t>Leicester</t>
  </si>
  <si>
    <t>Liverpool</t>
  </si>
  <si>
    <t>Manchester City</t>
  </si>
  <si>
    <t>Manchester United</t>
  </si>
  <si>
    <t>Newcastle United</t>
  </si>
  <si>
    <t>Nottingham Forest</t>
  </si>
  <si>
    <t>Southampton</t>
  </si>
  <si>
    <t>Tottenham</t>
  </si>
  <si>
    <t>West Ham</t>
  </si>
  <si>
    <t>Wolverhampton Wanderers</t>
  </si>
  <si>
    <t>EPL 22/23 - Home</t>
  </si>
  <si>
    <t>EPL 22/23 - Away</t>
  </si>
  <si>
    <t>GPG</t>
  </si>
  <si>
    <t>GPGA</t>
  </si>
  <si>
    <t>Key:</t>
  </si>
  <si>
    <t>No - position</t>
  </si>
  <si>
    <t>Team - Club</t>
  </si>
  <si>
    <t>M - Matches Played</t>
  </si>
  <si>
    <t>W - Matches Won</t>
  </si>
  <si>
    <t>D - Matches Drawn</t>
  </si>
  <si>
    <t>L - Matches Lost</t>
  </si>
  <si>
    <t>G - Goals For</t>
  </si>
  <si>
    <t>GA - Goals Against</t>
  </si>
  <si>
    <t>PTS - Points</t>
  </si>
  <si>
    <t>GPG - Goals Per Game</t>
  </si>
  <si>
    <t>GPGA - Goals Per Game Against</t>
  </si>
  <si>
    <t>Home Team</t>
  </si>
  <si>
    <t>Away Team</t>
  </si>
  <si>
    <t>Projected Home Goals</t>
  </si>
  <si>
    <t>Projected Away Goals</t>
  </si>
  <si>
    <t>% Chance</t>
  </si>
  <si>
    <t>Imp Odds</t>
  </si>
  <si>
    <t>Home Win</t>
  </si>
  <si>
    <t>Draw</t>
  </si>
  <si>
    <t>Away Win</t>
  </si>
  <si>
    <t>Under Goals Market</t>
  </si>
  <si>
    <t>Goals</t>
  </si>
  <si>
    <t>Over Goals Market</t>
  </si>
  <si>
    <t>Correct Score</t>
  </si>
  <si>
    <t>0-0</t>
  </si>
  <si>
    <t>0-1</t>
  </si>
  <si>
    <t>0-2</t>
  </si>
  <si>
    <t>0-3</t>
  </si>
  <si>
    <t>0-5</t>
  </si>
  <si>
    <t>1-0</t>
  </si>
  <si>
    <t>1-1</t>
  </si>
  <si>
    <t>1-2</t>
  </si>
  <si>
    <t>1-3</t>
  </si>
  <si>
    <t>2-0</t>
  </si>
  <si>
    <t>2-1</t>
  </si>
  <si>
    <t>2-2</t>
  </si>
  <si>
    <t>2-3</t>
  </si>
  <si>
    <t>3-0</t>
  </si>
  <si>
    <t>3-1</t>
  </si>
  <si>
    <t>3-2</t>
  </si>
  <si>
    <t>3-3</t>
  </si>
  <si>
    <t>Any other home win</t>
  </si>
  <si>
    <t>Any other draw</t>
  </si>
  <si>
    <t>Any other away win</t>
  </si>
  <si>
    <t>average</t>
  </si>
  <si>
    <t>Total avg home GPG scored</t>
  </si>
  <si>
    <t>Avg home team GPG scored at home</t>
  </si>
  <si>
    <t>Avg away team GPGA away</t>
  </si>
  <si>
    <t>Avg away team GPG scored away</t>
  </si>
  <si>
    <t>Avg home team GPGA at home</t>
  </si>
  <si>
    <t>Home attack</t>
  </si>
  <si>
    <t>Away defence</t>
  </si>
  <si>
    <t>Away attack</t>
  </si>
  <si>
    <t>Home defence</t>
  </si>
  <si>
    <t>Total avg away GPG scored</t>
  </si>
  <si>
    <t>Projected home goals</t>
  </si>
  <si>
    <t>Projected away goals</t>
  </si>
  <si>
    <t>Projected total goals</t>
  </si>
  <si>
    <t>Home Goals</t>
  </si>
  <si>
    <t>Away Goals</t>
  </si>
  <si>
    <t>Probability</t>
  </si>
  <si>
    <t>home</t>
  </si>
  <si>
    <t>1x</t>
  </si>
  <si>
    <t>2x</t>
  </si>
  <si>
    <r>
      <t>2.26</t>
    </r>
    <r>
      <rPr>
        <sz val="11"/>
        <color rgb="FFC3362B"/>
        <rFont val="Barlow"/>
      </rPr>
      <t>-0.74</t>
    </r>
  </si>
  <si>
    <r>
      <t>6.20</t>
    </r>
    <r>
      <rPr>
        <sz val="11"/>
        <color rgb="FF3D8C40"/>
        <rFont val="Barlow"/>
      </rPr>
      <t>-0.80</t>
    </r>
  </si>
  <si>
    <r>
      <t>4.37</t>
    </r>
    <r>
      <rPr>
        <sz val="11"/>
        <color rgb="FFC3362B"/>
        <rFont val="Barlow"/>
      </rPr>
      <t>+0.37</t>
    </r>
  </si>
  <si>
    <r>
      <t>6.80</t>
    </r>
    <r>
      <rPr>
        <sz val="11"/>
        <color rgb="FF3D8C40"/>
        <rFont val="Barlow"/>
      </rPr>
      <t>+1.80</t>
    </r>
  </si>
  <si>
    <r>
      <t>2.73</t>
    </r>
    <r>
      <rPr>
        <sz val="11"/>
        <color rgb="FF3D8C40"/>
        <rFont val="Barlow"/>
      </rPr>
      <t>-1.27</t>
    </r>
  </si>
  <si>
    <r>
      <t>5.16</t>
    </r>
    <r>
      <rPr>
        <sz val="11"/>
        <color rgb="FFC3362B"/>
        <rFont val="Barlow"/>
      </rPr>
      <t>+1.16</t>
    </r>
  </si>
  <si>
    <r>
      <t>4.10</t>
    </r>
    <r>
      <rPr>
        <sz val="11"/>
        <color rgb="FF3D8C40"/>
        <rFont val="Barlow"/>
      </rPr>
      <t>+1.10</t>
    </r>
  </si>
  <si>
    <r>
      <t>4.74</t>
    </r>
    <r>
      <rPr>
        <sz val="11"/>
        <color rgb="FFC3362B"/>
        <rFont val="Barlow"/>
      </rPr>
      <t>+0.74</t>
    </r>
  </si>
  <si>
    <r>
      <t>5.65</t>
    </r>
    <r>
      <rPr>
        <sz val="11"/>
        <color rgb="FF3D8C40"/>
        <rFont val="Barlow"/>
      </rPr>
      <t>-1.35</t>
    </r>
  </si>
  <si>
    <r>
      <t>3.26</t>
    </r>
    <r>
      <rPr>
        <sz val="11"/>
        <color rgb="FF3D8C40"/>
        <rFont val="Barlow"/>
      </rPr>
      <t>+0.26</t>
    </r>
  </si>
  <si>
    <r>
      <t>6.25</t>
    </r>
    <r>
      <rPr>
        <sz val="11"/>
        <color rgb="FF3D8C40"/>
        <rFont val="Barlow"/>
      </rPr>
      <t>-0.75</t>
    </r>
  </si>
  <si>
    <r>
      <t>4.39</t>
    </r>
    <r>
      <rPr>
        <sz val="11"/>
        <color rgb="FF3D8C40"/>
        <rFont val="Barlow"/>
      </rPr>
      <t>-1.61</t>
    </r>
  </si>
  <si>
    <r>
      <t>5.66</t>
    </r>
    <r>
      <rPr>
        <sz val="11"/>
        <color rgb="FFC3362B"/>
        <rFont val="Barlow"/>
      </rPr>
      <t>-0.34</t>
    </r>
  </si>
  <si>
    <r>
      <t>3.39</t>
    </r>
    <r>
      <rPr>
        <sz val="11"/>
        <color rgb="FFC3362B"/>
        <rFont val="Barlow"/>
      </rPr>
      <t>+0.39</t>
    </r>
  </si>
  <si>
    <r>
      <t>4.54</t>
    </r>
    <r>
      <rPr>
        <sz val="11"/>
        <color rgb="FFC3362B"/>
        <rFont val="Barlow"/>
      </rPr>
      <t>+1.54</t>
    </r>
  </si>
  <si>
    <r>
      <t>3.00</t>
    </r>
    <r>
      <rPr>
        <sz val="11"/>
        <color rgb="FF3D8C40"/>
        <rFont val="Barlow"/>
      </rPr>
      <t>+2.00</t>
    </r>
  </si>
  <si>
    <r>
      <t>5.23</t>
    </r>
    <r>
      <rPr>
        <sz val="11"/>
        <color rgb="FF3D8C40"/>
        <rFont val="Barlow"/>
      </rPr>
      <t>-0.77</t>
    </r>
  </si>
  <si>
    <r>
      <t>1.96</t>
    </r>
    <r>
      <rPr>
        <sz val="11"/>
        <color rgb="FFC3362B"/>
        <rFont val="Barlow"/>
      </rPr>
      <t>+0.96</t>
    </r>
  </si>
  <si>
    <r>
      <t>7.20</t>
    </r>
    <r>
      <rPr>
        <sz val="11"/>
        <color rgb="FFC3362B"/>
        <rFont val="Barlow"/>
      </rPr>
      <t>-0.80</t>
    </r>
  </si>
  <si>
    <r>
      <t>1.79</t>
    </r>
    <r>
      <rPr>
        <sz val="11"/>
        <color rgb="FF3D8C40"/>
        <rFont val="Barlow"/>
      </rPr>
      <t>-0.21</t>
    </r>
  </si>
  <si>
    <r>
      <t>3.58</t>
    </r>
    <r>
      <rPr>
        <sz val="11"/>
        <color rgb="FFC3362B"/>
        <rFont val="Barlow"/>
      </rPr>
      <t>+0.58</t>
    </r>
  </si>
  <si>
    <r>
      <t>4.81</t>
    </r>
    <r>
      <rPr>
        <sz val="11"/>
        <color rgb="FFC3362B"/>
        <rFont val="Barlow"/>
      </rPr>
      <t>-3.19</t>
    </r>
  </si>
  <si>
    <r>
      <t>3.27</t>
    </r>
    <r>
      <rPr>
        <sz val="11"/>
        <color rgb="FFC3362B"/>
        <rFont val="Barlow"/>
      </rPr>
      <t>+3.27</t>
    </r>
  </si>
  <si>
    <r>
      <t>7.47</t>
    </r>
    <r>
      <rPr>
        <sz val="11"/>
        <color rgb="FF3D8C40"/>
        <rFont val="Barlow"/>
      </rPr>
      <t>+2.47</t>
    </r>
  </si>
  <si>
    <r>
      <t>4.25</t>
    </r>
    <r>
      <rPr>
        <sz val="11"/>
        <color rgb="FF3D8C40"/>
        <rFont val="Barlow"/>
      </rPr>
      <t>-1.75</t>
    </r>
  </si>
  <si>
    <r>
      <t>2.24</t>
    </r>
    <r>
      <rPr>
        <sz val="11"/>
        <color rgb="FF3D8C40"/>
        <rFont val="Barlow"/>
      </rPr>
      <t>-0.76</t>
    </r>
  </si>
  <si>
    <r>
      <t>5.63</t>
    </r>
    <r>
      <rPr>
        <sz val="11"/>
        <color rgb="FF3D8C40"/>
        <rFont val="Barlow"/>
      </rPr>
      <t>+0.63</t>
    </r>
  </si>
  <si>
    <r>
      <t>2.79</t>
    </r>
    <r>
      <rPr>
        <sz val="11"/>
        <color rgb="FFC3362B"/>
        <rFont val="Barlow"/>
      </rPr>
      <t>+0.79</t>
    </r>
  </si>
  <si>
    <r>
      <t>3.12</t>
    </r>
    <r>
      <rPr>
        <sz val="11"/>
        <color rgb="FFC3362B"/>
        <rFont val="Barlow"/>
      </rPr>
      <t>+1.12</t>
    </r>
  </si>
  <si>
    <r>
      <t>5.04</t>
    </r>
    <r>
      <rPr>
        <sz val="11"/>
        <color rgb="FFC3362B"/>
        <rFont val="Barlow"/>
      </rPr>
      <t>-0.96</t>
    </r>
  </si>
  <si>
    <r>
      <t>2.61</t>
    </r>
    <r>
      <rPr>
        <sz val="11"/>
        <color rgb="FFC3362B"/>
        <rFont val="Barlow"/>
      </rPr>
      <t>+1.61</t>
    </r>
  </si>
  <si>
    <r>
      <t>6.07</t>
    </r>
    <r>
      <rPr>
        <sz val="11"/>
        <color rgb="FFC3362B"/>
        <rFont val="Barlow"/>
      </rPr>
      <t>+1.07</t>
    </r>
  </si>
  <si>
    <r>
      <t>4.14</t>
    </r>
    <r>
      <rPr>
        <sz val="11"/>
        <color rgb="FF3D8C40"/>
        <rFont val="Barlow"/>
      </rPr>
      <t>+2.14</t>
    </r>
  </si>
  <si>
    <r>
      <t>5.41</t>
    </r>
    <r>
      <rPr>
        <sz val="11"/>
        <color rgb="FF3D8C40"/>
        <rFont val="Barlow"/>
      </rPr>
      <t>-1.59</t>
    </r>
  </si>
  <si>
    <r>
      <t>9.64</t>
    </r>
    <r>
      <rPr>
        <sz val="11"/>
        <color rgb="FFC3362B"/>
        <rFont val="Barlow"/>
      </rPr>
      <t>+0.64</t>
    </r>
  </si>
  <si>
    <r>
      <t>8.40</t>
    </r>
    <r>
      <rPr>
        <sz val="11"/>
        <color rgb="FFC3362B"/>
        <rFont val="Barlow"/>
      </rPr>
      <t>+1.40</t>
    </r>
  </si>
  <si>
    <r>
      <t>7.09</t>
    </r>
    <r>
      <rPr>
        <sz val="11"/>
        <color rgb="FF3D8C40"/>
        <rFont val="Barlow"/>
      </rPr>
      <t>-0.91</t>
    </r>
  </si>
  <si>
    <r>
      <t>1.89</t>
    </r>
    <r>
      <rPr>
        <sz val="11"/>
        <color rgb="FF3D8C40"/>
        <rFont val="Barlow"/>
      </rPr>
      <t>+0.89</t>
    </r>
  </si>
  <si>
    <r>
      <t>7.70</t>
    </r>
    <r>
      <rPr>
        <sz val="11"/>
        <color rgb="FF3D8C40"/>
        <rFont val="Barlow"/>
      </rPr>
      <t>-1.30</t>
    </r>
  </si>
  <si>
    <r>
      <t>6.11</t>
    </r>
    <r>
      <rPr>
        <sz val="11"/>
        <color rgb="FFC3362B"/>
        <rFont val="Barlow"/>
      </rPr>
      <t>+4.11</t>
    </r>
  </si>
  <si>
    <r>
      <t>1.87</t>
    </r>
    <r>
      <rPr>
        <sz val="11"/>
        <color rgb="FF3D8C40"/>
        <rFont val="Barlow"/>
      </rPr>
      <t>+1.87</t>
    </r>
  </si>
  <si>
    <r>
      <t>7.15</t>
    </r>
    <r>
      <rPr>
        <sz val="11"/>
        <color rgb="FFC3362B"/>
        <rFont val="Barlow"/>
      </rPr>
      <t>+0.15</t>
    </r>
  </si>
  <si>
    <r>
      <t>3.98</t>
    </r>
    <r>
      <rPr>
        <sz val="11"/>
        <color rgb="FF3D8C40"/>
        <rFont val="Barlow"/>
      </rPr>
      <t>-0.02</t>
    </r>
  </si>
  <si>
    <r>
      <t>3.32</t>
    </r>
    <r>
      <rPr>
        <sz val="11"/>
        <color rgb="FF3D8C40"/>
        <rFont val="Barlow"/>
      </rPr>
      <t>+2.32</t>
    </r>
  </si>
  <si>
    <r>
      <t>4.49</t>
    </r>
    <r>
      <rPr>
        <sz val="11"/>
        <color rgb="FF3D8C40"/>
        <rFont val="Barlow"/>
      </rPr>
      <t>-2.51</t>
    </r>
  </si>
  <si>
    <r>
      <t>3.01</t>
    </r>
    <r>
      <rPr>
        <sz val="11"/>
        <color rgb="FFC3362B"/>
        <rFont val="Barlow"/>
      </rPr>
      <t>+2.01</t>
    </r>
  </si>
  <si>
    <r>
      <t>3.39</t>
    </r>
    <r>
      <rPr>
        <sz val="11"/>
        <color rgb="FFC3362B"/>
        <rFont val="Barlow"/>
      </rPr>
      <t>-1.61</t>
    </r>
  </si>
  <si>
    <r>
      <t>3.67</t>
    </r>
    <r>
      <rPr>
        <sz val="11"/>
        <color rgb="FFC3362B"/>
        <rFont val="Barlow"/>
      </rPr>
      <t>+3.67</t>
    </r>
  </si>
  <si>
    <r>
      <t>4.86</t>
    </r>
    <r>
      <rPr>
        <sz val="11"/>
        <color rgb="FFC3362B"/>
        <rFont val="Barlow"/>
      </rPr>
      <t>+0.86</t>
    </r>
  </si>
  <si>
    <r>
      <t>4.98</t>
    </r>
    <r>
      <rPr>
        <sz val="11"/>
        <color rgb="FFC3362B"/>
        <rFont val="Barlow"/>
      </rPr>
      <t>-2.02</t>
    </r>
  </si>
  <si>
    <r>
      <t>3.79</t>
    </r>
    <r>
      <rPr>
        <sz val="11"/>
        <color rgb="FFC3362B"/>
        <rFont val="Barlow"/>
      </rPr>
      <t>+0.79</t>
    </r>
  </si>
  <si>
    <r>
      <t>4.33</t>
    </r>
    <r>
      <rPr>
        <sz val="11"/>
        <color rgb="FFC3362B"/>
        <rFont val="Barlow"/>
      </rPr>
      <t>+2.33</t>
    </r>
  </si>
  <si>
    <r>
      <t>3.41</t>
    </r>
    <r>
      <rPr>
        <sz val="11"/>
        <color rgb="FFC3362B"/>
        <rFont val="Barlow"/>
      </rPr>
      <t>-0.59</t>
    </r>
  </si>
  <si>
    <r>
      <t>4.47</t>
    </r>
    <r>
      <rPr>
        <sz val="11"/>
        <color rgb="FFC3362B"/>
        <rFont val="Barlow"/>
      </rPr>
      <t>+1.47</t>
    </r>
  </si>
  <si>
    <r>
      <t>1.91</t>
    </r>
    <r>
      <rPr>
        <sz val="11"/>
        <color rgb="FFC3362B"/>
        <rFont val="Barlow"/>
      </rPr>
      <t>+0.91</t>
    </r>
  </si>
  <si>
    <r>
      <t>5.46</t>
    </r>
    <r>
      <rPr>
        <sz val="11"/>
        <color rgb="FF3D8C40"/>
        <rFont val="Barlow"/>
      </rPr>
      <t>+2.46</t>
    </r>
  </si>
  <si>
    <r>
      <t>1.90</t>
    </r>
    <r>
      <rPr>
        <sz val="11"/>
        <color rgb="FF3D8C40"/>
        <rFont val="Barlow"/>
      </rPr>
      <t>-1.10</t>
    </r>
  </si>
  <si>
    <r>
      <t>7.54</t>
    </r>
    <r>
      <rPr>
        <sz val="11"/>
        <color rgb="FF3D8C40"/>
        <rFont val="Barlow"/>
      </rPr>
      <t>-0.46</t>
    </r>
  </si>
  <si>
    <r>
      <t>3.38</t>
    </r>
    <r>
      <rPr>
        <sz val="11"/>
        <color rgb="FF3D8C40"/>
        <rFont val="Barlow"/>
      </rPr>
      <t>+1.38</t>
    </r>
  </si>
  <si>
    <r>
      <t>6.93</t>
    </r>
    <r>
      <rPr>
        <sz val="11"/>
        <color rgb="FF3D8C40"/>
        <rFont val="Barlow"/>
      </rPr>
      <t>-2.07</t>
    </r>
  </si>
  <si>
    <r>
      <t>3.54</t>
    </r>
    <r>
      <rPr>
        <sz val="11"/>
        <color rgb="FF3D8C40"/>
        <rFont val="Barlow"/>
      </rPr>
      <t>-1.46</t>
    </r>
  </si>
  <si>
    <r>
      <t>2.07</t>
    </r>
    <r>
      <rPr>
        <sz val="11"/>
        <color rgb="FF3D8C40"/>
        <rFont val="Barlow"/>
      </rPr>
      <t>+1.07</t>
    </r>
  </si>
  <si>
    <r>
      <t>5.42</t>
    </r>
    <r>
      <rPr>
        <sz val="11"/>
        <color rgb="FF3D8C40"/>
        <rFont val="Barlow"/>
      </rPr>
      <t>-3.58</t>
    </r>
  </si>
  <si>
    <r>
      <t>1.39</t>
    </r>
    <r>
      <rPr>
        <sz val="11"/>
        <color rgb="FFC3362B"/>
        <rFont val="Barlow"/>
      </rPr>
      <t>+1.39</t>
    </r>
  </si>
  <si>
    <r>
      <t>6.19</t>
    </r>
    <r>
      <rPr>
        <sz val="11"/>
        <color rgb="FFC3362B"/>
        <rFont val="Barlow"/>
      </rPr>
      <t>-0.81</t>
    </r>
  </si>
  <si>
    <r>
      <t>0.87</t>
    </r>
    <r>
      <rPr>
        <sz val="11"/>
        <color rgb="FFC3362B"/>
        <rFont val="Barlow"/>
      </rPr>
      <t>+0.87</t>
    </r>
  </si>
  <si>
    <r>
      <t>4.98</t>
    </r>
    <r>
      <rPr>
        <sz val="11"/>
        <color rgb="FFC3362B"/>
        <rFont val="Barlow"/>
      </rPr>
      <t>+0.98</t>
    </r>
  </si>
  <si>
    <r>
      <t>3.12</t>
    </r>
    <r>
      <rPr>
        <sz val="11"/>
        <color rgb="FF3D8C40"/>
        <rFont val="Barlow"/>
      </rPr>
      <t>+2.12</t>
    </r>
  </si>
  <si>
    <r>
      <t>5.11</t>
    </r>
    <r>
      <rPr>
        <sz val="11"/>
        <color rgb="FF3D8C40"/>
        <rFont val="Barlow"/>
      </rPr>
      <t>-1.89</t>
    </r>
  </si>
  <si>
    <r>
      <t>5.46</t>
    </r>
    <r>
      <rPr>
        <sz val="11"/>
        <color rgb="FF3D8C40"/>
        <rFont val="Barlow"/>
      </rPr>
      <t>-3.54</t>
    </r>
  </si>
  <si>
    <r>
      <t>4.24</t>
    </r>
    <r>
      <rPr>
        <sz val="11"/>
        <color rgb="FF3D8C40"/>
        <rFont val="Barlow"/>
      </rPr>
      <t>+0.24</t>
    </r>
  </si>
  <si>
    <r>
      <t>4.88</t>
    </r>
    <r>
      <rPr>
        <sz val="11"/>
        <color rgb="FF3D8C40"/>
        <rFont val="Barlow"/>
      </rPr>
      <t>-2.12</t>
    </r>
  </si>
  <si>
    <r>
      <t>5.98</t>
    </r>
    <r>
      <rPr>
        <sz val="11"/>
        <color rgb="FFC3362B"/>
        <rFont val="Barlow"/>
      </rPr>
      <t>+3.98</t>
    </r>
  </si>
  <si>
    <r>
      <t>4.36</t>
    </r>
    <r>
      <rPr>
        <sz val="11"/>
        <color rgb="FF3D8C40"/>
        <rFont val="Barlow"/>
      </rPr>
      <t>+0.36</t>
    </r>
  </si>
  <si>
    <r>
      <t>6.51</t>
    </r>
    <r>
      <rPr>
        <sz val="11"/>
        <color rgb="FFC3362B"/>
        <rFont val="Barlow"/>
      </rPr>
      <t>+4.51</t>
    </r>
  </si>
  <si>
    <r>
      <t>3.74</t>
    </r>
    <r>
      <rPr>
        <sz val="11"/>
        <color rgb="FFC3362B"/>
        <rFont val="Barlow"/>
      </rPr>
      <t>+1.74</t>
    </r>
  </si>
  <si>
    <r>
      <t>4.26</t>
    </r>
    <r>
      <rPr>
        <sz val="11"/>
        <color rgb="FF3D8C40"/>
        <rFont val="Barlow"/>
      </rPr>
      <t>+2.26</t>
    </r>
  </si>
  <si>
    <r>
      <t>3.81</t>
    </r>
    <r>
      <rPr>
        <sz val="11"/>
        <color rgb="FFC3362B"/>
        <rFont val="Barlow"/>
      </rPr>
      <t>+0.81</t>
    </r>
  </si>
  <si>
    <r>
      <t>1.13</t>
    </r>
    <r>
      <rPr>
        <sz val="11"/>
        <color rgb="FFC3362B"/>
        <rFont val="Barlow"/>
      </rPr>
      <t>+0.13</t>
    </r>
  </si>
  <si>
    <r>
      <t>7.29</t>
    </r>
    <r>
      <rPr>
        <sz val="11"/>
        <color rgb="FF3D8C40"/>
        <rFont val="Barlow"/>
      </rPr>
      <t>+1.29</t>
    </r>
  </si>
  <si>
    <r>
      <t>0.46</t>
    </r>
    <r>
      <rPr>
        <sz val="11"/>
        <color rgb="FF3D8C40"/>
        <rFont val="Barlow"/>
      </rPr>
      <t>-0.54</t>
    </r>
  </si>
  <si>
    <r>
      <t>5.02</t>
    </r>
    <r>
      <rPr>
        <sz val="11"/>
        <color rgb="FFC3362B"/>
        <rFont val="Barlow"/>
      </rPr>
      <t>+1.02</t>
    </r>
  </si>
  <si>
    <r>
      <t>3.84</t>
    </r>
    <r>
      <rPr>
        <sz val="11"/>
        <color rgb="FF3D8C40"/>
        <rFont val="Barlow"/>
      </rPr>
      <t>+2.84</t>
    </r>
  </si>
  <si>
    <r>
      <t>4.67</t>
    </r>
    <r>
      <rPr>
        <sz val="11"/>
        <color rgb="FF3D8C40"/>
        <rFont val="Barlow"/>
      </rPr>
      <t>-1.33</t>
    </r>
  </si>
  <si>
    <r>
      <t>4.70</t>
    </r>
    <r>
      <rPr>
        <sz val="11"/>
        <color rgb="FFC3362B"/>
        <rFont val="Barlow"/>
      </rPr>
      <t>+0.70</t>
    </r>
  </si>
  <si>
    <r>
      <t>7.01</t>
    </r>
    <r>
      <rPr>
        <sz val="11"/>
        <color rgb="FF3D8C40"/>
        <rFont val="Barlow"/>
      </rPr>
      <t>+1.01</t>
    </r>
  </si>
  <si>
    <r>
      <t>3.27</t>
    </r>
    <r>
      <rPr>
        <sz val="11"/>
        <color rgb="FFC3362B"/>
        <rFont val="Barlow"/>
      </rPr>
      <t>+0.27</t>
    </r>
  </si>
  <si>
    <r>
      <t>4.50</t>
    </r>
    <r>
      <rPr>
        <sz val="11"/>
        <color rgb="FF3D8C40"/>
        <rFont val="Barlow"/>
      </rPr>
      <t>+0.50</t>
    </r>
  </si>
  <si>
    <r>
      <t>3.43</t>
    </r>
    <r>
      <rPr>
        <sz val="11"/>
        <color rgb="FFC3362B"/>
        <rFont val="Barlow"/>
      </rPr>
      <t>+0.43</t>
    </r>
  </si>
  <si>
    <r>
      <t>6.90</t>
    </r>
    <r>
      <rPr>
        <sz val="11"/>
        <color rgb="FFC3362B"/>
        <rFont val="Barlow"/>
      </rPr>
      <t>+2.90</t>
    </r>
  </si>
  <si>
    <r>
      <t>4.41</t>
    </r>
    <r>
      <rPr>
        <sz val="11"/>
        <color rgb="FFC3362B"/>
        <rFont val="Barlow"/>
      </rPr>
      <t>+1.41</t>
    </r>
  </si>
  <si>
    <r>
      <t>6.62</t>
    </r>
    <r>
      <rPr>
        <sz val="11"/>
        <color rgb="FFC3362B"/>
        <rFont val="Barlow"/>
      </rPr>
      <t>+1.62</t>
    </r>
  </si>
  <si>
    <r>
      <t>3.08</t>
    </r>
    <r>
      <rPr>
        <sz val="11"/>
        <color rgb="FF3D8C40"/>
        <rFont val="Barlow"/>
      </rPr>
      <t>+0.08</t>
    </r>
  </si>
  <si>
    <r>
      <t>5.72</t>
    </r>
    <r>
      <rPr>
        <sz val="11"/>
        <color rgb="FF3D8C40"/>
        <rFont val="Barlow"/>
      </rPr>
      <t>-0.28</t>
    </r>
  </si>
  <si>
    <r>
      <t>7.49</t>
    </r>
    <r>
      <rPr>
        <sz val="11"/>
        <color rgb="FFC3362B"/>
        <rFont val="Barlow"/>
      </rPr>
      <t>+1.49</t>
    </r>
  </si>
  <si>
    <r>
      <t>5.61</t>
    </r>
    <r>
      <rPr>
        <sz val="11"/>
        <color rgb="FF3D8C40"/>
        <rFont val="Barlow"/>
      </rPr>
      <t>+0.61</t>
    </r>
  </si>
  <si>
    <r>
      <t>7.36</t>
    </r>
    <r>
      <rPr>
        <sz val="11"/>
        <color rgb="FFC3362B"/>
        <rFont val="Barlow"/>
      </rPr>
      <t>+0.36</t>
    </r>
  </si>
  <si>
    <r>
      <t>4.17</t>
    </r>
    <r>
      <rPr>
        <sz val="11"/>
        <color rgb="FFC3362B"/>
        <rFont val="Barlow"/>
      </rPr>
      <t>+1.17</t>
    </r>
  </si>
  <si>
    <r>
      <t>1.61</t>
    </r>
    <r>
      <rPr>
        <sz val="11"/>
        <color rgb="FF3D8C40"/>
        <rFont val="Barlow"/>
      </rPr>
      <t>+1.61</t>
    </r>
  </si>
  <si>
    <r>
      <t>6.27</t>
    </r>
    <r>
      <rPr>
        <sz val="11"/>
        <color rgb="FFC3362B"/>
        <rFont val="Barlow"/>
      </rPr>
      <t>+1.27</t>
    </r>
  </si>
  <si>
    <r>
      <t>3.28</t>
    </r>
    <r>
      <rPr>
        <sz val="11"/>
        <color rgb="FFC3362B"/>
        <rFont val="Barlow"/>
      </rPr>
      <t>+1.28</t>
    </r>
  </si>
  <si>
    <r>
      <t>4.57</t>
    </r>
    <r>
      <rPr>
        <sz val="11"/>
        <color rgb="FF3D8C40"/>
        <rFont val="Barlow"/>
      </rPr>
      <t>+0.57</t>
    </r>
  </si>
  <si>
    <r>
      <t>3.43</t>
    </r>
    <r>
      <rPr>
        <sz val="11"/>
        <color rgb="FF3D8C40"/>
        <rFont val="Barlow"/>
      </rPr>
      <t>-0.57</t>
    </r>
  </si>
  <si>
    <r>
      <t>3.22</t>
    </r>
    <r>
      <rPr>
        <sz val="11"/>
        <color rgb="FF3D8C40"/>
        <rFont val="Barlow"/>
      </rPr>
      <t>-0.78</t>
    </r>
  </si>
  <si>
    <r>
      <t>5.42</t>
    </r>
    <r>
      <rPr>
        <sz val="11"/>
        <color rgb="FFC3362B"/>
        <rFont val="Barlow"/>
      </rPr>
      <t>-0.58</t>
    </r>
  </si>
  <si>
    <r>
      <t>2.44</t>
    </r>
    <r>
      <rPr>
        <sz val="11"/>
        <color rgb="FF3D8C40"/>
        <rFont val="Barlow"/>
      </rPr>
      <t>-0.56</t>
    </r>
  </si>
  <si>
    <r>
      <t>4.71</t>
    </r>
    <r>
      <rPr>
        <sz val="11"/>
        <color rgb="FF3D8C40"/>
        <rFont val="Barlow"/>
      </rPr>
      <t>-4.29</t>
    </r>
  </si>
  <si>
    <r>
      <t>6.48</t>
    </r>
    <r>
      <rPr>
        <sz val="11"/>
        <color rgb="FF3D8C40"/>
        <rFont val="Barlow"/>
      </rPr>
      <t>+0.48</t>
    </r>
  </si>
  <si>
    <r>
      <t>4.31</t>
    </r>
    <r>
      <rPr>
        <sz val="11"/>
        <color rgb="FF3D8C40"/>
        <rFont val="Barlow"/>
      </rPr>
      <t>-2.69</t>
    </r>
  </si>
  <si>
    <r>
      <t>3.05</t>
    </r>
    <r>
      <rPr>
        <sz val="11"/>
        <color rgb="FFC3362B"/>
        <rFont val="Barlow"/>
      </rPr>
      <t>+0.05</t>
    </r>
  </si>
  <si>
    <r>
      <t>3.95</t>
    </r>
    <r>
      <rPr>
        <sz val="11"/>
        <color rgb="FFC3362B"/>
        <rFont val="Barlow"/>
      </rPr>
      <t>-2.05</t>
    </r>
  </si>
  <si>
    <r>
      <t>3.34</t>
    </r>
    <r>
      <rPr>
        <sz val="11"/>
        <color rgb="FFC3362B"/>
        <rFont val="Barlow"/>
      </rPr>
      <t>+2.34</t>
    </r>
  </si>
  <si>
    <r>
      <t>2.52</t>
    </r>
    <r>
      <rPr>
        <sz val="11"/>
        <color rgb="FF3D8C40"/>
        <rFont val="Barlow"/>
      </rPr>
      <t>-0.48</t>
    </r>
  </si>
  <si>
    <r>
      <t>5.59</t>
    </r>
    <r>
      <rPr>
        <sz val="11"/>
        <color rgb="FF3D8C40"/>
        <rFont val="Barlow"/>
      </rPr>
      <t>+0.59</t>
    </r>
  </si>
  <si>
    <r>
      <t>2.58</t>
    </r>
    <r>
      <rPr>
        <sz val="11"/>
        <color rgb="FF3D8C40"/>
        <rFont val="Barlow"/>
      </rPr>
      <t>-1.42</t>
    </r>
  </si>
  <si>
    <t>away last 6 (3 away)</t>
  </si>
  <si>
    <t>home last 6 (3 home)</t>
  </si>
  <si>
    <t>EPL 22/23 - Away (last 3)</t>
  </si>
  <si>
    <t>EPL 22/23 - Home (last 3)</t>
  </si>
  <si>
    <t>model</t>
  </si>
  <si>
    <t>match</t>
  </si>
  <si>
    <t>match_date</t>
  </si>
  <si>
    <t>competition</t>
  </si>
  <si>
    <t>model_score</t>
  </si>
  <si>
    <t>actual_score</t>
  </si>
  <si>
    <t>model_odds</t>
  </si>
  <si>
    <t>goals</t>
  </si>
  <si>
    <t>form(6)</t>
  </si>
  <si>
    <t>Manchester City v Arsenal</t>
  </si>
  <si>
    <t>FA Cup</t>
  </si>
  <si>
    <t>notes</t>
  </si>
  <si>
    <t>13/2</t>
  </si>
  <si>
    <t>14/1</t>
  </si>
  <si>
    <t>model_fractional_odds</t>
  </si>
  <si>
    <t>actual_fractional_odds</t>
  </si>
  <si>
    <t>10/1</t>
  </si>
  <si>
    <t>17/2</t>
  </si>
  <si>
    <t>15/2</t>
  </si>
  <si>
    <t>29.02.23</t>
  </si>
  <si>
    <t>27.01.23</t>
  </si>
  <si>
    <t>Brighton v Liverpool</t>
  </si>
  <si>
    <t>9/1</t>
  </si>
  <si>
    <t>11/1</t>
  </si>
  <si>
    <t>16/1</t>
  </si>
  <si>
    <t>22/1</t>
  </si>
  <si>
    <t>MP</t>
  </si>
  <si>
    <t>Burnley</t>
  </si>
  <si>
    <t>Sheffield Utd</t>
  </si>
  <si>
    <t>Middlesbrough</t>
  </si>
  <si>
    <t>Watford</t>
  </si>
  <si>
    <t>Blackburn</t>
  </si>
  <si>
    <t>Norwich City</t>
  </si>
  <si>
    <t>Luton Town</t>
  </si>
  <si>
    <t>Millwall</t>
  </si>
  <si>
    <t>Sunderland</t>
  </si>
  <si>
    <t>West Brom</t>
  </si>
  <si>
    <t>Preston</t>
  </si>
  <si>
    <t>Swansea City</t>
  </si>
  <si>
    <t>Coventry City</t>
  </si>
  <si>
    <t>QPR</t>
  </si>
  <si>
    <t>Hull City</t>
  </si>
  <si>
    <t>Reading</t>
  </si>
  <si>
    <t>Bristol City</t>
  </si>
  <si>
    <t>Stoke City</t>
  </si>
  <si>
    <t>Birmingham City</t>
  </si>
  <si>
    <t>Rotherham Utd</t>
  </si>
  <si>
    <t>Cardiff City</t>
  </si>
  <si>
    <t>Huddersfield</t>
  </si>
  <si>
    <t>Blackpool</t>
  </si>
  <si>
    <t>Wigan Athletic</t>
  </si>
  <si>
    <t>xG model had 1-0 as second highest probable score</t>
  </si>
  <si>
    <t>xG model was correct</t>
  </si>
  <si>
    <t>Acc'ton Stanley</t>
  </si>
  <si>
    <t>Barnsley</t>
  </si>
  <si>
    <t>Bolton</t>
  </si>
  <si>
    <t>Bristol Rovers</t>
  </si>
  <si>
    <t>Burton Albion</t>
  </si>
  <si>
    <t>Cambridge Utd</t>
  </si>
  <si>
    <t>Charlton Ath</t>
  </si>
  <si>
    <t>Cheltenham</t>
  </si>
  <si>
    <t>Derby County</t>
  </si>
  <si>
    <t>Exeter City</t>
  </si>
  <si>
    <t>FG Rovers</t>
  </si>
  <si>
    <t>Fleetwood Town</t>
  </si>
  <si>
    <t>Ipswich Town</t>
  </si>
  <si>
    <t>Lincoln City</t>
  </si>
  <si>
    <t>MK Dons</t>
  </si>
  <si>
    <t>Morecambe</t>
  </si>
  <si>
    <t>Oxford United</t>
  </si>
  <si>
    <t>P'borough Utd</t>
  </si>
  <si>
    <t>Plymouth Argyle</t>
  </si>
  <si>
    <t>Port Vale</t>
  </si>
  <si>
    <t>Portsmouth</t>
  </si>
  <si>
    <t>Sheffield Weds</t>
  </si>
  <si>
    <t>Shrewsbury</t>
  </si>
  <si>
    <t>Wycombe</t>
  </si>
  <si>
    <t>AFC Wimbledon</t>
  </si>
  <si>
    <t>Barrow</t>
  </si>
  <si>
    <t>Bradford City</t>
  </si>
  <si>
    <t>Carlisle United</t>
  </si>
  <si>
    <t>Colchester Utd</t>
  </si>
  <si>
    <t>Crawley Town</t>
  </si>
  <si>
    <t>Crewe Alexandra</t>
  </si>
  <si>
    <t>Doncaster</t>
  </si>
  <si>
    <t>Gillingham</t>
  </si>
  <si>
    <t>Grimsby Town</t>
  </si>
  <si>
    <t>Harrogate</t>
  </si>
  <si>
    <t>Hartlepool Utd</t>
  </si>
  <si>
    <t>Leyton Orient</t>
  </si>
  <si>
    <t>Mansfield Town</t>
  </si>
  <si>
    <t>Newport County</t>
  </si>
  <si>
    <t>Northampton</t>
  </si>
  <si>
    <t>Rochdale</t>
  </si>
  <si>
    <t>Salford City</t>
  </si>
  <si>
    <t>Stevenage</t>
  </si>
  <si>
    <t>Stockport</t>
  </si>
  <si>
    <t>Sutton United</t>
  </si>
  <si>
    <t>Swindon Town</t>
  </si>
  <si>
    <t>Tranmere Rovers</t>
  </si>
  <si>
    <t>Walsall</t>
  </si>
  <si>
    <t>Aldershot Town</t>
  </si>
  <si>
    <t>Altrincham</t>
  </si>
  <si>
    <t>Barnet</t>
  </si>
  <si>
    <t>Boreham Wood</t>
  </si>
  <si>
    <t>Bromley</t>
  </si>
  <si>
    <t>Chesterfield</t>
  </si>
  <si>
    <t>Dag &amp; Red</t>
  </si>
  <si>
    <t>Eastleigh</t>
  </si>
  <si>
    <t>FC Halifax Town</t>
  </si>
  <si>
    <t>Gateshead</t>
  </si>
  <si>
    <t>Maidenhead Utd</t>
  </si>
  <si>
    <t>Maidstone Utd</t>
  </si>
  <si>
    <t>Notts County</t>
  </si>
  <si>
    <t>Oldham Athletic</t>
  </si>
  <si>
    <t>Scunthorpe Utd</t>
  </si>
  <si>
    <t>Solihull Moors</t>
  </si>
  <si>
    <t>Southend United</t>
  </si>
  <si>
    <t>Torquay</t>
  </si>
  <si>
    <t>Wealdstone</t>
  </si>
  <si>
    <t>Woking</t>
  </si>
  <si>
    <t>Wrexham</t>
  </si>
  <si>
    <t>Yeovil Town</t>
  </si>
  <si>
    <t>York City</t>
  </si>
  <si>
    <t>Dorking Wand</t>
  </si>
  <si>
    <t>Player</t>
  </si>
  <si>
    <t>Nation</t>
  </si>
  <si>
    <t>Pos</t>
  </si>
  <si>
    <t>Age</t>
  </si>
  <si>
    <t>Starts</t>
  </si>
  <si>
    <t>Min</t>
  </si>
  <si>
    <t>90s</t>
  </si>
  <si>
    <t>Gls</t>
  </si>
  <si>
    <t>Ast</t>
  </si>
  <si>
    <t>G-PK</t>
  </si>
  <si>
    <t>PK</t>
  </si>
  <si>
    <t>PKatt</t>
  </si>
  <si>
    <t>CrdY</t>
  </si>
  <si>
    <t>CrdR</t>
  </si>
  <si>
    <t>Gabriel Dos Santos</t>
  </si>
  <si>
    <t>br BRA</t>
  </si>
  <si>
    <t>DF</t>
  </si>
  <si>
    <t>25-043</t>
  </si>
  <si>
    <t>Amario Duberry</t>
  </si>
  <si>
    <t>eng ENG</t>
  </si>
  <si>
    <t>FW</t>
  </si>
  <si>
    <t>17-247</t>
  </si>
  <si>
    <t>Mohamed Elneny</t>
  </si>
  <si>
    <t>eg EGY</t>
  </si>
  <si>
    <t>MF</t>
  </si>
  <si>
    <t>30-204</t>
  </si>
  <si>
    <t>Rob Holding</t>
  </si>
  <si>
    <t>27-133</t>
  </si>
  <si>
    <t>Karl Jakob Hein</t>
  </si>
  <si>
    <t>ee EST</t>
  </si>
  <si>
    <t>GK</t>
  </si>
  <si>
    <t>20-293</t>
  </si>
  <si>
    <t>Gabriel Jesus</t>
  </si>
  <si>
    <t>25-303</t>
  </si>
  <si>
    <t>Marquinhos</t>
  </si>
  <si>
    <t>19-299</t>
  </si>
  <si>
    <t>Martinelli</t>
  </si>
  <si>
    <t>21-227</t>
  </si>
  <si>
    <t>Reiss Nelson</t>
  </si>
  <si>
    <t>23-052</t>
  </si>
  <si>
    <t>Eddie Nketiah</t>
  </si>
  <si>
    <t>23-246</t>
  </si>
  <si>
    <t>Ethan Nwaneri</t>
  </si>
  <si>
    <t>15-316</t>
  </si>
  <si>
    <t>Martin Odegaard</t>
  </si>
  <si>
    <t>no NOR</t>
  </si>
  <si>
    <t>24-045</t>
  </si>
  <si>
    <t>Nathan Oyedeji</t>
  </si>
  <si>
    <t>20-027</t>
  </si>
  <si>
    <t>Thomas Partey</t>
  </si>
  <si>
    <t>gh GHA</t>
  </si>
  <si>
    <t>29-232</t>
  </si>
  <si>
    <t>Nicolas Pepe</t>
  </si>
  <si>
    <t>ci CIV</t>
  </si>
  <si>
    <t>FW,MF</t>
  </si>
  <si>
    <t>27-247</t>
  </si>
  <si>
    <t>Aaron Ramsdale</t>
  </si>
  <si>
    <t>24-262</t>
  </si>
  <si>
    <t>Bukayo Saka</t>
  </si>
  <si>
    <t>21-148</t>
  </si>
  <si>
    <t>William Saliba</t>
  </si>
  <si>
    <t>fr FRA</t>
  </si>
  <si>
    <t>21-313</t>
  </si>
  <si>
    <t>Albert Sambi Lokonga</t>
  </si>
  <si>
    <t>be BEL</t>
  </si>
  <si>
    <t>23-101</t>
  </si>
  <si>
    <t>Matthew Smith</t>
  </si>
  <si>
    <t>22-118</t>
  </si>
  <si>
    <t>Emile Smith Rowe</t>
  </si>
  <si>
    <t>MF,FW</t>
  </si>
  <si>
    <t>22-187</t>
  </si>
  <si>
    <t>Cedric Soares</t>
  </si>
  <si>
    <t>pt POR</t>
  </si>
  <si>
    <t>31-153</t>
  </si>
  <si>
    <t>Lino Sousa</t>
  </si>
  <si>
    <t>18-012</t>
  </si>
  <si>
    <t>Kieran Tierney</t>
  </si>
  <si>
    <t>sct SCO</t>
  </si>
  <si>
    <t>25-240</t>
  </si>
  <si>
    <t>Takehiro Tomiyasu</t>
  </si>
  <si>
    <t>jp JPN</t>
  </si>
  <si>
    <t>24-087</t>
  </si>
  <si>
    <t>Leandro Trossard</t>
  </si>
  <si>
    <t>28-058</t>
  </si>
  <si>
    <t>Matt Turner</t>
  </si>
  <si>
    <t>us USA</t>
  </si>
  <si>
    <t>28-221</t>
  </si>
  <si>
    <t>Fabio Vieira</t>
  </si>
  <si>
    <t>22-246</t>
  </si>
  <si>
    <t>Ben White</t>
  </si>
  <si>
    <t>25-115</t>
  </si>
  <si>
    <t>Granit Xhaka</t>
  </si>
  <si>
    <t>ch SUI</t>
  </si>
  <si>
    <t>30-126</t>
  </si>
  <si>
    <t>Oleksandr Zinchenko</t>
  </si>
  <si>
    <t>ua UKR</t>
  </si>
  <si>
    <t>26-047</t>
  </si>
  <si>
    <t>ARS</t>
  </si>
  <si>
    <t>npxG</t>
  </si>
  <si>
    <t>xAG</t>
  </si>
  <si>
    <t>npxG+xAG</t>
  </si>
  <si>
    <t>CrdY/90</t>
  </si>
  <si>
    <t>CrdR/90</t>
  </si>
  <si>
    <t>Cameron Archer</t>
  </si>
  <si>
    <t>21-194</t>
  </si>
  <si>
    <t>Leon Bailey</t>
  </si>
  <si>
    <t>jm JAM</t>
  </si>
  <si>
    <t>25-175</t>
  </si>
  <si>
    <t>Lamare Bogarde</t>
  </si>
  <si>
    <t>nl NED</t>
  </si>
  <si>
    <t>19-026</t>
  </si>
  <si>
    <t>Emi Buendia</t>
  </si>
  <si>
    <t>ar ARG</t>
  </si>
  <si>
    <t>26-037</t>
  </si>
  <si>
    <t>Diego Carlos</t>
  </si>
  <si>
    <t>29-322</t>
  </si>
  <si>
    <t>Matty Cash</t>
  </si>
  <si>
    <t>pl POL</t>
  </si>
  <si>
    <t>25-177</t>
  </si>
  <si>
    <t>Calum Chambers</t>
  </si>
  <si>
    <t>DF,MF</t>
  </si>
  <si>
    <t>28-011</t>
  </si>
  <si>
    <t>Philippe Coutinho</t>
  </si>
  <si>
    <t>30-233</t>
  </si>
  <si>
    <t>Leander Dendoncker</t>
  </si>
  <si>
    <t>27-291</t>
  </si>
  <si>
    <t>Lucas Digne</t>
  </si>
  <si>
    <t>29-195</t>
  </si>
  <si>
    <t>Tim Iroegbunam</t>
  </si>
  <si>
    <t>19-215</t>
  </si>
  <si>
    <t>Boubacar Kamara</t>
  </si>
  <si>
    <t>23-069</t>
  </si>
  <si>
    <t>Ezri Konsa</t>
  </si>
  <si>
    <t>25-100</t>
  </si>
  <si>
    <t>Douglas Luiz</t>
  </si>
  <si>
    <t>24-267</t>
  </si>
  <si>
    <t>Filip Marshall</t>
  </si>
  <si>
    <t>19-282</t>
  </si>
  <si>
    <t>Emiliano Martinez</t>
  </si>
  <si>
    <t>30-151</t>
  </si>
  <si>
    <t>John McGinn</t>
  </si>
  <si>
    <t>28-105</t>
  </si>
  <si>
    <t>Tyrone Mings</t>
  </si>
  <si>
    <t>29-324</t>
  </si>
  <si>
    <t>Alex Moreno</t>
  </si>
  <si>
    <t>es ESP</t>
  </si>
  <si>
    <t>29-237</t>
  </si>
  <si>
    <t>Robin Olsen</t>
  </si>
  <si>
    <t>se SWE</t>
  </si>
  <si>
    <t>33-023</t>
  </si>
  <si>
    <t>Jacob Ramsey</t>
  </si>
  <si>
    <t>21-248</t>
  </si>
  <si>
    <t>Viljami Sinisalo</t>
  </si>
  <si>
    <t>fi FIN</t>
  </si>
  <si>
    <t>21-112</t>
  </si>
  <si>
    <t>Ollie Watkins</t>
  </si>
  <si>
    <t>27-032</t>
  </si>
  <si>
    <t>Ashley Young</t>
  </si>
  <si>
    <t>37-206</t>
  </si>
  <si>
    <t>Kadan Young</t>
  </si>
  <si>
    <t>17-012</t>
  </si>
  <si>
    <t>AVL</t>
  </si>
  <si>
    <t>Daniel Adu-Adjei</t>
  </si>
  <si>
    <t>17-224</t>
  </si>
  <si>
    <t>Jaidon Anthony</t>
  </si>
  <si>
    <t>23-061</t>
  </si>
  <si>
    <t>Owen Bevan</t>
  </si>
  <si>
    <t>wls WAL</t>
  </si>
  <si>
    <t>19-097</t>
  </si>
  <si>
    <t>Philip Billing</t>
  </si>
  <si>
    <t>dk DEN</t>
  </si>
  <si>
    <t>26-234</t>
  </si>
  <si>
    <t>Ryan Christie</t>
  </si>
  <si>
    <t>27-343</t>
  </si>
  <si>
    <t>Lewis Cook</t>
  </si>
  <si>
    <t>25-362</t>
  </si>
  <si>
    <t>Michael DaCosta</t>
  </si>
  <si>
    <t>17-332</t>
  </si>
  <si>
    <t>Siriki Dembele</t>
  </si>
  <si>
    <t>26-146</t>
  </si>
  <si>
    <t>Will Dennis</t>
  </si>
  <si>
    <t>22-205</t>
  </si>
  <si>
    <t>Ryan Fredericks</t>
  </si>
  <si>
    <t>30-113</t>
  </si>
  <si>
    <t>James Hill</t>
  </si>
  <si>
    <t>21-021</t>
  </si>
  <si>
    <t>Lloyd Kelly</t>
  </si>
  <si>
    <t>24-117</t>
  </si>
  <si>
    <t>Jefferson Lerma</t>
  </si>
  <si>
    <t>co COL</t>
  </si>
  <si>
    <t>MF,DF</t>
  </si>
  <si>
    <t>28-098</t>
  </si>
  <si>
    <t>Jamal Lowe</t>
  </si>
  <si>
    <t>28-194</t>
  </si>
  <si>
    <t>Emiliano Marcondes</t>
  </si>
  <si>
    <t>27-328</t>
  </si>
  <si>
    <t>Chris Mepham</t>
  </si>
  <si>
    <t>25-087</t>
  </si>
  <si>
    <t>Kieffer Moore</t>
  </si>
  <si>
    <t>30-176</t>
  </si>
  <si>
    <t>Neto</t>
  </si>
  <si>
    <t>33-196</t>
  </si>
  <si>
    <t>Dango Ouattara</t>
  </si>
  <si>
    <t>bf BFA</t>
  </si>
  <si>
    <t>20-354</t>
  </si>
  <si>
    <t>Ben Pearson</t>
  </si>
  <si>
    <t>28-027</t>
  </si>
  <si>
    <t>Cameron Plain</t>
  </si>
  <si>
    <t>20-064</t>
  </si>
  <si>
    <t>Euan Pollock</t>
  </si>
  <si>
    <t>20-120</t>
  </si>
  <si>
    <t>Joe Rothwell</t>
  </si>
  <si>
    <t>28-020</t>
  </si>
  <si>
    <t>Dominic Sadi</t>
  </si>
  <si>
    <t>19-151</t>
  </si>
  <si>
    <t>Christian Saydee</t>
  </si>
  <si>
    <t>lr LBR</t>
  </si>
  <si>
    <t>20-266</t>
  </si>
  <si>
    <t>Marcos Senesi</t>
  </si>
  <si>
    <t>25-266</t>
  </si>
  <si>
    <t>Adam Smith</t>
  </si>
  <si>
    <t>31-277</t>
  </si>
  <si>
    <t>Dominic Solanke</t>
  </si>
  <si>
    <t>25-139</t>
  </si>
  <si>
    <t>Jack Stacey</t>
  </si>
  <si>
    <t>26-300</t>
  </si>
  <si>
    <t>Junior Stanislas</t>
  </si>
  <si>
    <t>33-066</t>
  </si>
  <si>
    <t>Jack Stephens</t>
  </si>
  <si>
    <t>29-004</t>
  </si>
  <si>
    <t>Marcus Tavernier</t>
  </si>
  <si>
    <t>23-315</t>
  </si>
  <si>
    <t>Mark Travers</t>
  </si>
  <si>
    <t>ie IRL</t>
  </si>
  <si>
    <t>23-258</t>
  </si>
  <si>
    <t>Jordan Zemura</t>
  </si>
  <si>
    <t>zw ZIM</t>
  </si>
  <si>
    <t>23-078</t>
  </si>
  <si>
    <t>SOU</t>
  </si>
  <si>
    <t>BOU</t>
  </si>
  <si>
    <t>Kristoffer Ajer</t>
  </si>
  <si>
    <t>24-289</t>
  </si>
  <si>
    <t>Shandon Baptiste</t>
  </si>
  <si>
    <t>gd GRN</t>
  </si>
  <si>
    <t>24-298</t>
  </si>
  <si>
    <t>Mads Bech Sorensen</t>
  </si>
  <si>
    <t>24-024</t>
  </si>
  <si>
    <t>Sergi Canos</t>
  </si>
  <si>
    <t>FW,DF</t>
  </si>
  <si>
    <t>25-363</t>
  </si>
  <si>
    <t>Matthew Cox</t>
  </si>
  <si>
    <t>19-274</t>
  </si>
  <si>
    <t>Tristan Crama</t>
  </si>
  <si>
    <t>21-084</t>
  </si>
  <si>
    <t>Mikkel Damsgaard</t>
  </si>
  <si>
    <t>22-212</t>
  </si>
  <si>
    <t>Josh Dasilva</t>
  </si>
  <si>
    <t>24-100</t>
  </si>
  <si>
    <t>Halil Dervisoglu</t>
  </si>
  <si>
    <t>tr TUR</t>
  </si>
  <si>
    <t>23-054</t>
  </si>
  <si>
    <t>Saman Ghoddos</t>
  </si>
  <si>
    <t>ir IRN</t>
  </si>
  <si>
    <t>29-147</t>
  </si>
  <si>
    <t>Charlie Goode</t>
  </si>
  <si>
    <t>27-181</t>
  </si>
  <si>
    <t>Rico Henry</t>
  </si>
  <si>
    <t>25-207</t>
  </si>
  <si>
    <t>Aaron Hickey</t>
  </si>
  <si>
    <t>20-235</t>
  </si>
  <si>
    <t>Vitaly Janelt</t>
  </si>
  <si>
    <t>de GER</t>
  </si>
  <si>
    <t>24-266</t>
  </si>
  <si>
    <t>Pontus Jansson</t>
  </si>
  <si>
    <t>31-352</t>
  </si>
  <si>
    <t>Mathias Jensen</t>
  </si>
  <si>
    <t>27-030</t>
  </si>
  <si>
    <t>Mathias Jorgensen</t>
  </si>
  <si>
    <t>32-283</t>
  </si>
  <si>
    <t>Keane Lewis-Potter</t>
  </si>
  <si>
    <t>21-343</t>
  </si>
  <si>
    <t>Bryan Mbeumo</t>
  </si>
  <si>
    <t>cm CMR</t>
  </si>
  <si>
    <t>23-177</t>
  </si>
  <si>
    <t>Ben Mee</t>
  </si>
  <si>
    <t>33-132</t>
  </si>
  <si>
    <t>Christian Norgaard</t>
  </si>
  <si>
    <t>28-327</t>
  </si>
  <si>
    <t>Frank Onyeka</t>
  </si>
  <si>
    <t>ng NGA</t>
  </si>
  <si>
    <t>25-030</t>
  </si>
  <si>
    <t>Ethan Pinnock</t>
  </si>
  <si>
    <t>29-247</t>
  </si>
  <si>
    <t>David Raya</t>
  </si>
  <si>
    <t>27-138</t>
  </si>
  <si>
    <t>Mads Roerslev</t>
  </si>
  <si>
    <t>23-221</t>
  </si>
  <si>
    <t>Kevin Schade</t>
  </si>
  <si>
    <t>21-065</t>
  </si>
  <si>
    <t>Finley Stevens</t>
  </si>
  <si>
    <t>19-296</t>
  </si>
  <si>
    <t>Thomas Strakosha</t>
  </si>
  <si>
    <t>al ALB</t>
  </si>
  <si>
    <t>27-318</t>
  </si>
  <si>
    <t>Ivan Toney</t>
  </si>
  <si>
    <t>26-321</t>
  </si>
  <si>
    <t>Ryan Trevitt</t>
  </si>
  <si>
    <t>19-325</t>
  </si>
  <si>
    <t>Yoane Wissa</t>
  </si>
  <si>
    <t>cd COD</t>
  </si>
  <si>
    <t>26-150</t>
  </si>
  <si>
    <t>Yehor Yarmoliuk</t>
  </si>
  <si>
    <t>18-336</t>
  </si>
  <si>
    <t>BRE</t>
  </si>
  <si>
    <t>Steven Alzate</t>
  </si>
  <si>
    <t>24-145</t>
  </si>
  <si>
    <t>Moises Caicedo</t>
  </si>
  <si>
    <t>ec ECU</t>
  </si>
  <si>
    <t>21-090</t>
  </si>
  <si>
    <t>Julio Cesar Enciso</t>
  </si>
  <si>
    <t>py PAR</t>
  </si>
  <si>
    <t>19-008</t>
  </si>
  <si>
    <t>Levi Colwill</t>
  </si>
  <si>
    <t>19-339</t>
  </si>
  <si>
    <t>Lewis Dunk</t>
  </si>
  <si>
    <t>31-071</t>
  </si>
  <si>
    <t>Pervis Estupinan</t>
  </si>
  <si>
    <t>25-010</t>
  </si>
  <si>
    <t>Evan Ferguson</t>
  </si>
  <si>
    <t>18-104</t>
  </si>
  <si>
    <t>James Furlong</t>
  </si>
  <si>
    <t>20-238</t>
  </si>
  <si>
    <t>Billy Gilmour</t>
  </si>
  <si>
    <t>21-234</t>
  </si>
  <si>
    <t>Pascal GroB</t>
  </si>
  <si>
    <t>31-230</t>
  </si>
  <si>
    <t>Jan Paul van Hecke</t>
  </si>
  <si>
    <t>22-237</t>
  </si>
  <si>
    <t>Jack Hinshelwood</t>
  </si>
  <si>
    <t>17-295</t>
  </si>
  <si>
    <t>Adam Lallana</t>
  </si>
  <si>
    <t>34-266</t>
  </si>
  <si>
    <t>Tariq Lamptey</t>
  </si>
  <si>
    <t>22-123</t>
  </si>
  <si>
    <t>Alexis Mac Allister</t>
  </si>
  <si>
    <t>24-038</t>
  </si>
  <si>
    <t>Solly March</t>
  </si>
  <si>
    <t>28-195</t>
  </si>
  <si>
    <t>Neal Maupay</t>
  </si>
  <si>
    <t>26-170</t>
  </si>
  <si>
    <t>Kaoru Mitoma</t>
  </si>
  <si>
    <t>25-256</t>
  </si>
  <si>
    <t>Andrew Moran</t>
  </si>
  <si>
    <t>19-108</t>
  </si>
  <si>
    <t>Enock Mwepu</t>
  </si>
  <si>
    <t>zm ZAM</t>
  </si>
  <si>
    <t>Robert Sanchez</t>
  </si>
  <si>
    <t>25-074</t>
  </si>
  <si>
    <t>Jeremy Sarmiento</t>
  </si>
  <si>
    <t>20-229</t>
  </si>
  <si>
    <t>Jason Steele</t>
  </si>
  <si>
    <t>32-166</t>
  </si>
  <si>
    <t>Ed Turns</t>
  </si>
  <si>
    <t>20-105</t>
  </si>
  <si>
    <t>Deniz Undav</t>
  </si>
  <si>
    <t>26-196</t>
  </si>
  <si>
    <t>Joel Veltman</t>
  </si>
  <si>
    <t>31-016</t>
  </si>
  <si>
    <t>Adam Webster</t>
  </si>
  <si>
    <t>Danny Welbeck</t>
  </si>
  <si>
    <t>32-066</t>
  </si>
  <si>
    <t>BRI</t>
  </si>
  <si>
    <t>Ethan Ampadu</t>
  </si>
  <si>
    <t>22-139</t>
  </si>
  <si>
    <t>Kepa Arrizabalaga</t>
  </si>
  <si>
    <t>28-120</t>
  </si>
  <si>
    <t>Pierre-Emerick Aubameyang</t>
  </si>
  <si>
    <t>ga GAB</t>
  </si>
  <si>
    <t>33-227</t>
  </si>
  <si>
    <t>Cesar Azpilicueta</t>
  </si>
  <si>
    <t>33-156</t>
  </si>
  <si>
    <t>Benoit Badiashile</t>
  </si>
  <si>
    <t>21-311</t>
  </si>
  <si>
    <t>Marcus Bettinelli</t>
  </si>
  <si>
    <t>30-252</t>
  </si>
  <si>
    <t>Armando Broja</t>
  </si>
  <si>
    <t>21-143</t>
  </si>
  <si>
    <t>Trevoh Chalobah</t>
  </si>
  <si>
    <t>23-210</t>
  </si>
  <si>
    <t>Ben Chilwell</t>
  </si>
  <si>
    <t>26-041</t>
  </si>
  <si>
    <t>Carney Chukwuemeka</t>
  </si>
  <si>
    <t>19-103</t>
  </si>
  <si>
    <t>Marc Cucurella</t>
  </si>
  <si>
    <t>24-193</t>
  </si>
  <si>
    <t>Joao Felix</t>
  </si>
  <si>
    <t>23-082</t>
  </si>
  <si>
    <t>Datro Fofana</t>
  </si>
  <si>
    <t>20-040</t>
  </si>
  <si>
    <t>Wesley Fofana</t>
  </si>
  <si>
    <t>22-045</t>
  </si>
  <si>
    <t>Conor Gallagher</t>
  </si>
  <si>
    <t>22-359</t>
  </si>
  <si>
    <t>Lewis Hall</t>
  </si>
  <si>
    <t>18-145</t>
  </si>
  <si>
    <t>Kai Havertz</t>
  </si>
  <si>
    <t>23-234</t>
  </si>
  <si>
    <t>Callum Hudson-Odoi</t>
  </si>
  <si>
    <t>22-085</t>
  </si>
  <si>
    <t>Bashir Humphreys</t>
  </si>
  <si>
    <t>19-322</t>
  </si>
  <si>
    <t>Omari Hutchinson</t>
  </si>
  <si>
    <t>19-093</t>
  </si>
  <si>
    <t>Reece James</t>
  </si>
  <si>
    <t>Jorginho</t>
  </si>
  <si>
    <t>it ITA</t>
  </si>
  <si>
    <t>31-042</t>
  </si>
  <si>
    <t>N'Golo Kante</t>
  </si>
  <si>
    <t>31-308</t>
  </si>
  <si>
    <t>Kalidou Koulibaly</t>
  </si>
  <si>
    <t>sn SEN</t>
  </si>
  <si>
    <t>31-225</t>
  </si>
  <si>
    <t>Mateo Kovacic</t>
  </si>
  <si>
    <t>hr CRO</t>
  </si>
  <si>
    <t>28-270</t>
  </si>
  <si>
    <t>Ruben Loftus-Cheek</t>
  </si>
  <si>
    <t>27-008</t>
  </si>
  <si>
    <t>Edouard Mendy</t>
  </si>
  <si>
    <t>30-336</t>
  </si>
  <si>
    <t>Mason Mount</t>
  </si>
  <si>
    <t>24-021</t>
  </si>
  <si>
    <t>Mykhailo Mudryk</t>
  </si>
  <si>
    <t>22-026</t>
  </si>
  <si>
    <t>Christian Pulisic</t>
  </si>
  <si>
    <t>24-135</t>
  </si>
  <si>
    <t>Thiago Silva</t>
  </si>
  <si>
    <t>38-131</t>
  </si>
  <si>
    <t>Raheem Sterling</t>
  </si>
  <si>
    <t>28-054</t>
  </si>
  <si>
    <t>Harvey Vale</t>
  </si>
  <si>
    <t>19-142</t>
  </si>
  <si>
    <t>Denis Zakaria</t>
  </si>
  <si>
    <t>26-072</t>
  </si>
  <si>
    <t>Hakim Ziyech</t>
  </si>
  <si>
    <t>ma MAR</t>
  </si>
  <si>
    <t>29-318</t>
  </si>
  <si>
    <t>CHE</t>
  </si>
  <si>
    <t>Joachim Andersen</t>
  </si>
  <si>
    <t>26-245</t>
  </si>
  <si>
    <t>Jordan Ayew</t>
  </si>
  <si>
    <t>31-142</t>
  </si>
  <si>
    <t>Kofi Balmer</t>
  </si>
  <si>
    <t>nir NIR</t>
  </si>
  <si>
    <t>22-134</t>
  </si>
  <si>
    <t>Jack Butland</t>
  </si>
  <si>
    <t>29-327</t>
  </si>
  <si>
    <t>Nathaniel Clyne</t>
  </si>
  <si>
    <t>31-301</t>
  </si>
  <si>
    <t>Cheick Doucoure</t>
  </si>
  <si>
    <t>ml MLI</t>
  </si>
  <si>
    <t>23-023</t>
  </si>
  <si>
    <t>Malcolm Ebiowei</t>
  </si>
  <si>
    <t>19-149</t>
  </si>
  <si>
    <t>Odsonne Edouard</t>
  </si>
  <si>
    <t>25-015</t>
  </si>
  <si>
    <t>Eberechi Eze</t>
  </si>
  <si>
    <t>24-216</t>
  </si>
  <si>
    <t>Owen Goodman</t>
  </si>
  <si>
    <t>19-065</t>
  </si>
  <si>
    <t>John-Kymani Gordon</t>
  </si>
  <si>
    <t>19-352</t>
  </si>
  <si>
    <t>Vicente Guaita</t>
  </si>
  <si>
    <t>36-021</t>
  </si>
  <si>
    <t>Marc Guehi</t>
  </si>
  <si>
    <t>22-202</t>
  </si>
  <si>
    <t>Will Hughes</t>
  </si>
  <si>
    <t>27-289</t>
  </si>
  <si>
    <t>Sam Johnstone</t>
  </si>
  <si>
    <t>29-312</t>
  </si>
  <si>
    <t>Jean-Philippe Mateta</t>
  </si>
  <si>
    <t>25-217</t>
  </si>
  <si>
    <t>Luka Milivojevic</t>
  </si>
  <si>
    <t>rs SRB</t>
  </si>
  <si>
    <t>31-299</t>
  </si>
  <si>
    <t>Tyrick Mitchell</t>
  </si>
  <si>
    <t>23-152</t>
  </si>
  <si>
    <t>Michael Olise</t>
  </si>
  <si>
    <t>21-050</t>
  </si>
  <si>
    <t>David Ozoh</t>
  </si>
  <si>
    <t>17-245</t>
  </si>
  <si>
    <t>Killian Phillips</t>
  </si>
  <si>
    <t>20-307</t>
  </si>
  <si>
    <t>Luke Plange</t>
  </si>
  <si>
    <t>20-088</t>
  </si>
  <si>
    <t>Chris Richards</t>
  </si>
  <si>
    <t>22-309</t>
  </si>
  <si>
    <t>Jairo Riedewald</t>
  </si>
  <si>
    <t>DF,FW</t>
  </si>
  <si>
    <t>26-144</t>
  </si>
  <si>
    <t>Kaden Rodney</t>
  </si>
  <si>
    <t>18-116</t>
  </si>
  <si>
    <t>Jeffrey Schlupp</t>
  </si>
  <si>
    <t>30-039</t>
  </si>
  <si>
    <t>James Tomkins</t>
  </si>
  <si>
    <t>33-308</t>
  </si>
  <si>
    <t>Joel Ward</t>
  </si>
  <si>
    <t>33-094</t>
  </si>
  <si>
    <t>Jack Wells-Morrison</t>
  </si>
  <si>
    <t>18-347</t>
  </si>
  <si>
    <t>Joseph Whitworth</t>
  </si>
  <si>
    <t>Wilfried Zaha</t>
  </si>
  <si>
    <t>30-082</t>
  </si>
  <si>
    <t>CRY</t>
  </si>
  <si>
    <t>Kyle Alex John</t>
  </si>
  <si>
    <t>21-352</t>
  </si>
  <si>
    <t>Allan</t>
  </si>
  <si>
    <t>32-023</t>
  </si>
  <si>
    <t>Dele Alli</t>
  </si>
  <si>
    <t>26-295</t>
  </si>
  <si>
    <t>Asmir Begovic</t>
  </si>
  <si>
    <t>ba BIH</t>
  </si>
  <si>
    <t>35-225</t>
  </si>
  <si>
    <t>Dominic Calvert-Lewin</t>
  </si>
  <si>
    <t>25-321</t>
  </si>
  <si>
    <t>Thomas Cannon</t>
  </si>
  <si>
    <t>20-034</t>
  </si>
  <si>
    <t>Conor Coady</t>
  </si>
  <si>
    <t>29-340</t>
  </si>
  <si>
    <t>Seamus Coleman</t>
  </si>
  <si>
    <t>34-112</t>
  </si>
  <si>
    <t>Tom Davies</t>
  </si>
  <si>
    <t>24-215</t>
  </si>
  <si>
    <t>Abdoulaye Doucoure</t>
  </si>
  <si>
    <t>30-030</t>
  </si>
  <si>
    <t>Idrissa Gana Gueye</t>
  </si>
  <si>
    <t>33-127</t>
  </si>
  <si>
    <t>James Garner</t>
  </si>
  <si>
    <t>21-324</t>
  </si>
  <si>
    <t>Jean-Philippe Gbamin</t>
  </si>
  <si>
    <t>27-128</t>
  </si>
  <si>
    <t>Ben Godfrey</t>
  </si>
  <si>
    <t>25-016</t>
  </si>
  <si>
    <t>Andre Gomes</t>
  </si>
  <si>
    <t>29-185</t>
  </si>
  <si>
    <t>Demarai Gray</t>
  </si>
  <si>
    <t>26-217</t>
  </si>
  <si>
    <t>Mason Holgate</t>
  </si>
  <si>
    <t>26-101</t>
  </si>
  <si>
    <t>Alex Iwobi</t>
  </si>
  <si>
    <t>26-273</t>
  </si>
  <si>
    <t>Eldin Jakupovic</t>
  </si>
  <si>
    <t>38-121</t>
  </si>
  <si>
    <t>Michael Keane</t>
  </si>
  <si>
    <t>30-020</t>
  </si>
  <si>
    <t>Dwight McNeil</t>
  </si>
  <si>
    <t>23-070</t>
  </si>
  <si>
    <t>Stanley Mills</t>
  </si>
  <si>
    <t>19-098</t>
  </si>
  <si>
    <t>Yerry Mina</t>
  </si>
  <si>
    <t>28-130</t>
  </si>
  <si>
    <t>Vitaliy Mykolenko</t>
  </si>
  <si>
    <t>23-247</t>
  </si>
  <si>
    <t>Amadou Onana</t>
  </si>
  <si>
    <t>21-168</t>
  </si>
  <si>
    <t>Nathan Patterson</t>
  </si>
  <si>
    <t>21-107</t>
  </si>
  <si>
    <t>Jordan Pickford</t>
  </si>
  <si>
    <t>28-330</t>
  </si>
  <si>
    <t>Isaac Price</t>
  </si>
  <si>
    <t>19-127</t>
  </si>
  <si>
    <t>Salomon Rondon</t>
  </si>
  <si>
    <t>ve VEN</t>
  </si>
  <si>
    <t>33-137</t>
  </si>
  <si>
    <t>Ellis Simms</t>
  </si>
  <si>
    <t>James Tarkowski</t>
  </si>
  <si>
    <t>30-073</t>
  </si>
  <si>
    <t>Ruben Vinagre</t>
  </si>
  <si>
    <t>23-297</t>
  </si>
  <si>
    <t>Lewis Warrington</t>
  </si>
  <si>
    <t>20-113</t>
  </si>
  <si>
    <t>Reece Welch</t>
  </si>
  <si>
    <t>19-134</t>
  </si>
  <si>
    <t>EVE</t>
  </si>
  <si>
    <t>Terry Ablade</t>
  </si>
  <si>
    <t>21-111</t>
  </si>
  <si>
    <t>Tosin Adarabioyo</t>
  </si>
  <si>
    <t>25-129</t>
  </si>
  <si>
    <t>Tom Cairney</t>
  </si>
  <si>
    <t>32-011</t>
  </si>
  <si>
    <t>Nathaniel Chalobah</t>
  </si>
  <si>
    <t>28-050</t>
  </si>
  <si>
    <t>Issa Diop</t>
  </si>
  <si>
    <t>26-022</t>
  </si>
  <si>
    <t>Shane Duffy</t>
  </si>
  <si>
    <t>31-030</t>
  </si>
  <si>
    <t>Tyrese Francois</t>
  </si>
  <si>
    <t>au AUS</t>
  </si>
  <si>
    <t>22-199</t>
  </si>
  <si>
    <t>Martial Godo</t>
  </si>
  <si>
    <t>19-323</t>
  </si>
  <si>
    <t>Luke Harris</t>
  </si>
  <si>
    <t>17-303</t>
  </si>
  <si>
    <t>Daniel James</t>
  </si>
  <si>
    <t>25-082</t>
  </si>
  <si>
    <t>Neeskens Kebano</t>
  </si>
  <si>
    <t>30-327</t>
  </si>
  <si>
    <t>Layvin Kurzawa</t>
  </si>
  <si>
    <t>30-149</t>
  </si>
  <si>
    <t>Bernd Leno</t>
  </si>
  <si>
    <t>30-333</t>
  </si>
  <si>
    <t>Kevin Mbabu</t>
  </si>
  <si>
    <t>27-287</t>
  </si>
  <si>
    <t>Aleksandar Mitrovic</t>
  </si>
  <si>
    <t>28-137</t>
  </si>
  <si>
    <t>Rodrigo Muniz</t>
  </si>
  <si>
    <t>21-272</t>
  </si>
  <si>
    <t>Josh Onomah</t>
  </si>
  <si>
    <t>25-279</t>
  </si>
  <si>
    <t>27-206</t>
  </si>
  <si>
    <t>Stefan Parkes</t>
  </si>
  <si>
    <t>18-309</t>
  </si>
  <si>
    <t>Andreas Pereira</t>
  </si>
  <si>
    <t>Tim Ream</t>
  </si>
  <si>
    <t>35-118</t>
  </si>
  <si>
    <t>Harrison Reed</t>
  </si>
  <si>
    <t>28-004</t>
  </si>
  <si>
    <t>Bobby Reid</t>
  </si>
  <si>
    <t>29-363</t>
  </si>
  <si>
    <t>Antonee Robinson</t>
  </si>
  <si>
    <t>25-176</t>
  </si>
  <si>
    <t>Marek Rodak</t>
  </si>
  <si>
    <t>sk SVK</t>
  </si>
  <si>
    <t>26-049</t>
  </si>
  <si>
    <t>Kristian Sekularac</t>
  </si>
  <si>
    <t>19-055</t>
  </si>
  <si>
    <t>Manor Solomon</t>
  </si>
  <si>
    <t>il ISR</t>
  </si>
  <si>
    <t>23-191</t>
  </si>
  <si>
    <t>Jay Stansfield</t>
  </si>
  <si>
    <t>20-068</t>
  </si>
  <si>
    <t>Kenny Tete</t>
  </si>
  <si>
    <t>27-114</t>
  </si>
  <si>
    <t>Carlos Vini­cius</t>
  </si>
  <si>
    <t>27-312</t>
  </si>
  <si>
    <t>Willian</t>
  </si>
  <si>
    <t>34-175</t>
  </si>
  <si>
    <t>Harry Wilson</t>
  </si>
  <si>
    <t>25-315</t>
  </si>
  <si>
    <t>FUL</t>
  </si>
  <si>
    <t>Brenden Aaronson</t>
  </si>
  <si>
    <t>22-101</t>
  </si>
  <si>
    <t>Tyler Adams</t>
  </si>
  <si>
    <t>23-351</t>
  </si>
  <si>
    <t>Luke Ayling</t>
  </si>
  <si>
    <t>31-159</t>
  </si>
  <si>
    <t>Patrick Bamford</t>
  </si>
  <si>
    <t>29-148</t>
  </si>
  <si>
    <t>Liam Cooper</t>
  </si>
  <si>
    <t>31-154</t>
  </si>
  <si>
    <t>Cody Drameh</t>
  </si>
  <si>
    <t>21-054</t>
  </si>
  <si>
    <t>Mateo Fernandez</t>
  </si>
  <si>
    <t>19-104</t>
  </si>
  <si>
    <t>Junior Firpo</t>
  </si>
  <si>
    <t>26-162</t>
  </si>
  <si>
    <t>Adam Forshaw</t>
  </si>
  <si>
    <t>31-115</t>
  </si>
  <si>
    <t>Leo Fuhr Hjelde</t>
  </si>
  <si>
    <t>19-158</t>
  </si>
  <si>
    <t>Joe Gelhardt</t>
  </si>
  <si>
    <t>20-272</t>
  </si>
  <si>
    <t>Degnand Gnonto</t>
  </si>
  <si>
    <t>19-087</t>
  </si>
  <si>
    <t>Archie Gray</t>
  </si>
  <si>
    <t>16-325</t>
  </si>
  <si>
    <t>Sam Greenwood</t>
  </si>
  <si>
    <t>21-005</t>
  </si>
  <si>
    <t>Darko Gyabi</t>
  </si>
  <si>
    <t>Jack Harrison</t>
  </si>
  <si>
    <t>Kristoffer Klaesson</t>
  </si>
  <si>
    <t>22-065</t>
  </si>
  <si>
    <t>Mateusz Klich</t>
  </si>
  <si>
    <t>32-232</t>
  </si>
  <si>
    <t>Robin Koch</t>
  </si>
  <si>
    <t>26-198</t>
  </si>
  <si>
    <t>Diego Llorente</t>
  </si>
  <si>
    <t>29-168</t>
  </si>
  <si>
    <t>Illan Meslier</t>
  </si>
  <si>
    <t>22-335</t>
  </si>
  <si>
    <t>Rasmus Nissen</t>
  </si>
  <si>
    <t>25-204</t>
  </si>
  <si>
    <t>Sonny Perkins</t>
  </si>
  <si>
    <t>18-355</t>
  </si>
  <si>
    <t>Joel Robles</t>
  </si>
  <si>
    <t>32-228</t>
  </si>
  <si>
    <t>Marc Roca</t>
  </si>
  <si>
    <t>26-066</t>
  </si>
  <si>
    <t>Rodrigo</t>
  </si>
  <si>
    <t>31-331</t>
  </si>
  <si>
    <t>Georginio Rutter</t>
  </si>
  <si>
    <t>20-286</t>
  </si>
  <si>
    <t>Luis Sinisterra</t>
  </si>
  <si>
    <t>23-228</t>
  </si>
  <si>
    <t>Pascal Struijk</t>
  </si>
  <si>
    <t>23-173</t>
  </si>
  <si>
    <t>Crysencio Summerville</t>
  </si>
  <si>
    <t>21-093</t>
  </si>
  <si>
    <t>Maximilian Wober</t>
  </si>
  <si>
    <t>at AUT</t>
  </si>
  <si>
    <t>24-361</t>
  </si>
  <si>
    <t>LEE</t>
  </si>
  <si>
    <t>Marc Albrighton</t>
  </si>
  <si>
    <t>33-074</t>
  </si>
  <si>
    <t>Daniel Amartey</t>
  </si>
  <si>
    <t>28-041</t>
  </si>
  <si>
    <t>Harvey Barnes</t>
  </si>
  <si>
    <t>25-053</t>
  </si>
  <si>
    <t>Sammy Braybroke</t>
  </si>
  <si>
    <t>mx MEX</t>
  </si>
  <si>
    <t>Samuel Braybrooke</t>
  </si>
  <si>
    <t>18-325</t>
  </si>
  <si>
    <t>Lewis Brunt</t>
  </si>
  <si>
    <t>22-086</t>
  </si>
  <si>
    <t>Timothy Castagne</t>
  </si>
  <si>
    <t>27-057</t>
  </si>
  <si>
    <t>Patson Daka</t>
  </si>
  <si>
    <t>24-114</t>
  </si>
  <si>
    <t>Kiernan Dewsbury-Hall</t>
  </si>
  <si>
    <t>24-147</t>
  </si>
  <si>
    <t>Jonny Evans</t>
  </si>
  <si>
    <t>35-028</t>
  </si>
  <si>
    <t>Wout Faes</t>
  </si>
  <si>
    <t>24-303</t>
  </si>
  <si>
    <t>Kelechi Iheanacho</t>
  </si>
  <si>
    <t>26-120</t>
  </si>
  <si>
    <t>Daniel Iversen</t>
  </si>
  <si>
    <t>25-196</t>
  </si>
  <si>
    <t>James Justin</t>
  </si>
  <si>
    <t>24-342</t>
  </si>
  <si>
    <t>James Maddison</t>
  </si>
  <si>
    <t>26-069</t>
  </si>
  <si>
    <t>Kasey McAteer</t>
  </si>
  <si>
    <t>21-070</t>
  </si>
  <si>
    <t>Nampalys Mendy</t>
  </si>
  <si>
    <t>30-222</t>
  </si>
  <si>
    <t>Wilfred Ndidi</t>
  </si>
  <si>
    <t>26-046</t>
  </si>
  <si>
    <t>Ayoze Perez</t>
  </si>
  <si>
    <t>29-186</t>
  </si>
  <si>
    <t>Dennis Praet</t>
  </si>
  <si>
    <t>28-262</t>
  </si>
  <si>
    <t>23-338</t>
  </si>
  <si>
    <t>Caglar Soyuncu</t>
  </si>
  <si>
    <t>26-253</t>
  </si>
  <si>
    <t>Luke Thomas</t>
  </si>
  <si>
    <t>21-235</t>
  </si>
  <si>
    <t>Youri Tielemans</t>
  </si>
  <si>
    <t>25-269</t>
  </si>
  <si>
    <t>Jamie Vardy</t>
  </si>
  <si>
    <t>36-020</t>
  </si>
  <si>
    <t>Jannik Vestergaard</t>
  </si>
  <si>
    <t>30-181</t>
  </si>
  <si>
    <t>Danny Ward</t>
  </si>
  <si>
    <t>29-223</t>
  </si>
  <si>
    <t>Joe Wormleighton</t>
  </si>
  <si>
    <t>19-032</t>
  </si>
  <si>
    <t>LEI</t>
  </si>
  <si>
    <t>Gls/90</t>
  </si>
  <si>
    <t>Ast/90</t>
  </si>
  <si>
    <t>G+A/90</t>
  </si>
  <si>
    <t>G-PK/90</t>
  </si>
  <si>
    <t>G+A-PK/90</t>
  </si>
  <si>
    <t>xG/90</t>
  </si>
  <si>
    <t>xAG/90</t>
  </si>
  <si>
    <t>xG+xAG/90</t>
  </si>
  <si>
    <t>npxG/90</t>
  </si>
  <si>
    <t>npxG+xAG/90</t>
  </si>
  <si>
    <t>Adrian</t>
  </si>
  <si>
    <t>36-028</t>
  </si>
  <si>
    <t>Thiago Alcantara</t>
  </si>
  <si>
    <t>31-295</t>
  </si>
  <si>
    <t>Trent Alexander-Arnold</t>
  </si>
  <si>
    <t>24-116</t>
  </si>
  <si>
    <t>Alisson</t>
  </si>
  <si>
    <t>30-121</t>
  </si>
  <si>
    <t>Stefan Bajcetic</t>
  </si>
  <si>
    <t>18-101</t>
  </si>
  <si>
    <t>Fabio Carvalho</t>
  </si>
  <si>
    <t>20-154</t>
  </si>
  <si>
    <t>Luke Chambers</t>
  </si>
  <si>
    <t>18-221</t>
  </si>
  <si>
    <t>Bobby Clark</t>
  </si>
  <si>
    <t>17-358</t>
  </si>
  <si>
    <t>Harvey Davies</t>
  </si>
  <si>
    <t>19-150</t>
  </si>
  <si>
    <t>Sepp van den Berg</t>
  </si>
  <si>
    <t>21-042</t>
  </si>
  <si>
    <t>Luis Diaz</t>
  </si>
  <si>
    <t>26-018</t>
  </si>
  <si>
    <t>Ben Doak</t>
  </si>
  <si>
    <t>17-081</t>
  </si>
  <si>
    <t>Harvey Elliott</t>
  </si>
  <si>
    <t>19-302</t>
  </si>
  <si>
    <t>Fabinho</t>
  </si>
  <si>
    <t>29-100</t>
  </si>
  <si>
    <t>Roberto Firmino</t>
  </si>
  <si>
    <t>31-121</t>
  </si>
  <si>
    <t>Cody Gakpo</t>
  </si>
  <si>
    <t>23-269</t>
  </si>
  <si>
    <t>Joe Gomez</t>
  </si>
  <si>
    <t>25-253</t>
  </si>
  <si>
    <t>Jordan Henderson</t>
  </si>
  <si>
    <t>Curtis Jones</t>
  </si>
  <si>
    <t>22-001</t>
  </si>
  <si>
    <t>Diogo Jota</t>
  </si>
  <si>
    <t>26-058</t>
  </si>
  <si>
    <t>Naby Keita</t>
  </si>
  <si>
    <t>gn GUI</t>
  </si>
  <si>
    <t>27-355</t>
  </si>
  <si>
    <t>Caoimhín Kelleher</t>
  </si>
  <si>
    <t>24-069</t>
  </si>
  <si>
    <t>Ibrahima Konate</t>
  </si>
  <si>
    <t>23-251</t>
  </si>
  <si>
    <t>Joel Matip</t>
  </si>
  <si>
    <t>31-176</t>
  </si>
  <si>
    <t>Arthur Melo</t>
  </si>
  <si>
    <t>26-172</t>
  </si>
  <si>
    <t>James Milner</t>
  </si>
  <si>
    <t>37-027</t>
  </si>
  <si>
    <t>Darwin Nunez</t>
  </si>
  <si>
    <t>uy URU</t>
  </si>
  <si>
    <t>Alex Oxlade-Chamberlain</t>
  </si>
  <si>
    <t>29-169</t>
  </si>
  <si>
    <t>Nathaniel Phillips</t>
  </si>
  <si>
    <t>25-316</t>
  </si>
  <si>
    <t>Calvin Ramsay</t>
  </si>
  <si>
    <t>19-184</t>
  </si>
  <si>
    <t>Andrew Robertson</t>
  </si>
  <si>
    <t>28-326</t>
  </si>
  <si>
    <t>Mohamed Salah</t>
  </si>
  <si>
    <t>30-230</t>
  </si>
  <si>
    <t>Kostas Tsimikas</t>
  </si>
  <si>
    <t>gr GRE</t>
  </si>
  <si>
    <t>26-264</t>
  </si>
  <si>
    <t>Virgil van Dijk</t>
  </si>
  <si>
    <t>31-207</t>
  </si>
  <si>
    <t>LIV</t>
  </si>
  <si>
    <t>Manuel Akanji</t>
  </si>
  <si>
    <t>27-196</t>
  </si>
  <si>
    <t>Nathan Ake</t>
  </si>
  <si>
    <t>27-347</t>
  </si>
  <si>
    <t>Julian Alvarez</t>
  </si>
  <si>
    <t>23-000</t>
  </si>
  <si>
    <t>Scott Carson</t>
  </si>
  <si>
    <t>37-150</t>
  </si>
  <si>
    <t>Kevin De Bruyne</t>
  </si>
  <si>
    <t>31-217</t>
  </si>
  <si>
    <t>Liam Delap</t>
  </si>
  <si>
    <t>19-357</t>
  </si>
  <si>
    <t>Ruben Dias</t>
  </si>
  <si>
    <t>25-262</t>
  </si>
  <si>
    <t>Ederson</t>
  </si>
  <si>
    <t>29-167</t>
  </si>
  <si>
    <t>Phil Foden</t>
  </si>
  <si>
    <t>22-248</t>
  </si>
  <si>
    <t>Claudio Gomes</t>
  </si>
  <si>
    <t>22-192</t>
  </si>
  <si>
    <t>Sergio Gomez</t>
  </si>
  <si>
    <t>22-149</t>
  </si>
  <si>
    <t>Jack Grealish</t>
  </si>
  <si>
    <t>27-143</t>
  </si>
  <si>
    <t>Ilkay Gundogan</t>
  </si>
  <si>
    <t>32-099</t>
  </si>
  <si>
    <t>Erling Haaland</t>
  </si>
  <si>
    <t>22-194</t>
  </si>
  <si>
    <t>Ben Knight</t>
  </si>
  <si>
    <t>20-231</t>
  </si>
  <si>
    <t>Aymeric Laporte</t>
  </si>
  <si>
    <t>28-249</t>
  </si>
  <si>
    <t>Rico Lewis</t>
  </si>
  <si>
    <t>18-071</t>
  </si>
  <si>
    <t>Riyad Mahrez</t>
  </si>
  <si>
    <t>dz ALG</t>
  </si>
  <si>
    <t>31-344</t>
  </si>
  <si>
    <t>Luke Mbete-Tatu</t>
  </si>
  <si>
    <t>19-135</t>
  </si>
  <si>
    <t>Stefan Ortega</t>
  </si>
  <si>
    <t>30-086</t>
  </si>
  <si>
    <t>Cole Palmer</t>
  </si>
  <si>
    <t>20-270</t>
  </si>
  <si>
    <t>Kalvin Phillips</t>
  </si>
  <si>
    <t>27-060</t>
  </si>
  <si>
    <t>Rodri</t>
  </si>
  <si>
    <t>26-223</t>
  </si>
  <si>
    <t>Bernardo Silva</t>
  </si>
  <si>
    <t>28-174</t>
  </si>
  <si>
    <t>John Stones</t>
  </si>
  <si>
    <t>28-248</t>
  </si>
  <si>
    <t>Kyle Walker</t>
  </si>
  <si>
    <t>32-248</t>
  </si>
  <si>
    <t>Josh Wilson-Esbrand</t>
  </si>
  <si>
    <t>20-036</t>
  </si>
  <si>
    <t>MCY</t>
  </si>
  <si>
    <t>Antony</t>
  </si>
  <si>
    <t>22-341</t>
  </si>
  <si>
    <t>Donny van de Beek</t>
  </si>
  <si>
    <t>25-288</t>
  </si>
  <si>
    <t>Rhys Bennett</t>
  </si>
  <si>
    <t>Nathan Bishop</t>
  </si>
  <si>
    <t>23-108</t>
  </si>
  <si>
    <t>Casemiro</t>
  </si>
  <si>
    <t>30-342</t>
  </si>
  <si>
    <t>Diogo Dalot</t>
  </si>
  <si>
    <t>23-319</t>
  </si>
  <si>
    <t>Martin Dubravka</t>
  </si>
  <si>
    <t>34-016</t>
  </si>
  <si>
    <t>Anthony Elanga</t>
  </si>
  <si>
    <t>20-279</t>
  </si>
  <si>
    <t>Christian Eriksen</t>
  </si>
  <si>
    <t>30-351</t>
  </si>
  <si>
    <t>Bruno Fernandes</t>
  </si>
  <si>
    <t>28-145</t>
  </si>
  <si>
    <t>Fred</t>
  </si>
  <si>
    <t>29-332</t>
  </si>
  <si>
    <t>Alejandro Garnacho</t>
  </si>
  <si>
    <t>18-214</t>
  </si>
  <si>
    <t>David de Gea</t>
  </si>
  <si>
    <t>32-085</t>
  </si>
  <si>
    <t>Tom Heaton</t>
  </si>
  <si>
    <t>36-291</t>
  </si>
  <si>
    <t>Zidane Iqbal</t>
  </si>
  <si>
    <t>iq IRQ</t>
  </si>
  <si>
    <t>19-279</t>
  </si>
  <si>
    <t>Matej Kovar</t>
  </si>
  <si>
    <t>cz CZE</t>
  </si>
  <si>
    <t>22-259</t>
  </si>
  <si>
    <t>Victor Lindelof</t>
  </si>
  <si>
    <t>28-198</t>
  </si>
  <si>
    <t>Harry Maguire</t>
  </si>
  <si>
    <t>Kobbie Mainoo</t>
  </si>
  <si>
    <t>17-287</t>
  </si>
  <si>
    <t>Tyrell Malacia</t>
  </si>
  <si>
    <t>23-167</t>
  </si>
  <si>
    <t>Anthony Martial</t>
  </si>
  <si>
    <t>Lisandro Martinez</t>
  </si>
  <si>
    <t>25-013</t>
  </si>
  <si>
    <t>Scott McTominay</t>
  </si>
  <si>
    <t>26-054</t>
  </si>
  <si>
    <t>Facundo Pellistri</t>
  </si>
  <si>
    <t>Marcus Rashford</t>
  </si>
  <si>
    <t>25-092</t>
  </si>
  <si>
    <t>Cristiano Ronaldo</t>
  </si>
  <si>
    <t>37-360</t>
  </si>
  <si>
    <t>Jadon Sancho</t>
  </si>
  <si>
    <t>22-312</t>
  </si>
  <si>
    <t>Luke Shaw</t>
  </si>
  <si>
    <t>27-203</t>
  </si>
  <si>
    <t>Shola Shoretire</t>
  </si>
  <si>
    <t>18-363</t>
  </si>
  <si>
    <t>Raphael Varane</t>
  </si>
  <si>
    <t>29-281</t>
  </si>
  <si>
    <t>Aaron Wan-Bissaka</t>
  </si>
  <si>
    <t>25-066</t>
  </si>
  <si>
    <t>Wout Weghorst</t>
  </si>
  <si>
    <t>30-177</t>
  </si>
  <si>
    <t>Brandon Williams</t>
  </si>
  <si>
    <t>22-150</t>
  </si>
  <si>
    <t>MUN</t>
  </si>
  <si>
    <t>Miguel Almiron</t>
  </si>
  <si>
    <t>28-355</t>
  </si>
  <si>
    <t>Elliot Anderson</t>
  </si>
  <si>
    <t>20-086</t>
  </si>
  <si>
    <t>Sven Botman</t>
  </si>
  <si>
    <t>23-019</t>
  </si>
  <si>
    <t>Dan Burn</t>
  </si>
  <si>
    <t>30-267</t>
  </si>
  <si>
    <t>Karl Darlow</t>
  </si>
  <si>
    <t>32-115</t>
  </si>
  <si>
    <t>Paul Dummett</t>
  </si>
  <si>
    <t>31-127</t>
  </si>
  <si>
    <t>Ryan Fraser</t>
  </si>
  <si>
    <t>28-341</t>
  </si>
  <si>
    <t>Bruno Guimaraes</t>
  </si>
  <si>
    <t>25-076</t>
  </si>
  <si>
    <t>Alexander Isak</t>
  </si>
  <si>
    <t>23-132</t>
  </si>
  <si>
    <t>Joelinton</t>
  </si>
  <si>
    <t>Loris Karius</t>
  </si>
  <si>
    <t>Emil Krafth</t>
  </si>
  <si>
    <t>28-182</t>
  </si>
  <si>
    <t>Jamaal Lascelles</t>
  </si>
  <si>
    <t>29-081</t>
  </si>
  <si>
    <t>Jamal Lewis</t>
  </si>
  <si>
    <t>25-006</t>
  </si>
  <si>
    <t>Sean Longstaff</t>
  </si>
  <si>
    <t>25-093</t>
  </si>
  <si>
    <t>Javier Manquillo</t>
  </si>
  <si>
    <t>28-271</t>
  </si>
  <si>
    <t>Jacob Murphy</t>
  </si>
  <si>
    <t>27-341</t>
  </si>
  <si>
    <t>Nick Pope</t>
  </si>
  <si>
    <t>30-287</t>
  </si>
  <si>
    <t>Matt Ritchie</t>
  </si>
  <si>
    <t>33-143</t>
  </si>
  <si>
    <t>Allan Saint-Maximin</t>
  </si>
  <si>
    <t>25-325</t>
  </si>
  <si>
    <t>Fabian Schaar</t>
  </si>
  <si>
    <t>Jonjo Shelvey</t>
  </si>
  <si>
    <t>30-338</t>
  </si>
  <si>
    <t>Matt Targett</t>
  </si>
  <si>
    <t>27-135</t>
  </si>
  <si>
    <t>Kieran Trippier</t>
  </si>
  <si>
    <t>32-134</t>
  </si>
  <si>
    <t>Joe Willock</t>
  </si>
  <si>
    <t>23-164</t>
  </si>
  <si>
    <t>Callum Wilson</t>
  </si>
  <si>
    <t>NEW</t>
  </si>
  <si>
    <t>Serge Aurier</t>
  </si>
  <si>
    <t>30-038</t>
  </si>
  <si>
    <t>Taiwo Awoniyi</t>
  </si>
  <si>
    <t>25-172</t>
  </si>
  <si>
    <t>Loic Bade</t>
  </si>
  <si>
    <t>22-295</t>
  </si>
  <si>
    <t>Giulian Biancone</t>
  </si>
  <si>
    <t>22-306</t>
  </si>
  <si>
    <t>Willy Boly</t>
  </si>
  <si>
    <t>31-362</t>
  </si>
  <si>
    <t>Cafu</t>
  </si>
  <si>
    <t>29-339</t>
  </si>
  <si>
    <t>Jack Colback</t>
  </si>
  <si>
    <t>33-099</t>
  </si>
  <si>
    <t>Steve Cook</t>
  </si>
  <si>
    <t>31-287</t>
  </si>
  <si>
    <t>Danilo</t>
  </si>
  <si>
    <t>21-277</t>
  </si>
  <si>
    <t>Emmanuel Dennis</t>
  </si>
  <si>
    <t>25-077</t>
  </si>
  <si>
    <t>Remo Freuler</t>
  </si>
  <si>
    <t>30-291</t>
  </si>
  <si>
    <t>Morgan Gibbs-White</t>
  </si>
  <si>
    <t>23-004</t>
  </si>
  <si>
    <t>Oliver Hammond</t>
  </si>
  <si>
    <t>20-079</t>
  </si>
  <si>
    <t>Dean Henderson</t>
  </si>
  <si>
    <t>Wayne Hennessey</t>
  </si>
  <si>
    <t>36-007</t>
  </si>
  <si>
    <t>Brennan Johnson</t>
  </si>
  <si>
    <t>21-253</t>
  </si>
  <si>
    <t>Cheikhou Kouyate</t>
  </si>
  <si>
    <t>33-041</t>
  </si>
  <si>
    <t>Jesse Lingard</t>
  </si>
  <si>
    <t>30-047</t>
  </si>
  <si>
    <t>Renan Lodi</t>
  </si>
  <si>
    <t>Orel Mangala</t>
  </si>
  <si>
    <t>24-319</t>
  </si>
  <si>
    <t>Loic Mbe Soh</t>
  </si>
  <si>
    <t>21-232</t>
  </si>
  <si>
    <t>Scott McKenna</t>
  </si>
  <si>
    <t>26-080</t>
  </si>
  <si>
    <t>Alexander Mighten</t>
  </si>
  <si>
    <t>20-295</t>
  </si>
  <si>
    <t>Moussa Niakhate</t>
  </si>
  <si>
    <t>26-329</t>
  </si>
  <si>
    <t>Lewis O'Brien</t>
  </si>
  <si>
    <t>24-109</t>
  </si>
  <si>
    <t>Gustavo Scarpa</t>
  </si>
  <si>
    <t>29-026</t>
  </si>
  <si>
    <t>Jordan Smith</t>
  </si>
  <si>
    <t>Sam Surridge</t>
  </si>
  <si>
    <t>24-187</t>
  </si>
  <si>
    <t>Dale Taylor</t>
  </si>
  <si>
    <t>19-050</t>
  </si>
  <si>
    <t>Lyle Taylor</t>
  </si>
  <si>
    <t>ms MSR</t>
  </si>
  <si>
    <t>32-308</t>
  </si>
  <si>
    <t>Harry Toffolo</t>
  </si>
  <si>
    <t>27-165</t>
  </si>
  <si>
    <t>Neco Williams</t>
  </si>
  <si>
    <t>21-293</t>
  </si>
  <si>
    <t>Chris Wood</t>
  </si>
  <si>
    <t>nz NZL</t>
  </si>
  <si>
    <t>31-055</t>
  </si>
  <si>
    <t>Joe Worrall</t>
  </si>
  <si>
    <t>26-021</t>
  </si>
  <si>
    <t>Ryan Yates</t>
  </si>
  <si>
    <t>25-071</t>
  </si>
  <si>
    <t>FOR</t>
  </si>
  <si>
    <t>Che Adams</t>
  </si>
  <si>
    <t>26-202</t>
  </si>
  <si>
    <t>Carlos Alcaraz</t>
  </si>
  <si>
    <t>20-062</t>
  </si>
  <si>
    <t>Joe Aribo</t>
  </si>
  <si>
    <t>26-194</t>
  </si>
  <si>
    <t>Adam Armstrong</t>
  </si>
  <si>
    <t>25-355</t>
  </si>
  <si>
    <t>Stuart Armstrong</t>
  </si>
  <si>
    <t>30-307</t>
  </si>
  <si>
    <t>Gavin Bazunu</t>
  </si>
  <si>
    <t>20-345</t>
  </si>
  <si>
    <t>Jan Bednarek</t>
  </si>
  <si>
    <t>26-294</t>
  </si>
  <si>
    <t>Armel Bella Kotchap</t>
  </si>
  <si>
    <t>21-051</t>
  </si>
  <si>
    <t>Willy Caballero</t>
  </si>
  <si>
    <t>41-125</t>
  </si>
  <si>
    <t>Duje Caleta-Car</t>
  </si>
  <si>
    <t>26-136</t>
  </si>
  <si>
    <t>Ibrahima Diallo</t>
  </si>
  <si>
    <t>23-329</t>
  </si>
  <si>
    <t>Moussa Djenepo</t>
  </si>
  <si>
    <t>24-230</t>
  </si>
  <si>
    <t>Samuel Edozie</t>
  </si>
  <si>
    <t>20-003</t>
  </si>
  <si>
    <t>Mohamed Elyounoussi</t>
  </si>
  <si>
    <t>28-180</t>
  </si>
  <si>
    <t>Ryan Finnigan</t>
  </si>
  <si>
    <t>19-130</t>
  </si>
  <si>
    <t>Juan Larios</t>
  </si>
  <si>
    <t>19-019</t>
  </si>
  <si>
    <t>Romeo Lavia</t>
  </si>
  <si>
    <t>19-025</t>
  </si>
  <si>
    <t>Lyanco</t>
  </si>
  <si>
    <t>25-364</t>
  </si>
  <si>
    <t>Ainsley Maitland-Niles</t>
  </si>
  <si>
    <t>25-155</t>
  </si>
  <si>
    <t>Sekou Mara</t>
  </si>
  <si>
    <t>20-185</t>
  </si>
  <si>
    <t>Alex McCarthy</t>
  </si>
  <si>
    <t>33-059</t>
  </si>
  <si>
    <t>Jimmy Morgan</t>
  </si>
  <si>
    <t>17-010</t>
  </si>
  <si>
    <t>Mislav Orsic</t>
  </si>
  <si>
    <t>30-033</t>
  </si>
  <si>
    <t>Lewis Payne</t>
  </si>
  <si>
    <t>18-246</t>
  </si>
  <si>
    <t>Romain Perraud</t>
  </si>
  <si>
    <t>25-131</t>
  </si>
  <si>
    <t>Nathan Redmond</t>
  </si>
  <si>
    <t>28-331</t>
  </si>
  <si>
    <t>Oriol Romeu</t>
  </si>
  <si>
    <t>31-129</t>
  </si>
  <si>
    <t>Mohammed Salisu</t>
  </si>
  <si>
    <t>23-289</t>
  </si>
  <si>
    <t>Yan Valery</t>
  </si>
  <si>
    <t>tn TUN</t>
  </si>
  <si>
    <t>23-343</t>
  </si>
  <si>
    <t>Theo Walcott</t>
  </si>
  <si>
    <t>33-321</t>
  </si>
  <si>
    <t>Kyle Walker-Peters</t>
  </si>
  <si>
    <t>25-293</t>
  </si>
  <si>
    <t>James Ward-Prowse</t>
  </si>
  <si>
    <t>28-091</t>
  </si>
  <si>
    <t>Rodrigo Bentancur</t>
  </si>
  <si>
    <t>25-220</t>
  </si>
  <si>
    <t>Yves Bissouma</t>
  </si>
  <si>
    <t>26-154</t>
  </si>
  <si>
    <t>Bryan</t>
  </si>
  <si>
    <t>21-354</t>
  </si>
  <si>
    <t>Ben Davies</t>
  </si>
  <si>
    <t>29-282</t>
  </si>
  <si>
    <t>Eric Dier</t>
  </si>
  <si>
    <t>29-016</t>
  </si>
  <si>
    <t>Emerson</t>
  </si>
  <si>
    <t>24-017</t>
  </si>
  <si>
    <t>Fraser Forster</t>
  </si>
  <si>
    <t>34-320</t>
  </si>
  <si>
    <t>Son Heung-min</t>
  </si>
  <si>
    <t>kr KOR</t>
  </si>
  <si>
    <t>30-207</t>
  </si>
  <si>
    <t>Pierre Holbjerg</t>
  </si>
  <si>
    <t>27-179</t>
  </si>
  <si>
    <t>Harry Kane</t>
  </si>
  <si>
    <t>29-187</t>
  </si>
  <si>
    <t>Dejan Kulusevski</t>
  </si>
  <si>
    <t>22-281</t>
  </si>
  <si>
    <t>Clement Lenglet</t>
  </si>
  <si>
    <t>27-228</t>
  </si>
  <si>
    <t>Hugo Lloris</t>
  </si>
  <si>
    <t>36-036</t>
  </si>
  <si>
    <t>Pape Matar Sarr</t>
  </si>
  <si>
    <t>20-139</t>
  </si>
  <si>
    <t>Lucas Moura</t>
  </si>
  <si>
    <t>30-171</t>
  </si>
  <si>
    <t>Ivan Perisic</t>
  </si>
  <si>
    <t>33-363</t>
  </si>
  <si>
    <t>Richarlison</t>
  </si>
  <si>
    <t>Cristian Romero</t>
  </si>
  <si>
    <t>24-279</t>
  </si>
  <si>
    <t>Davinson Sanchez</t>
  </si>
  <si>
    <t>26-233</t>
  </si>
  <si>
    <t>Ryan Sessegnon</t>
  </si>
  <si>
    <t>22-258</t>
  </si>
  <si>
    <t>Oliver Skipp</t>
  </si>
  <si>
    <t>22-137</t>
  </si>
  <si>
    <t>Japhet Tanganga</t>
  </si>
  <si>
    <t>23-306</t>
  </si>
  <si>
    <t>Harvey White</t>
  </si>
  <si>
    <t>21-134</t>
  </si>
  <si>
    <t>TOT</t>
  </si>
  <si>
    <t>Nayef Aguerd</t>
  </si>
  <si>
    <t>26-307</t>
  </si>
  <si>
    <t>Michail Antonio</t>
  </si>
  <si>
    <t>32-309</t>
  </si>
  <si>
    <t>Alphonse Areola</t>
  </si>
  <si>
    <t>29-338</t>
  </si>
  <si>
    <t>Harrison Ashby</t>
  </si>
  <si>
    <t>21-078</t>
  </si>
  <si>
    <t>Said Benrahma</t>
  </si>
  <si>
    <t>27-174</t>
  </si>
  <si>
    <t>Jarrod Bowen</t>
  </si>
  <si>
    <t>26-042</t>
  </si>
  <si>
    <t>Maxwel Cornet</t>
  </si>
  <si>
    <t>26-126</t>
  </si>
  <si>
    <t>Vladimar Coufal</t>
  </si>
  <si>
    <t>30-162</t>
  </si>
  <si>
    <t>Conor Coventry</t>
  </si>
  <si>
    <t>Aaron Cresswell</t>
  </si>
  <si>
    <t>33-047</t>
  </si>
  <si>
    <t>Craig Dawson</t>
  </si>
  <si>
    <t>32-270</t>
  </si>
  <si>
    <t>Flynn Downes</t>
  </si>
  <si>
    <t>24-011</t>
  </si>
  <si>
    <t>Lukasz Fabianski</t>
  </si>
  <si>
    <t>37-288</t>
  </si>
  <si>
    <t>Pablo Fornals</t>
  </si>
  <si>
    <t>26-343</t>
  </si>
  <si>
    <t>Danny Ings</t>
  </si>
  <si>
    <t>30-192</t>
  </si>
  <si>
    <t>Ben Johnson</t>
  </si>
  <si>
    <t>23-007</t>
  </si>
  <si>
    <t>Thilo Kehrer</t>
  </si>
  <si>
    <t>26-132</t>
  </si>
  <si>
    <t>Manuel Lanzini</t>
  </si>
  <si>
    <t>29-350</t>
  </si>
  <si>
    <t>Divin Mubama</t>
  </si>
  <si>
    <t>18-098</t>
  </si>
  <si>
    <t>Angelo Ogbonna</t>
  </si>
  <si>
    <t>34-253</t>
  </si>
  <si>
    <t>Armstrong Okoflex</t>
  </si>
  <si>
    <t>20-335</t>
  </si>
  <si>
    <t>Emerson Palmieri</t>
  </si>
  <si>
    <t>28-181</t>
  </si>
  <si>
    <t>Lucas Paqueta</t>
  </si>
  <si>
    <t>25-157</t>
  </si>
  <si>
    <t>Darren Randolph</t>
  </si>
  <si>
    <t>35-264</t>
  </si>
  <si>
    <t>Declan Rice</t>
  </si>
  <si>
    <t>Gianluca Scamacca</t>
  </si>
  <si>
    <t>24-030</t>
  </si>
  <si>
    <t>Tomas Soucek</t>
  </si>
  <si>
    <t>27-338</t>
  </si>
  <si>
    <t>Nikola Vlasic</t>
  </si>
  <si>
    <t>25-119</t>
  </si>
  <si>
    <t>Kurt Zouma</t>
  </si>
  <si>
    <t>28-096</t>
  </si>
  <si>
    <t>WHU</t>
  </si>
  <si>
    <t>Rayan Ait Nouri</t>
  </si>
  <si>
    <t>21-239</t>
  </si>
  <si>
    <t>Hugo Bueno</t>
  </si>
  <si>
    <t>20-135</t>
  </si>
  <si>
    <t>Chem Campbell</t>
  </si>
  <si>
    <t>20-032</t>
  </si>
  <si>
    <t>Jonny Castro</t>
  </si>
  <si>
    <t>28-334</t>
  </si>
  <si>
    <t>Nathan Collins</t>
  </si>
  <si>
    <t>21-276</t>
  </si>
  <si>
    <t>Diego Costa</t>
  </si>
  <si>
    <t>34-116</t>
  </si>
  <si>
    <t>Luke Cundle</t>
  </si>
  <si>
    <t>20-280</t>
  </si>
  <si>
    <t>Matheus Cunha</t>
  </si>
  <si>
    <t>23-249</t>
  </si>
  <si>
    <t>Nathan Fraser</t>
  </si>
  <si>
    <t>17-343</t>
  </si>
  <si>
    <t>Toti Gomes</t>
  </si>
  <si>
    <t>24-015</t>
  </si>
  <si>
    <t>Harvey Griffiths</t>
  </si>
  <si>
    <t>19-131</t>
  </si>
  <si>
    <t>Goncalo Guedes</t>
  </si>
  <si>
    <t>26-063</t>
  </si>
  <si>
    <t>Hwang Hee-chan</t>
  </si>
  <si>
    <t>27-005</t>
  </si>
  <si>
    <t>Joseph Hodge</t>
  </si>
  <si>
    <t>Raul Jimenez</t>
  </si>
  <si>
    <t>31-271</t>
  </si>
  <si>
    <t>Sasa Kalajdzic</t>
  </si>
  <si>
    <t>25-208</t>
  </si>
  <si>
    <t>Max Kilman</t>
  </si>
  <si>
    <t>Dexter Lembikisa</t>
  </si>
  <si>
    <t>19-088</t>
  </si>
  <si>
    <t>Mario Lemina</t>
  </si>
  <si>
    <t>29-152</t>
  </si>
  <si>
    <t>Yerson Mosquera</t>
  </si>
  <si>
    <t>21-274</t>
  </si>
  <si>
    <t>Joao Moutinho</t>
  </si>
  <si>
    <t>36-145</t>
  </si>
  <si>
    <t>Pedro Neto</t>
  </si>
  <si>
    <t>22-328</t>
  </si>
  <si>
    <t>Ruben Neves</t>
  </si>
  <si>
    <t>25-324</t>
  </si>
  <si>
    <t>Matheus Nunes</t>
  </si>
  <si>
    <t>24-157</t>
  </si>
  <si>
    <t>Daniel Podence</t>
  </si>
  <si>
    <t>27-102</t>
  </si>
  <si>
    <t>Connor Ronan</t>
  </si>
  <si>
    <t>24-331</t>
  </si>
  <si>
    <t>Jose Sa</t>
  </si>
  <si>
    <t>30-014</t>
  </si>
  <si>
    <t>Pablo Sarabia</t>
  </si>
  <si>
    <t>30-265</t>
  </si>
  <si>
    <t>Matija Sarkic</t>
  </si>
  <si>
    <t>me MNE</t>
  </si>
  <si>
    <t>25-192</t>
  </si>
  <si>
    <t>Nelson Semedo</t>
  </si>
  <si>
    <t>29-076</t>
  </si>
  <si>
    <t>Adama Traore</t>
  </si>
  <si>
    <t>27-006</t>
  </si>
  <si>
    <t>Boubacar Traore</t>
  </si>
  <si>
    <t>21-164</t>
  </si>
  <si>
    <t>WOL</t>
  </si>
  <si>
    <t>Joao Palhinha</t>
  </si>
  <si>
    <t>Boubakary Soumare</t>
  </si>
  <si>
    <t>Referee</t>
  </si>
  <si>
    <t>Apps</t>
  </si>
  <si>
    <t>Fouls pg</t>
  </si>
  <si>
    <t>Fouls/Tackles</t>
  </si>
  <si>
    <t>Pen pg</t>
  </si>
  <si>
    <t>Yel pg</t>
  </si>
  <si>
    <t>Yel</t>
  </si>
  <si>
    <t>Red pg</t>
  </si>
  <si>
    <t>Red</t>
  </si>
  <si>
    <t>Michael Oliver</t>
  </si>
  <si>
    <t>Paul Tierney</t>
  </si>
  <si>
    <t>Anthony Taylor</t>
  </si>
  <si>
    <t>Simon Hooper</t>
  </si>
  <si>
    <t>Stuart Attwell</t>
  </si>
  <si>
    <t>Andy Madley</t>
  </si>
  <si>
    <t>Robert Jones</t>
  </si>
  <si>
    <t>Craig Pawson</t>
  </si>
  <si>
    <t>David Coote</t>
  </si>
  <si>
    <t>Peter Bankes</t>
  </si>
  <si>
    <t>Jarred Gillett</t>
  </si>
  <si>
    <t>John Brooks</t>
  </si>
  <si>
    <t>Darren England</t>
  </si>
  <si>
    <t>Michael Salisbury</t>
  </si>
  <si>
    <t>Andre Marriner</t>
  </si>
  <si>
    <t>Tony Harrington</t>
  </si>
  <si>
    <t>Chris Kavanagh</t>
  </si>
  <si>
    <t>Thomas Bramall</t>
  </si>
  <si>
    <t>Graham Scott</t>
  </si>
  <si>
    <t>Robert Madley</t>
  </si>
  <si>
    <t>Anthony Gordon</t>
  </si>
  <si>
    <t>21-342</t>
  </si>
  <si>
    <t>Row Labels</t>
  </si>
  <si>
    <t>Grand Total</t>
  </si>
  <si>
    <t>Sum of CrdY/90</t>
  </si>
  <si>
    <t>Sum of CrdR/90</t>
  </si>
  <si>
    <t>Sum of 90s</t>
  </si>
  <si>
    <t>Sum of Min</t>
  </si>
  <si>
    <t>Sum of Yel pg</t>
  </si>
  <si>
    <t>League 1 22/23 - Home</t>
  </si>
  <si>
    <t>League 1 22/23 - Away</t>
  </si>
  <si>
    <t>EPL</t>
  </si>
  <si>
    <t>Champ</t>
  </si>
  <si>
    <t>Chelsea v Fulham</t>
  </si>
  <si>
    <t>Everton v Arsenal</t>
  </si>
  <si>
    <t>Villa v Leicester</t>
  </si>
  <si>
    <t>Brentford v Southampton</t>
  </si>
  <si>
    <t>Brighton v Bournemouth</t>
  </si>
  <si>
    <t>Man Utd v Palace</t>
  </si>
  <si>
    <t>Newcastle v West Ham</t>
  </si>
  <si>
    <t>05.02.23</t>
  </si>
  <si>
    <t>Forest v Leeds</t>
  </si>
  <si>
    <t>Spurs v City</t>
  </si>
  <si>
    <t>04.02.23</t>
  </si>
  <si>
    <t>05.02.24</t>
  </si>
  <si>
    <t>05.02.25</t>
  </si>
  <si>
    <t>03.02.23</t>
  </si>
  <si>
    <t>Wolves v Liverpool</t>
  </si>
  <si>
    <t>n/a</t>
  </si>
  <si>
    <t>West Brom v Coventry</t>
  </si>
  <si>
    <t>League 1</t>
  </si>
  <si>
    <t>L1</t>
  </si>
  <si>
    <t>L2</t>
  </si>
  <si>
    <t>Norwich v Burnley</t>
  </si>
  <si>
    <t>Rotherham v Sheffield Utd</t>
  </si>
  <si>
    <t>Huddersfield v QPR</t>
  </si>
  <si>
    <t>Hull v Cardiff</t>
  </si>
  <si>
    <t>Luton v Stoke</t>
  </si>
  <si>
    <t>Boro v Blackpool</t>
  </si>
  <si>
    <t>Millwall v Sunderland</t>
  </si>
  <si>
    <t>Preston v Bristol City</t>
  </si>
  <si>
    <t>Reading v Watford</t>
  </si>
  <si>
    <t>Swansea v Birmingham</t>
  </si>
  <si>
    <t>Acc Stanley v Lincoln</t>
  </si>
  <si>
    <t>Bolton v Cheltenham</t>
  </si>
  <si>
    <t>Bristol Rovers v MK Dons</t>
  </si>
  <si>
    <t>Cambridge Utd v Ipswich</t>
  </si>
  <si>
    <t>Derby v Morecambe</t>
  </si>
  <si>
    <t>Exeterv Charlton</t>
  </si>
  <si>
    <t>Fleetwood v Burton</t>
  </si>
  <si>
    <t>FG Rovers v Peterborough</t>
  </si>
  <si>
    <t>Oxford v Shrewsbury</t>
  </si>
  <si>
    <t>Port Vale v Wycombe</t>
  </si>
  <si>
    <t>Portsmouth v Barnsley</t>
  </si>
  <si>
    <t>Sheff Weds v Plymouth</t>
  </si>
  <si>
    <t>League 2</t>
  </si>
  <si>
    <t>Nat League</t>
  </si>
  <si>
    <t>Nat Lg</t>
  </si>
  <si>
    <t>Newport v Swindon</t>
  </si>
  <si>
    <t>Bradford v Mansfield</t>
  </si>
  <si>
    <t>Carlisle v Harrogate Town</t>
  </si>
  <si>
    <t>Colchester Utd v Barrow</t>
  </si>
  <si>
    <t>Crewe v Grimsby</t>
  </si>
  <si>
    <t>Doncaster v Hartlepool</t>
  </si>
  <si>
    <t>Gillingham v Crawley</t>
  </si>
  <si>
    <t>Orient v AFC Wimbledon</t>
  </si>
  <si>
    <t>Northampton v Walsall</t>
  </si>
  <si>
    <t>Salford City v Rochdale</t>
  </si>
  <si>
    <t>Stockport County v Tranmere</t>
  </si>
  <si>
    <t>Sutton Utd v Stevenage</t>
  </si>
  <si>
    <t>Aldershot Town v Dork Wand</t>
  </si>
  <si>
    <t>Boreham Wood v Chesterfield</t>
  </si>
  <si>
    <t>Bromley v Maidenhead Utd</t>
  </si>
  <si>
    <t>Eastleigh v Woking</t>
  </si>
  <si>
    <t>Oldham v FC Halifax Town</t>
  </si>
  <si>
    <t>Solihull Moors v Gateshead</t>
  </si>
  <si>
    <t>Southend v York City</t>
  </si>
  <si>
    <t>Torquay Utd v Notts County</t>
  </si>
  <si>
    <t>Wealdstone v Dag &amp; Red</t>
  </si>
  <si>
    <t>Yeovil v Maidstone Utd</t>
  </si>
  <si>
    <t>Altrincham v Wrexham</t>
  </si>
  <si>
    <t>0-2*</t>
  </si>
  <si>
    <t>1-0*</t>
  </si>
  <si>
    <t>2-0*</t>
  </si>
  <si>
    <t>1-2*</t>
  </si>
  <si>
    <t>4-0*</t>
  </si>
  <si>
    <t>0-1* (56%)</t>
  </si>
  <si>
    <t>1-0* (54%)</t>
  </si>
  <si>
    <t xml:space="preserve">2-1* </t>
  </si>
  <si>
    <t>2-1*</t>
  </si>
  <si>
    <t>0-2 (63%)</t>
  </si>
  <si>
    <t>2-0 (78%)</t>
  </si>
  <si>
    <t>0-2 (64%)</t>
  </si>
  <si>
    <t>2-0 (72%)</t>
  </si>
  <si>
    <t>3-0 (84%)</t>
  </si>
  <si>
    <t>Torquay Utd v Notts County*</t>
  </si>
  <si>
    <t>Bromley v Maidenhead Utd*</t>
  </si>
  <si>
    <t>stuart attwell</t>
  </si>
  <si>
    <t>david coote</t>
  </si>
  <si>
    <t>darren england</t>
  </si>
  <si>
    <t>darren bond</t>
  </si>
  <si>
    <t>craig pawson</t>
  </si>
  <si>
    <t>andre marriner</t>
  </si>
  <si>
    <t>paul tierney</t>
  </si>
  <si>
    <t>peter bankes</t>
  </si>
  <si>
    <t>robert jones</t>
  </si>
  <si>
    <t>andy madley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</si>
</sst>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ABA9A8"/>
      <name val="Barlow"/>
    </font>
    <font>
      <sz val="11"/>
      <color rgb="FFABA9A8"/>
      <name val="Barlow"/>
    </font>
    <font>
      <sz val="11"/>
      <color rgb="FF3D8C40"/>
      <name val="Barlow"/>
    </font>
    <font>
      <sz val="11"/>
      <color rgb="FFC3362B"/>
      <name val="Barlow"/>
    </font>
    <font>
      <u/>
      <sz val="11"/>
      <color theme="10"/>
      <name val="Calibri"/>
      <family val="2"/>
      <scheme val="minor"/>
    </font>
    <font>
      <sz val="11"/>
      <color theme="1"/>
      <name val="Grandview"/>
      <family val="2"/>
    </font>
    <font>
      <sz val="11"/>
      <name val="Grandview"/>
      <family val="2"/>
    </font>
    <font>
      <b/>
      <sz val="11"/>
      <name val="Grandview"/>
      <family val="2"/>
    </font>
    <font>
      <b/>
      <sz val="11"/>
      <color theme="1"/>
      <name val="Grandview"/>
      <family val="2"/>
    </font>
    <font>
      <sz val="12"/>
      <color theme="1"/>
      <name val="Grandview"/>
      <family val="2"/>
    </font>
    <font>
      <sz val="18"/>
      <color theme="1"/>
      <name val="Grandview"/>
      <family val="2"/>
    </font>
    <font>
      <b/>
      <sz val="12"/>
      <color theme="1"/>
      <name val="Grandview"/>
      <family val="2"/>
    </font>
    <font>
      <b/>
      <sz val="14"/>
      <color theme="1"/>
      <name val="Grandview"/>
      <family val="2"/>
    </font>
    <font>
      <sz val="10"/>
      <color theme="1"/>
      <name val="Calibri"/>
      <family val="2"/>
      <scheme val="minor"/>
    </font>
    <font>
      <sz val="11"/>
      <name val="Calibri"/>
      <family val="2"/>
      <scheme val="minor"/>
    </font>
    <font>
      <sz val="11"/>
      <color rgb="FF222222"/>
      <name val="Grandview"/>
      <family val="2"/>
    </font>
    <font>
      <b/>
      <sz val="11"/>
      <color rgb="FF666666"/>
      <name val="Grandview"/>
      <family val="2"/>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E3E40"/>
        <bgColor indexed="64"/>
      </patternFill>
    </fill>
    <fill>
      <patternFill patternType="solid">
        <fgColor rgb="FF34343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B3B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9F9F"/>
        <bgColor indexed="64"/>
      </patternFill>
    </fill>
    <fill>
      <patternFill patternType="solid">
        <fgColor theme="8" tint="0.39997558519241921"/>
        <bgColor indexed="64"/>
      </patternFill>
    </fill>
    <fill>
      <patternFill patternType="solid">
        <fgColor rgb="FF66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343436"/>
      </top>
      <bottom/>
      <diagonal/>
    </border>
    <border>
      <left style="medium">
        <color rgb="FF272729"/>
      </left>
      <right/>
      <top style="medium">
        <color rgb="FF272729"/>
      </top>
      <bottom/>
      <diagonal/>
    </border>
    <border>
      <left/>
      <right/>
      <top style="medium">
        <color rgb="FF272729"/>
      </top>
      <bottom/>
      <diagonal/>
    </border>
    <border>
      <left/>
      <right style="medium">
        <color rgb="FF272729"/>
      </right>
      <top style="medium">
        <color rgb="FF272729"/>
      </top>
      <bottom/>
      <diagonal/>
    </border>
    <border>
      <left style="medium">
        <color rgb="FF272729"/>
      </left>
      <right/>
      <top style="medium">
        <color rgb="FF343436"/>
      </top>
      <bottom/>
      <diagonal/>
    </border>
    <border>
      <left/>
      <right style="medium">
        <color rgb="FF272729"/>
      </right>
      <top style="medium">
        <color rgb="FF343436"/>
      </top>
      <bottom/>
      <diagonal/>
    </border>
    <border>
      <left style="medium">
        <color rgb="FF272729"/>
      </left>
      <right/>
      <top style="medium">
        <color rgb="FF343436"/>
      </top>
      <bottom style="medium">
        <color rgb="FF272729"/>
      </bottom>
      <diagonal/>
    </border>
    <border>
      <left/>
      <right/>
      <top style="medium">
        <color rgb="FF343436"/>
      </top>
      <bottom style="medium">
        <color rgb="FF272729"/>
      </bottom>
      <diagonal/>
    </border>
    <border>
      <left/>
      <right style="medium">
        <color rgb="FF272729"/>
      </right>
      <top style="medium">
        <color rgb="FF343436"/>
      </top>
      <bottom style="medium">
        <color rgb="FF27272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43">
    <xf numFmtId="0" fontId="0" fillId="0" borderId="0" xfId="0"/>
    <xf numFmtId="0" fontId="19" fillId="33" borderId="10" xfId="0" applyFont="1" applyFill="1" applyBorder="1" applyAlignment="1">
      <alignment horizontal="right" vertical="center" wrapText="1"/>
    </xf>
    <xf numFmtId="0" fontId="22" fillId="33" borderId="10" xfId="42" applyFill="1" applyBorder="1" applyAlignment="1">
      <alignment vertical="center" wrapText="1"/>
    </xf>
    <xf numFmtId="0" fontId="19" fillId="33" borderId="10" xfId="0" applyFont="1" applyFill="1" applyBorder="1" applyAlignment="1">
      <alignment horizontal="right" vertical="center"/>
    </xf>
    <xf numFmtId="0" fontId="19" fillId="34" borderId="10" xfId="0" applyFont="1" applyFill="1" applyBorder="1" applyAlignment="1">
      <alignment horizontal="right" vertical="center" wrapText="1"/>
    </xf>
    <xf numFmtId="0" fontId="22" fillId="34" borderId="10" xfId="42" applyFill="1" applyBorder="1" applyAlignment="1">
      <alignment vertical="center" wrapText="1"/>
    </xf>
    <xf numFmtId="0" fontId="19" fillId="34" borderId="10" xfId="0" applyFont="1" applyFill="1" applyBorder="1" applyAlignment="1">
      <alignment horizontal="right" vertical="center"/>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9" fillId="33" borderId="14" xfId="0" applyFont="1" applyFill="1" applyBorder="1" applyAlignment="1">
      <alignment horizontal="right" vertical="center" wrapText="1"/>
    </xf>
    <xf numFmtId="0" fontId="19" fillId="33" borderId="15" xfId="0" applyFont="1" applyFill="1" applyBorder="1" applyAlignment="1">
      <alignment horizontal="right" vertical="center"/>
    </xf>
    <xf numFmtId="0" fontId="19" fillId="34" borderId="14" xfId="0" applyFont="1" applyFill="1" applyBorder="1" applyAlignment="1">
      <alignment horizontal="right" vertical="center" wrapText="1"/>
    </xf>
    <xf numFmtId="0" fontId="19" fillId="34" borderId="15" xfId="0" applyFont="1" applyFill="1" applyBorder="1" applyAlignment="1">
      <alignment horizontal="right" vertical="center"/>
    </xf>
    <xf numFmtId="0" fontId="19" fillId="34" borderId="16" xfId="0" applyFont="1" applyFill="1" applyBorder="1" applyAlignment="1">
      <alignment horizontal="right" vertical="center" wrapText="1"/>
    </xf>
    <xf numFmtId="0" fontId="22" fillId="34" borderId="17" xfId="42" applyFill="1" applyBorder="1" applyAlignment="1">
      <alignment vertical="center" wrapText="1"/>
    </xf>
    <xf numFmtId="0" fontId="19" fillId="34" borderId="17" xfId="0" applyFont="1" applyFill="1" applyBorder="1" applyAlignment="1">
      <alignment horizontal="right" vertical="center" wrapText="1"/>
    </xf>
    <xf numFmtId="0" fontId="19" fillId="34" borderId="17" xfId="0" applyFont="1" applyFill="1" applyBorder="1" applyAlignment="1">
      <alignment horizontal="right" vertical="center"/>
    </xf>
    <xf numFmtId="0" fontId="19" fillId="34" borderId="18" xfId="0" applyFont="1" applyFill="1" applyBorder="1" applyAlignment="1">
      <alignment horizontal="right" vertical="center"/>
    </xf>
    <xf numFmtId="0" fontId="23" fillId="0" borderId="0" xfId="0" applyFont="1"/>
    <xf numFmtId="0" fontId="23" fillId="38" borderId="19" xfId="0" applyFont="1" applyFill="1" applyBorder="1"/>
    <xf numFmtId="0" fontId="23" fillId="39" borderId="19" xfId="0" applyFont="1" applyFill="1" applyBorder="1"/>
    <xf numFmtId="49" fontId="23" fillId="0" borderId="0" xfId="0" applyNumberFormat="1" applyFont="1"/>
    <xf numFmtId="0" fontId="26" fillId="39" borderId="19" xfId="0" applyFont="1" applyFill="1" applyBorder="1" applyAlignment="1">
      <alignment horizontal="center"/>
    </xf>
    <xf numFmtId="0" fontId="23" fillId="40" borderId="0" xfId="0" applyFont="1" applyFill="1"/>
    <xf numFmtId="49" fontId="23" fillId="40" borderId="0" xfId="0" applyNumberFormat="1" applyFont="1" applyFill="1"/>
    <xf numFmtId="0" fontId="26" fillId="40" borderId="0" xfId="0" applyFont="1" applyFill="1"/>
    <xf numFmtId="0" fontId="25" fillId="39" borderId="0" xfId="0" applyFont="1" applyFill="1" applyAlignment="1">
      <alignment vertical="center" wrapText="1"/>
    </xf>
    <xf numFmtId="0" fontId="26" fillId="39" borderId="0" xfId="0" applyFont="1" applyFill="1"/>
    <xf numFmtId="0" fontId="26" fillId="38" borderId="19" xfId="0" applyFont="1" applyFill="1" applyBorder="1"/>
    <xf numFmtId="0" fontId="26" fillId="39" borderId="19" xfId="0" applyFont="1" applyFill="1" applyBorder="1"/>
    <xf numFmtId="0" fontId="23" fillId="39" borderId="0" xfId="0" applyFont="1" applyFill="1"/>
    <xf numFmtId="0" fontId="26" fillId="38" borderId="19" xfId="0" applyFont="1" applyFill="1" applyBorder="1" applyAlignment="1">
      <alignment horizontal="center"/>
    </xf>
    <xf numFmtId="0" fontId="23" fillId="41" borderId="19" xfId="0" applyFont="1" applyFill="1" applyBorder="1"/>
    <xf numFmtId="0" fontId="26" fillId="41" borderId="19" xfId="0" applyFont="1" applyFill="1" applyBorder="1"/>
    <xf numFmtId="10" fontId="23" fillId="38" borderId="19" xfId="0" applyNumberFormat="1" applyFont="1" applyFill="1" applyBorder="1"/>
    <xf numFmtId="10" fontId="23" fillId="35" borderId="19" xfId="0" applyNumberFormat="1" applyFont="1" applyFill="1" applyBorder="1"/>
    <xf numFmtId="10" fontId="23" fillId="37" borderId="19" xfId="0" applyNumberFormat="1" applyFont="1" applyFill="1" applyBorder="1"/>
    <xf numFmtId="10" fontId="23" fillId="36" borderId="19" xfId="0" applyNumberFormat="1" applyFont="1" applyFill="1" applyBorder="1"/>
    <xf numFmtId="2" fontId="23" fillId="36" borderId="19" xfId="0" applyNumberFormat="1" applyFont="1" applyFill="1" applyBorder="1"/>
    <xf numFmtId="2" fontId="23" fillId="35" borderId="19" xfId="0" applyNumberFormat="1" applyFont="1" applyFill="1" applyBorder="1"/>
    <xf numFmtId="2" fontId="23" fillId="37" borderId="19" xfId="0" applyNumberFormat="1" applyFont="1" applyFill="1" applyBorder="1"/>
    <xf numFmtId="10" fontId="23" fillId="39" borderId="19" xfId="0" applyNumberFormat="1" applyFont="1" applyFill="1" applyBorder="1"/>
    <xf numFmtId="2" fontId="23" fillId="39" borderId="19" xfId="0" applyNumberFormat="1" applyFont="1" applyFill="1" applyBorder="1"/>
    <xf numFmtId="0" fontId="24" fillId="42" borderId="0" xfId="0" applyFont="1" applyFill="1" applyAlignment="1">
      <alignment vertical="center" wrapText="1"/>
    </xf>
    <xf numFmtId="0" fontId="23" fillId="42" borderId="0" xfId="0" applyFont="1" applyFill="1"/>
    <xf numFmtId="0" fontId="24" fillId="43" borderId="0" xfId="0" applyFont="1" applyFill="1" applyAlignment="1">
      <alignment vertical="center" wrapText="1"/>
    </xf>
    <xf numFmtId="0" fontId="23" fillId="43" borderId="0" xfId="0" applyFont="1" applyFill="1"/>
    <xf numFmtId="0" fontId="24" fillId="42" borderId="0" xfId="0" applyFont="1" applyFill="1" applyAlignment="1">
      <alignment horizontal="right" vertical="center"/>
    </xf>
    <xf numFmtId="0" fontId="24" fillId="43" borderId="0" xfId="0" applyFont="1" applyFill="1" applyAlignment="1">
      <alignment horizontal="right" vertical="center"/>
    </xf>
    <xf numFmtId="2" fontId="23" fillId="38" borderId="19" xfId="0" applyNumberFormat="1" applyFont="1" applyFill="1" applyBorder="1"/>
    <xf numFmtId="0" fontId="24" fillId="42" borderId="0" xfId="0" applyFont="1" applyFill="1" applyAlignment="1">
      <alignment horizontal="right" vertical="center" wrapText="1"/>
    </xf>
    <xf numFmtId="0" fontId="24" fillId="43" borderId="0" xfId="0" applyFont="1" applyFill="1" applyAlignment="1">
      <alignment horizontal="right" vertical="center" wrapText="1"/>
    </xf>
    <xf numFmtId="0" fontId="0" fillId="0" borderId="19" xfId="0" applyBorder="1"/>
    <xf numFmtId="0" fontId="0" fillId="41" borderId="19" xfId="0" applyFill="1" applyBorder="1"/>
    <xf numFmtId="14" fontId="0" fillId="0" borderId="19" xfId="0" applyNumberFormat="1" applyBorder="1"/>
    <xf numFmtId="14" fontId="0" fillId="0" borderId="0" xfId="0" applyNumberFormat="1"/>
    <xf numFmtId="49" fontId="0" fillId="0" borderId="19" xfId="0" applyNumberFormat="1" applyBorder="1"/>
    <xf numFmtId="49" fontId="0" fillId="0" borderId="0" xfId="0" applyNumberFormat="1"/>
    <xf numFmtId="49" fontId="0" fillId="35" borderId="19" xfId="0" applyNumberFormat="1" applyFill="1" applyBorder="1"/>
    <xf numFmtId="49" fontId="0" fillId="37" borderId="19" xfId="0" applyNumberFormat="1" applyFill="1" applyBorder="1"/>
    <xf numFmtId="0" fontId="16" fillId="39" borderId="19" xfId="0" applyFont="1" applyFill="1" applyBorder="1"/>
    <xf numFmtId="14" fontId="16" fillId="39" borderId="19" xfId="0" applyNumberFormat="1" applyFont="1" applyFill="1" applyBorder="1"/>
    <xf numFmtId="49" fontId="16" fillId="39" borderId="19" xfId="0" applyNumberFormat="1" applyFont="1" applyFill="1" applyBorder="1"/>
    <xf numFmtId="0" fontId="16" fillId="0" borderId="0" xfId="0" applyFont="1" applyAlignment="1">
      <alignment horizontal="center" vertical="center" wrapText="1"/>
    </xf>
    <xf numFmtId="0" fontId="23" fillId="0" borderId="0" xfId="0" applyFont="1" applyAlignment="1">
      <alignment wrapText="1"/>
    </xf>
    <xf numFmtId="0" fontId="26" fillId="43" borderId="0" xfId="0" applyFont="1" applyFill="1" applyAlignment="1">
      <alignment horizontal="center" vertical="center" wrapText="1"/>
    </xf>
    <xf numFmtId="0" fontId="23" fillId="43" borderId="0" xfId="0" applyFont="1" applyFill="1" applyAlignment="1">
      <alignment wrapText="1"/>
    </xf>
    <xf numFmtId="0" fontId="26" fillId="42" borderId="0" xfId="0" applyFont="1" applyFill="1" applyAlignment="1">
      <alignment horizontal="center" vertical="center" wrapText="1"/>
    </xf>
    <xf numFmtId="0" fontId="23" fillId="42" borderId="0" xfId="0" applyFont="1" applyFill="1" applyAlignment="1">
      <alignment wrapText="1"/>
    </xf>
    <xf numFmtId="0" fontId="0" fillId="41" borderId="0" xfId="0" applyFill="1"/>
    <xf numFmtId="0" fontId="32" fillId="0" borderId="0" xfId="0" applyFont="1"/>
    <xf numFmtId="0" fontId="0" fillId="36" borderId="0" xfId="0" applyFill="1"/>
    <xf numFmtId="0" fontId="16" fillId="39" borderId="19" xfId="0" applyFont="1" applyFill="1" applyBorder="1" applyAlignment="1">
      <alignment horizontal="center" vertical="center"/>
    </xf>
    <xf numFmtId="3" fontId="0" fillId="36" borderId="19" xfId="0" applyNumberFormat="1" applyFill="1" applyBorder="1" applyAlignment="1">
      <alignment wrapText="1"/>
    </xf>
    <xf numFmtId="0" fontId="0" fillId="36" borderId="19" xfId="0" applyFill="1" applyBorder="1" applyAlignment="1">
      <alignment wrapText="1"/>
    </xf>
    <xf numFmtId="0" fontId="16" fillId="39" borderId="19" xfId="0" applyFont="1" applyFill="1" applyBorder="1" applyAlignment="1">
      <alignment horizontal="center" vertical="center" wrapText="1"/>
    </xf>
    <xf numFmtId="0" fontId="0" fillId="36" borderId="19" xfId="0" applyFill="1" applyBorder="1"/>
    <xf numFmtId="0" fontId="0" fillId="41" borderId="19" xfId="0" applyFill="1" applyBorder="1" applyAlignment="1">
      <alignment horizontal="center" vertical="center" wrapText="1"/>
    </xf>
    <xf numFmtId="0" fontId="0" fillId="41" borderId="19" xfId="0" applyFill="1" applyBorder="1" applyAlignment="1">
      <alignment wrapText="1"/>
    </xf>
    <xf numFmtId="3" fontId="0" fillId="41" borderId="19" xfId="0" applyNumberFormat="1" applyFill="1" applyBorder="1" applyAlignment="1">
      <alignment wrapText="1"/>
    </xf>
    <xf numFmtId="0" fontId="31" fillId="0" borderId="0" xfId="0" applyFont="1" applyAlignment="1">
      <alignment wrapText="1"/>
    </xf>
    <xf numFmtId="0" fontId="25" fillId="38" borderId="19" xfId="0" applyFont="1" applyFill="1" applyBorder="1" applyAlignment="1">
      <alignment horizontal="center" vertical="center"/>
    </xf>
    <xf numFmtId="0" fontId="25" fillId="36" borderId="19" xfId="0" applyFont="1" applyFill="1" applyBorder="1" applyAlignment="1">
      <alignment horizontal="center" vertical="center"/>
    </xf>
    <xf numFmtId="0" fontId="33" fillId="36" borderId="19" xfId="0" applyFont="1" applyFill="1" applyBorder="1" applyAlignment="1">
      <alignment horizontal="center" vertical="center"/>
    </xf>
    <xf numFmtId="0" fontId="34" fillId="41" borderId="19" xfId="0" applyFont="1" applyFill="1" applyBorder="1" applyAlignment="1">
      <alignment horizontal="center" vertical="center"/>
    </xf>
    <xf numFmtId="0" fontId="25" fillId="41" borderId="19" xfId="0" applyFont="1" applyFill="1" applyBorder="1" applyAlignment="1">
      <alignment horizontal="center" vertical="center"/>
    </xf>
    <xf numFmtId="0" fontId="34" fillId="36" borderId="19" xfId="0" applyFont="1" applyFill="1" applyBorder="1" applyAlignment="1">
      <alignment horizontal="center" vertical="center"/>
    </xf>
    <xf numFmtId="0" fontId="0" fillId="36" borderId="19" xfId="0" applyFill="1" applyBorder="1" applyAlignment="1">
      <alignment horizontal="center" vertical="center" wrapText="1"/>
    </xf>
    <xf numFmtId="0" fontId="23" fillId="36" borderId="19" xfId="0" applyFont="1" applyFill="1" applyBorder="1"/>
    <xf numFmtId="0" fontId="33" fillId="41" borderId="19" xfId="0" applyFont="1" applyFill="1" applyBorder="1" applyAlignment="1">
      <alignment horizontal="center" vertical="center"/>
    </xf>
    <xf numFmtId="0" fontId="0" fillId="41" borderId="20" xfId="0" applyFill="1" applyBorder="1" applyAlignment="1">
      <alignment wrapText="1"/>
    </xf>
    <xf numFmtId="0" fontId="0" fillId="36" borderId="20" xfId="0" applyFill="1" applyBorder="1"/>
    <xf numFmtId="0" fontId="0" fillId="36" borderId="21" xfId="0" applyFill="1" applyBorder="1"/>
    <xf numFmtId="0" fontId="0" fillId="0" borderId="0" xfId="0" applyAlignment="1">
      <alignment wrapText="1"/>
    </xf>
    <xf numFmtId="0" fontId="0" fillId="36" borderId="20" xfId="0" applyFill="1" applyBorder="1" applyAlignment="1">
      <alignment wrapText="1"/>
    </xf>
    <xf numFmtId="0" fontId="0" fillId="41" borderId="21" xfId="0" applyFill="1" applyBorder="1" applyAlignment="1">
      <alignment horizontal="center" vertical="center" wrapText="1"/>
    </xf>
    <xf numFmtId="3" fontId="0" fillId="36" borderId="21" xfId="0" applyNumberFormat="1" applyFill="1" applyBorder="1" applyAlignment="1">
      <alignment wrapText="1"/>
    </xf>
    <xf numFmtId="0" fontId="0" fillId="36" borderId="21" xfId="0" applyFill="1" applyBorder="1" applyAlignment="1">
      <alignment wrapText="1"/>
    </xf>
    <xf numFmtId="0" fontId="0" fillId="41" borderId="21" xfId="0" applyFill="1" applyBorder="1" applyAlignment="1">
      <alignment wrapText="1"/>
    </xf>
    <xf numFmtId="0" fontId="0" fillId="41" borderId="20" xfId="0" applyFill="1" applyBorder="1" applyAlignment="1">
      <alignment horizontal="center" vertical="center" wrapText="1"/>
    </xf>
    <xf numFmtId="49" fontId="0" fillId="45" borderId="19" xfId="0" applyNumberFormat="1" applyFill="1" applyBorder="1"/>
    <xf numFmtId="0" fontId="16" fillId="43" borderId="0" xfId="0" applyFont="1" applyFill="1" applyAlignment="1">
      <alignment horizontal="center" vertical="center" wrapText="1"/>
    </xf>
    <xf numFmtId="0" fontId="0" fillId="0" borderId="0" xfId="0" applyAlignment="1">
      <alignment horizontal="left"/>
    </xf>
    <xf numFmtId="0" fontId="16" fillId="39" borderId="0" xfId="0" applyFont="1" applyFill="1"/>
    <xf numFmtId="0" fontId="0" fillId="39" borderId="0" xfId="0" applyFill="1"/>
    <xf numFmtId="0" fontId="0" fillId="35" borderId="19" xfId="0" applyFill="1" applyBorder="1"/>
    <xf numFmtId="0" fontId="0" fillId="0" borderId="0" xfId="0" pivotButton="1"/>
    <xf numFmtId="0" fontId="16" fillId="42" borderId="0" xfId="0" applyFont="1" applyFill="1" applyAlignment="1">
      <alignment horizontal="center" vertical="center" wrapText="1"/>
    </xf>
    <xf numFmtId="0" fontId="0" fillId="42" borderId="0" xfId="0" applyFill="1"/>
    <xf numFmtId="0" fontId="0" fillId="42" borderId="0" xfId="0" applyFill="1" applyAlignment="1">
      <alignment wrapText="1"/>
    </xf>
    <xf numFmtId="0" fontId="0" fillId="43" borderId="0" xfId="0" applyFill="1"/>
    <xf numFmtId="0" fontId="0" fillId="44" borderId="19" xfId="0" applyFill="1" applyBorder="1"/>
    <xf numFmtId="0" fontId="0" fillId="43" borderId="0" xfId="0" applyFill="1" applyAlignment="1">
      <alignment wrapText="1"/>
    </xf>
    <xf numFmtId="0" fontId="16" fillId="39" borderId="19" xfId="0" applyFont="1" applyFill="1" applyBorder="1"/>
    <xf numFmtId="0" fontId="0" fillId="0" borderId="19" xfId="0" applyBorder="1"/>
    <xf numFmtId="0" fontId="23" fillId="38" borderId="19" xfId="0" applyFont="1" applyFill="1" applyBorder="1" applyAlignment="1">
      <alignment horizontal="center"/>
    </xf>
    <xf numFmtId="0" fontId="23" fillId="39" borderId="19" xfId="0" applyFont="1" applyFill="1" applyBorder="1" applyAlignment="1">
      <alignment horizontal="center"/>
    </xf>
    <xf numFmtId="0" fontId="23" fillId="0" borderId="19" xfId="0" applyFont="1" applyBorder="1" applyAlignment="1">
      <alignment horizontal="center"/>
    </xf>
    <xf numFmtId="0" fontId="29" fillId="38" borderId="19" xfId="0" applyFont="1" applyFill="1" applyBorder="1" applyAlignment="1">
      <alignment horizontal="center"/>
    </xf>
    <xf numFmtId="0" fontId="29" fillId="39" borderId="19" xfId="0" applyFont="1" applyFill="1" applyBorder="1" applyAlignment="1">
      <alignment horizontal="center"/>
    </xf>
    <xf numFmtId="0" fontId="26" fillId="39" borderId="19" xfId="0" applyFont="1" applyFill="1" applyBorder="1" applyAlignment="1">
      <alignment horizontal="center"/>
    </xf>
    <xf numFmtId="0" fontId="26" fillId="38" borderId="19" xfId="0" applyFont="1" applyFill="1" applyBorder="1" applyAlignment="1">
      <alignment horizontal="center"/>
    </xf>
    <xf numFmtId="0" fontId="26" fillId="0" borderId="19" xfId="0" applyFont="1" applyBorder="1" applyAlignment="1">
      <alignment horizontal="center"/>
    </xf>
    <xf numFmtId="2" fontId="23" fillId="36" borderId="19" xfId="0" applyNumberFormat="1" applyFont="1" applyFill="1" applyBorder="1" applyAlignment="1">
      <alignment horizontal="center"/>
    </xf>
    <xf numFmtId="2" fontId="23" fillId="35" borderId="19" xfId="0" applyNumberFormat="1" applyFont="1" applyFill="1" applyBorder="1" applyAlignment="1">
      <alignment horizontal="center"/>
    </xf>
    <xf numFmtId="2" fontId="23" fillId="37" borderId="19" xfId="0" applyNumberFormat="1" applyFont="1" applyFill="1" applyBorder="1" applyAlignment="1">
      <alignment horizontal="center"/>
    </xf>
    <xf numFmtId="49" fontId="26" fillId="37" borderId="19" xfId="0" applyNumberFormat="1" applyFont="1" applyFill="1" applyBorder="1" applyAlignment="1">
      <alignment horizontal="center"/>
    </xf>
    <xf numFmtId="49" fontId="26" fillId="35" borderId="19" xfId="0" applyNumberFormat="1" applyFont="1" applyFill="1" applyBorder="1" applyAlignment="1">
      <alignment horizontal="center"/>
    </xf>
    <xf numFmtId="49" fontId="26" fillId="36" borderId="19" xfId="0" applyNumberFormat="1" applyFont="1" applyFill="1" applyBorder="1" applyAlignment="1">
      <alignment horizontal="center"/>
    </xf>
    <xf numFmtId="2" fontId="23" fillId="39" borderId="19" xfId="0" applyNumberFormat="1" applyFont="1" applyFill="1" applyBorder="1" applyAlignment="1">
      <alignment horizontal="center"/>
    </xf>
    <xf numFmtId="0" fontId="26" fillId="36" borderId="0" xfId="0" applyFont="1" applyFill="1"/>
    <xf numFmtId="0" fontId="23" fillId="36" borderId="0" xfId="0" applyFont="1" applyFill="1"/>
    <xf numFmtId="0" fontId="26" fillId="37" borderId="0" xfId="0" applyFont="1" applyFill="1"/>
    <xf numFmtId="0" fontId="23" fillId="37" borderId="0" xfId="0" applyFont="1" applyFill="1"/>
    <xf numFmtId="0" fontId="30" fillId="36" borderId="19" xfId="0" applyFont="1" applyFill="1" applyBorder="1" applyAlignment="1">
      <alignment horizontal="center"/>
    </xf>
    <xf numFmtId="0" fontId="30" fillId="37" borderId="19" xfId="0" applyFont="1" applyFill="1" applyBorder="1" applyAlignment="1">
      <alignment horizontal="center"/>
    </xf>
    <xf numFmtId="0" fontId="27" fillId="39" borderId="19" xfId="0" applyFont="1" applyFill="1" applyBorder="1" applyAlignment="1">
      <alignment horizontal="center"/>
    </xf>
    <xf numFmtId="2" fontId="27" fillId="39" borderId="19" xfId="0" applyNumberFormat="1" applyFont="1" applyFill="1" applyBorder="1" applyAlignment="1">
      <alignment horizontal="center"/>
    </xf>
    <xf numFmtId="2" fontId="28" fillId="39" borderId="19" xfId="0" applyNumberFormat="1" applyFont="1" applyFill="1" applyBorder="1" applyAlignment="1">
      <alignment horizontal="center"/>
    </xf>
    <xf numFmtId="0" fontId="23" fillId="46" borderId="0" xfId="0" applyFont="1" applyFill="1"/>
    <xf numFmtId="49" fontId="23" fillId="46" borderId="0" xfId="0" applyNumberFormat="1" applyFont="1" applyFill="1"/>
    <xf numFmtId="0" fontId="29" fillId="46"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color rgb="FF9C0006"/>
      </font>
      <fill>
        <patternFill>
          <bgColor rgb="FFFFC7CE"/>
        </patternFill>
      </fill>
    </dxf>
    <dxf>
      <font>
        <color rgb="FF9C0006"/>
      </font>
      <fill>
        <patternFill>
          <bgColor rgb="FFFFC7CE"/>
        </patternFill>
      </fill>
    </dxf>
    <dxf>
      <font>
        <b/>
        <i val="0"/>
        <sz val="11"/>
        <name val="+Body"/>
      </font>
    </dxf>
    <dxf>
      <border>
        <left style="thin">
          <color auto="1"/>
        </left>
        <right style="thin">
          <color auto="1"/>
        </right>
        <top style="thin">
          <color auto="1"/>
        </top>
        <bottom style="thin">
          <color auto="1"/>
        </bottom>
      </border>
    </dxf>
  </dxfs>
  <tableStyles count="1" defaultTableStyle="TableStyleMedium2" defaultPivotStyle="PivotStyleLight16">
    <tableStyle name="LP-STYLE" pivot="0" table="0" count="3" xr9:uid="{4C6D8076-36A1-42AB-9C2D-5F3D5EA4782A}">
      <tableStyleElement type="wholeTable" dxfId="43"/>
      <tableStyleElement type="headerRow" dxfId="42"/>
    </tableStyle>
  </tableStyles>
  <colors>
    <mruColors>
      <color rgb="FF66FFCC"/>
      <color rgb="FFFF9F9F"/>
      <color rgb="FF65E9C6"/>
      <color rgb="FF64DAEA"/>
      <color rgb="FFFFB3B5"/>
      <color rgb="FFFF7C80"/>
    </mruColors>
  </colors>
  <extLst>
    <ext xmlns:x14="http://schemas.microsoft.com/office/spreadsheetml/2009/9/main" uri="{46F421CA-312F-682f-3DD2-61675219B42D}">
      <x14:dxfs count="1">
        <dxf>
          <font>
            <b/>
            <i val="0"/>
            <sz val="15"/>
            <name val="+Body"/>
          </font>
          <fill>
            <patternFill>
              <bgColor rgb="FF66FFCC"/>
            </patternFill>
          </fill>
        </dxf>
      </x14:dxfs>
    </ext>
    <ext xmlns:x14="http://schemas.microsoft.com/office/spreadsheetml/2009/9/main" uri="{EB79DEF2-80B8-43e5-95BD-54CBDDF9020C}">
      <x14:slicerStyles defaultSlicerStyle="SlicerStyleLight1">
        <x14:slicerStyle name="LP-STYLE">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ysClr val="windowText" lastClr="000000"/>
                </a:solidFill>
              </a:rPr>
              <a:t>cLUBS</a:t>
            </a:r>
            <a:r>
              <a:rPr lang="en-US" baseline="0">
                <a:solidFill>
                  <a:sysClr val="windowText" lastClr="000000"/>
                </a:solidFill>
              </a:rPr>
              <a:t> THAT GET MOST yellow cards PER 90</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4DAEA"/>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pivotFmt>
      <c:pivotFmt>
        <c:idx val="2"/>
        <c:spPr>
          <a:solidFill>
            <a:srgbClr val="64DAEA"/>
          </a:solidFill>
          <a:ln>
            <a:noFill/>
          </a:ln>
          <a:effectLst/>
        </c:spPr>
      </c:pivotFmt>
      <c:pivotFmt>
        <c:idx val="3"/>
        <c:spPr>
          <a:solidFill>
            <a:srgbClr val="64DAEA"/>
          </a:solidFill>
          <a:ln>
            <a:noFill/>
          </a:ln>
          <a:effectLst/>
        </c:spPr>
      </c:pivotFmt>
      <c:pivotFmt>
        <c:idx val="4"/>
        <c:spPr>
          <a:solidFill>
            <a:srgbClr val="64DAEA"/>
          </a:solidFill>
          <a:ln>
            <a:noFill/>
          </a:ln>
          <a:effectLst/>
        </c:spPr>
      </c:pivotFmt>
      <c:pivotFmt>
        <c:idx val="5"/>
        <c:spPr>
          <a:solidFill>
            <a:srgbClr val="64DAEA"/>
          </a:solidFill>
          <a:ln>
            <a:noFill/>
          </a:ln>
          <a:effectLst/>
        </c:spPr>
      </c:pivotFmt>
      <c:pivotFmt>
        <c:idx val="6"/>
        <c:spPr>
          <a:solidFill>
            <a:srgbClr val="64DAEA"/>
          </a:solidFill>
          <a:ln>
            <a:noFill/>
          </a:ln>
          <a:effectLst/>
        </c:spPr>
      </c:pivotFmt>
      <c:pivotFmt>
        <c:idx val="7"/>
        <c:spPr>
          <a:solidFill>
            <a:srgbClr val="64DAEA"/>
          </a:solidFill>
          <a:ln>
            <a:noFill/>
          </a:ln>
          <a:effectLst/>
        </c:spPr>
      </c:pivotFmt>
      <c:pivotFmt>
        <c:idx val="8"/>
        <c:spPr>
          <a:solidFill>
            <a:srgbClr val="64DAEA"/>
          </a:solidFill>
          <a:ln>
            <a:noFill/>
          </a:ln>
          <a:effectLst/>
        </c:spPr>
      </c:pivotFmt>
      <c:pivotFmt>
        <c:idx val="9"/>
        <c:spPr>
          <a:solidFill>
            <a:srgbClr val="64DAEA"/>
          </a:solidFill>
          <a:ln>
            <a:noFill/>
          </a:ln>
          <a:effectLst/>
        </c:spPr>
      </c:pivotFmt>
      <c:pivotFmt>
        <c:idx val="10"/>
        <c:spPr>
          <a:solidFill>
            <a:srgbClr val="64DAEA"/>
          </a:solidFill>
          <a:ln>
            <a:noFill/>
          </a:ln>
          <a:effectLst/>
        </c:spPr>
      </c:pivotFmt>
      <c:pivotFmt>
        <c:idx val="11"/>
        <c:spPr>
          <a:solidFill>
            <a:srgbClr val="64DAEA"/>
          </a:solidFill>
          <a:ln>
            <a:noFill/>
          </a:ln>
          <a:effectLst/>
        </c:spPr>
      </c:pivotFmt>
      <c:pivotFmt>
        <c:idx val="12"/>
        <c:spPr>
          <a:solidFill>
            <a:srgbClr val="64DAEA"/>
          </a:solidFill>
          <a:ln>
            <a:noFill/>
          </a:ln>
          <a:effectLst/>
        </c:spPr>
      </c:pivotFmt>
      <c:pivotFmt>
        <c:idx val="13"/>
        <c:spPr>
          <a:solidFill>
            <a:srgbClr val="64DAEA"/>
          </a:solidFill>
          <a:ln>
            <a:noFill/>
          </a:ln>
          <a:effectLst/>
        </c:spPr>
      </c:pivotFmt>
      <c:pivotFmt>
        <c:idx val="14"/>
        <c:spPr>
          <a:solidFill>
            <a:srgbClr val="64DAEA"/>
          </a:solidFill>
          <a:ln>
            <a:noFill/>
          </a:ln>
          <a:effectLst/>
        </c:spPr>
      </c:pivotFmt>
      <c:pivotFmt>
        <c:idx val="15"/>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65E9C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33624142052665E-2"/>
          <c:y val="0.23088700857299799"/>
          <c:w val="0.91467557165682911"/>
          <c:h val="0.53123130174206457"/>
        </c:manualLayout>
      </c:layout>
      <c:barChart>
        <c:barDir val="col"/>
        <c:grouping val="clustered"/>
        <c:varyColors val="0"/>
        <c:ser>
          <c:idx val="0"/>
          <c:order val="0"/>
          <c:tx>
            <c:strRef>
              <c:f>PIVOT!$B$3</c:f>
              <c:strCache>
                <c:ptCount val="1"/>
                <c:pt idx="0">
                  <c:v>Total</c:v>
                </c:pt>
              </c:strCache>
            </c:strRef>
          </c:tx>
          <c:spPr>
            <a:solidFill>
              <a:srgbClr val="65E9C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PIVOT!$A$4:$A$5</c:f>
              <c:strCache>
                <c:ptCount val="1"/>
                <c:pt idx="0">
                  <c:v>WHU</c:v>
                </c:pt>
              </c:strCache>
            </c:strRef>
          </c:cat>
          <c:val>
            <c:numRef>
              <c:f>PIVOT!$B$4:$B$5</c:f>
              <c:numCache>
                <c:formatCode>General</c:formatCode>
                <c:ptCount val="1"/>
                <c:pt idx="0">
                  <c:v>2.5700000000000003</c:v>
                </c:pt>
              </c:numCache>
            </c:numRef>
          </c:val>
          <c:extLst>
            <c:ext xmlns:c16="http://schemas.microsoft.com/office/drawing/2014/chart" uri="{C3380CC4-5D6E-409C-BE32-E72D297353CC}">
              <c16:uniqueId val="{00000000-6865-49A5-A512-D0CB8930582E}"/>
            </c:ext>
          </c:extLst>
        </c:ser>
        <c:dLbls>
          <c:dLblPos val="outEnd"/>
          <c:showLegendKey val="0"/>
          <c:showVal val="1"/>
          <c:showCatName val="0"/>
          <c:showSerName val="0"/>
          <c:showPercent val="0"/>
          <c:showBubbleSize val="0"/>
        </c:dLbls>
        <c:gapWidth val="444"/>
        <c:overlap val="-90"/>
        <c:axId val="142094912"/>
        <c:axId val="142096992"/>
      </c:barChart>
      <c:catAx>
        <c:axId val="142094912"/>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solidFill>
                      <a:sysClr val="windowText" lastClr="000000"/>
                    </a:solidFill>
                  </a:rPr>
                  <a:t>club</a:t>
                </a:r>
              </a:p>
            </c:rich>
          </c:tx>
          <c:layout>
            <c:manualLayout>
              <c:xMode val="edge"/>
              <c:yMode val="edge"/>
              <c:x val="0.47661791102403278"/>
              <c:y val="0.86077154529760269"/>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42096992"/>
        <c:crosses val="autoZero"/>
        <c:auto val="1"/>
        <c:lblAlgn val="ctr"/>
        <c:lblOffset val="100"/>
        <c:noMultiLvlLbl val="0"/>
      </c:catAx>
      <c:valAx>
        <c:axId val="1420969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solidFill>
                      <a:sysClr val="windowText" lastClr="000000"/>
                    </a:solidFill>
                  </a:rPr>
                  <a:t>Sum of crdy/90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2094912"/>
        <c:crosses val="autoZero"/>
        <c:crossBetween val="between"/>
      </c:valAx>
      <c:spPr>
        <a:noFill/>
        <a:ln>
          <a:noFill/>
        </a:ln>
        <a:effectLst/>
      </c:spPr>
    </c:plotArea>
    <c:legend>
      <c:legendPos val="r"/>
      <c:layout>
        <c:manualLayout>
          <c:xMode val="edge"/>
          <c:yMode val="edge"/>
          <c:x val="0.89586501217864201"/>
          <c:y val="0.88326708223800365"/>
          <c:w val="7.4922676918906264E-2"/>
          <c:h val="6.86131042296072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[EPL-Goal-Models.xlsx]PIVOT!PivotTable2</c:name>
    <c:fmtId val="3"/>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YELLOW CARDS PER 90 PER PLAYER</a:t>
            </a:r>
          </a:p>
        </c:rich>
      </c:tx>
      <c:layout>
        <c:manualLayout>
          <c:xMode val="edge"/>
          <c:yMode val="edge"/>
          <c:x val="0.18702662211312446"/>
          <c:y val="3.373179922676495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5E9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rgbClr val="65E9C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PIVOT!$A$27:$A$56</c:f>
              <c:strCache>
                <c:ptCount val="29"/>
                <c:pt idx="0">
                  <c:v>Harrison Ashby</c:v>
                </c:pt>
                <c:pt idx="1">
                  <c:v>Alphonse Areola</c:v>
                </c:pt>
                <c:pt idx="2">
                  <c:v>Flynn Downes</c:v>
                </c:pt>
                <c:pt idx="3">
                  <c:v>Angelo Ogbonna</c:v>
                </c:pt>
                <c:pt idx="4">
                  <c:v>Armstrong Okoflex</c:v>
                </c:pt>
                <c:pt idx="5">
                  <c:v>Ben Johnson</c:v>
                </c:pt>
                <c:pt idx="6">
                  <c:v>Conor Coventry</c:v>
                </c:pt>
                <c:pt idx="7">
                  <c:v>Danny Ings</c:v>
                </c:pt>
                <c:pt idx="8">
                  <c:v>Kurt Zouma</c:v>
                </c:pt>
                <c:pt idx="9">
                  <c:v>Divin Mubama</c:v>
                </c:pt>
                <c:pt idx="10">
                  <c:v>Lukasz Fabianski</c:v>
                </c:pt>
                <c:pt idx="11">
                  <c:v>Pablo Fornals</c:v>
                </c:pt>
                <c:pt idx="12">
                  <c:v>Manuel Lanzini</c:v>
                </c:pt>
                <c:pt idx="13">
                  <c:v>Said Benrahma</c:v>
                </c:pt>
                <c:pt idx="14">
                  <c:v>Maxwel Cornet</c:v>
                </c:pt>
                <c:pt idx="15">
                  <c:v>Darren Randolph</c:v>
                </c:pt>
                <c:pt idx="16">
                  <c:v>Nikola Vlasic</c:v>
                </c:pt>
                <c:pt idx="17">
                  <c:v>Jarrod Bowen</c:v>
                </c:pt>
                <c:pt idx="18">
                  <c:v>Tomas Soucek</c:v>
                </c:pt>
                <c:pt idx="19">
                  <c:v>Michail Antonio</c:v>
                </c:pt>
                <c:pt idx="20">
                  <c:v>Aaron Cresswell</c:v>
                </c:pt>
                <c:pt idx="21">
                  <c:v>Declan Rice</c:v>
                </c:pt>
                <c:pt idx="22">
                  <c:v>Emerson Palmieri</c:v>
                </c:pt>
                <c:pt idx="23">
                  <c:v>Vladimar Coufal</c:v>
                </c:pt>
                <c:pt idx="24">
                  <c:v>Craig Dawson</c:v>
                </c:pt>
                <c:pt idx="25">
                  <c:v>Thilo Kehrer</c:v>
                </c:pt>
                <c:pt idx="26">
                  <c:v>Lucas Paqueta</c:v>
                </c:pt>
                <c:pt idx="27">
                  <c:v>Gianluca Scamacca</c:v>
                </c:pt>
                <c:pt idx="28">
                  <c:v>Nayef Aguerd</c:v>
                </c:pt>
              </c:strCache>
            </c:strRef>
          </c:cat>
          <c:val>
            <c:numRef>
              <c:f>PIVOT!$B$27:$B$56</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0.05</c:v>
                </c:pt>
                <c:pt idx="18">
                  <c:v>0.06</c:v>
                </c:pt>
                <c:pt idx="19">
                  <c:v>0.1</c:v>
                </c:pt>
                <c:pt idx="20">
                  <c:v>0.12</c:v>
                </c:pt>
                <c:pt idx="21">
                  <c:v>0.15</c:v>
                </c:pt>
                <c:pt idx="22">
                  <c:v>0.24</c:v>
                </c:pt>
                <c:pt idx="23">
                  <c:v>0.24</c:v>
                </c:pt>
                <c:pt idx="24">
                  <c:v>0.25</c:v>
                </c:pt>
                <c:pt idx="25">
                  <c:v>0.27</c:v>
                </c:pt>
                <c:pt idx="26">
                  <c:v>0.27</c:v>
                </c:pt>
                <c:pt idx="27">
                  <c:v>0.28999999999999998</c:v>
                </c:pt>
                <c:pt idx="28">
                  <c:v>0.53</c:v>
                </c:pt>
              </c:numCache>
            </c:numRef>
          </c:val>
          <c:extLst>
            <c:ext xmlns:c16="http://schemas.microsoft.com/office/drawing/2014/chart" uri="{C3380CC4-5D6E-409C-BE32-E72D297353CC}">
              <c16:uniqueId val="{00000000-35C1-4AAC-BB88-CD2E4D6810A1}"/>
            </c:ext>
          </c:extLst>
        </c:ser>
        <c:dLbls>
          <c:dLblPos val="outEnd"/>
          <c:showLegendKey val="0"/>
          <c:showVal val="1"/>
          <c:showCatName val="0"/>
          <c:showSerName val="0"/>
          <c:showPercent val="0"/>
          <c:showBubbleSize val="0"/>
        </c:dLbls>
        <c:gapWidth val="269"/>
        <c:overlap val="-20"/>
        <c:axId val="402779728"/>
        <c:axId val="402782640"/>
      </c:barChart>
      <c:catAx>
        <c:axId val="402779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solidFill>
                      <a:sysClr val="windowText" lastClr="000000"/>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402782640"/>
        <c:crosses val="autoZero"/>
        <c:auto val="1"/>
        <c:lblAlgn val="ctr"/>
        <c:lblOffset val="100"/>
        <c:noMultiLvlLbl val="0"/>
      </c:catAx>
      <c:valAx>
        <c:axId val="40278264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b="1">
                    <a:solidFill>
                      <a:sysClr val="windowText" lastClr="000000"/>
                    </a:solidFill>
                  </a:rPr>
                  <a:t>YELLOW</a:t>
                </a:r>
                <a:r>
                  <a:rPr lang="en-GB" b="1" baseline="0">
                    <a:solidFill>
                      <a:sysClr val="windowText" lastClr="000000"/>
                    </a:solidFill>
                  </a:rPr>
                  <a:t> CARDS PER 90</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77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[EPL-Goal-Models.xlsx]PIVOT!PivotTable11</c:name>
    <c:fmtId val="3"/>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WHICH REFS GIVE</a:t>
            </a:r>
            <a:r>
              <a:rPr lang="en-US" baseline="0">
                <a:solidFill>
                  <a:schemeClr val="tx1"/>
                </a:solidFill>
              </a:rPr>
              <a:t> MOST BOOKINGS PER 90</a:t>
            </a:r>
            <a:endParaRPr lang="en-US">
              <a:solidFill>
                <a:schemeClr val="tx1"/>
              </a:solidFill>
            </a:endParaRPr>
          </a:p>
        </c:rich>
      </c:tx>
      <c:layout>
        <c:manualLayout>
          <c:xMode val="edge"/>
          <c:yMode val="edge"/>
          <c:x val="0.17596642657359804"/>
          <c:y val="6.410518665408829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64D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65E9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0041639316045"/>
          <c:y val="0.1775265445409214"/>
          <c:w val="0.86275300319288506"/>
          <c:h val="0.44463336490634203"/>
        </c:manualLayout>
      </c:layout>
      <c:barChart>
        <c:barDir val="col"/>
        <c:grouping val="clustered"/>
        <c:varyColors val="0"/>
        <c:ser>
          <c:idx val="0"/>
          <c:order val="0"/>
          <c:tx>
            <c:strRef>
              <c:f>PIVOT!$B$81</c:f>
              <c:strCache>
                <c:ptCount val="1"/>
                <c:pt idx="0">
                  <c:v>Total</c:v>
                </c:pt>
              </c:strCache>
            </c:strRef>
          </c:tx>
          <c:spPr>
            <a:solidFill>
              <a:srgbClr val="65E9C6"/>
            </a:solidFill>
            <a:ln>
              <a:noFill/>
            </a:ln>
            <a:effectLst/>
          </c:spPr>
          <c:invertIfNegative val="0"/>
          <c:dPt>
            <c:idx val="1"/>
            <c:invertIfNegative val="0"/>
            <c:bubble3D val="0"/>
            <c:spPr>
              <a:solidFill>
                <a:srgbClr val="65E9C6"/>
              </a:solidFill>
              <a:ln>
                <a:noFill/>
              </a:ln>
              <a:effectLst/>
            </c:spPr>
            <c:extLst>
              <c:ext xmlns:c16="http://schemas.microsoft.com/office/drawing/2014/chart" uri="{C3380CC4-5D6E-409C-BE32-E72D297353CC}">
                <c16:uniqueId val="{00000000-EE0D-48BB-9856-7BEFBBC5EEFB}"/>
              </c:ext>
            </c:extLst>
          </c:dPt>
          <c:dPt>
            <c:idx val="2"/>
            <c:invertIfNegative val="0"/>
            <c:bubble3D val="0"/>
            <c:spPr>
              <a:solidFill>
                <a:srgbClr val="65E9C6"/>
              </a:solidFill>
              <a:ln>
                <a:noFill/>
              </a:ln>
              <a:effectLst/>
            </c:spPr>
            <c:extLst>
              <c:ext xmlns:c16="http://schemas.microsoft.com/office/drawing/2014/chart" uri="{C3380CC4-5D6E-409C-BE32-E72D297353CC}">
                <c16:uniqueId val="{00000001-EE0D-48BB-9856-7BEFBBC5EEFB}"/>
              </c:ext>
            </c:extLst>
          </c:dPt>
          <c:dPt>
            <c:idx val="3"/>
            <c:invertIfNegative val="0"/>
            <c:bubble3D val="0"/>
            <c:spPr>
              <a:solidFill>
                <a:srgbClr val="65E9C6"/>
              </a:solidFill>
              <a:ln>
                <a:noFill/>
              </a:ln>
              <a:effectLst/>
            </c:spPr>
            <c:extLst>
              <c:ext xmlns:c16="http://schemas.microsoft.com/office/drawing/2014/chart" uri="{C3380CC4-5D6E-409C-BE32-E72D297353CC}">
                <c16:uniqueId val="{00000002-EE0D-48BB-9856-7BEFBBC5EEFB}"/>
              </c:ext>
            </c:extLst>
          </c:dPt>
          <c:dPt>
            <c:idx val="4"/>
            <c:invertIfNegative val="0"/>
            <c:bubble3D val="0"/>
            <c:spPr>
              <a:solidFill>
                <a:srgbClr val="65E9C6"/>
              </a:solidFill>
              <a:ln>
                <a:noFill/>
              </a:ln>
              <a:effectLst/>
            </c:spPr>
            <c:extLst>
              <c:ext xmlns:c16="http://schemas.microsoft.com/office/drawing/2014/chart" uri="{C3380CC4-5D6E-409C-BE32-E72D297353CC}">
                <c16:uniqueId val="{00000003-EE0D-48BB-9856-7BEFBBC5EEFB}"/>
              </c:ext>
            </c:extLst>
          </c:dPt>
          <c:dPt>
            <c:idx val="5"/>
            <c:invertIfNegative val="0"/>
            <c:bubble3D val="0"/>
            <c:spPr>
              <a:solidFill>
                <a:srgbClr val="65E9C6"/>
              </a:solidFill>
              <a:ln>
                <a:noFill/>
              </a:ln>
              <a:effectLst/>
            </c:spPr>
            <c:extLst>
              <c:ext xmlns:c16="http://schemas.microsoft.com/office/drawing/2014/chart" uri="{C3380CC4-5D6E-409C-BE32-E72D297353CC}">
                <c16:uniqueId val="{00000004-EE0D-48BB-9856-7BEFBBC5EEFB}"/>
              </c:ext>
            </c:extLst>
          </c:dPt>
          <c:dPt>
            <c:idx val="6"/>
            <c:invertIfNegative val="0"/>
            <c:bubble3D val="0"/>
            <c:spPr>
              <a:solidFill>
                <a:srgbClr val="65E9C6"/>
              </a:solidFill>
              <a:ln>
                <a:noFill/>
              </a:ln>
              <a:effectLst/>
            </c:spPr>
            <c:extLst>
              <c:ext xmlns:c16="http://schemas.microsoft.com/office/drawing/2014/chart" uri="{C3380CC4-5D6E-409C-BE32-E72D297353CC}">
                <c16:uniqueId val="{00000005-EE0D-48BB-9856-7BEFBBC5EEFB}"/>
              </c:ext>
            </c:extLst>
          </c:dPt>
          <c:dPt>
            <c:idx val="7"/>
            <c:invertIfNegative val="0"/>
            <c:bubble3D val="0"/>
            <c:spPr>
              <a:solidFill>
                <a:srgbClr val="65E9C6"/>
              </a:solidFill>
              <a:ln>
                <a:noFill/>
              </a:ln>
              <a:effectLst/>
            </c:spPr>
            <c:extLst>
              <c:ext xmlns:c16="http://schemas.microsoft.com/office/drawing/2014/chart" uri="{C3380CC4-5D6E-409C-BE32-E72D297353CC}">
                <c16:uniqueId val="{00000006-EE0D-48BB-9856-7BEFBBC5EEFB}"/>
              </c:ext>
            </c:extLst>
          </c:dPt>
          <c:dPt>
            <c:idx val="8"/>
            <c:invertIfNegative val="0"/>
            <c:bubble3D val="0"/>
            <c:spPr>
              <a:solidFill>
                <a:srgbClr val="65E9C6"/>
              </a:solidFill>
              <a:ln>
                <a:noFill/>
              </a:ln>
              <a:effectLst/>
            </c:spPr>
            <c:extLst>
              <c:ext xmlns:c16="http://schemas.microsoft.com/office/drawing/2014/chart" uri="{C3380CC4-5D6E-409C-BE32-E72D297353CC}">
                <c16:uniqueId val="{00000007-EE0D-48BB-9856-7BEFBBC5EEFB}"/>
              </c:ext>
            </c:extLst>
          </c:dPt>
          <c:dPt>
            <c:idx val="9"/>
            <c:invertIfNegative val="0"/>
            <c:bubble3D val="0"/>
            <c:spPr>
              <a:solidFill>
                <a:srgbClr val="65E9C6"/>
              </a:solidFill>
              <a:ln>
                <a:noFill/>
              </a:ln>
              <a:effectLst/>
            </c:spPr>
            <c:extLst>
              <c:ext xmlns:c16="http://schemas.microsoft.com/office/drawing/2014/chart" uri="{C3380CC4-5D6E-409C-BE32-E72D297353CC}">
                <c16:uniqueId val="{00000008-EE0D-48BB-9856-7BEFBBC5EEFB}"/>
              </c:ext>
            </c:extLst>
          </c:dPt>
          <c:dPt>
            <c:idx val="11"/>
            <c:invertIfNegative val="0"/>
            <c:bubble3D val="0"/>
            <c:spPr>
              <a:solidFill>
                <a:srgbClr val="65E9C6"/>
              </a:solidFill>
              <a:ln>
                <a:noFill/>
              </a:ln>
              <a:effectLst/>
            </c:spPr>
            <c:extLst>
              <c:ext xmlns:c16="http://schemas.microsoft.com/office/drawing/2014/chart" uri="{C3380CC4-5D6E-409C-BE32-E72D297353CC}">
                <c16:uniqueId val="{00000009-EE0D-48BB-9856-7BEFBBC5EEFB}"/>
              </c:ext>
            </c:extLst>
          </c:dPt>
          <c:dPt>
            <c:idx val="12"/>
            <c:invertIfNegative val="0"/>
            <c:bubble3D val="0"/>
            <c:spPr>
              <a:solidFill>
                <a:srgbClr val="65E9C6"/>
              </a:solidFill>
              <a:ln>
                <a:noFill/>
              </a:ln>
              <a:effectLst/>
            </c:spPr>
            <c:extLst>
              <c:ext xmlns:c16="http://schemas.microsoft.com/office/drawing/2014/chart" uri="{C3380CC4-5D6E-409C-BE32-E72D297353CC}">
                <c16:uniqueId val="{0000000A-EE0D-48BB-9856-7BEFBBC5EEFB}"/>
              </c:ext>
            </c:extLst>
          </c:dPt>
          <c:dPt>
            <c:idx val="13"/>
            <c:invertIfNegative val="0"/>
            <c:bubble3D val="0"/>
            <c:spPr>
              <a:solidFill>
                <a:srgbClr val="65E9C6"/>
              </a:solidFill>
              <a:ln>
                <a:noFill/>
              </a:ln>
              <a:effectLst/>
            </c:spPr>
            <c:extLst>
              <c:ext xmlns:c16="http://schemas.microsoft.com/office/drawing/2014/chart" uri="{C3380CC4-5D6E-409C-BE32-E72D297353CC}">
                <c16:uniqueId val="{0000000B-EE0D-48BB-9856-7BEFBBC5EEFB}"/>
              </c:ext>
            </c:extLst>
          </c:dPt>
          <c:dPt>
            <c:idx val="14"/>
            <c:invertIfNegative val="0"/>
            <c:bubble3D val="0"/>
            <c:spPr>
              <a:solidFill>
                <a:srgbClr val="65E9C6"/>
              </a:solidFill>
              <a:ln>
                <a:noFill/>
              </a:ln>
              <a:effectLst/>
            </c:spPr>
            <c:extLst>
              <c:ext xmlns:c16="http://schemas.microsoft.com/office/drawing/2014/chart" uri="{C3380CC4-5D6E-409C-BE32-E72D297353CC}">
                <c16:uniqueId val="{0000000C-EE0D-48BB-9856-7BEFBBC5EEFB}"/>
              </c:ext>
            </c:extLst>
          </c:dPt>
          <c:dPt>
            <c:idx val="15"/>
            <c:invertIfNegative val="0"/>
            <c:bubble3D val="0"/>
            <c:spPr>
              <a:solidFill>
                <a:srgbClr val="65E9C6"/>
              </a:solidFill>
              <a:ln>
                <a:noFill/>
              </a:ln>
              <a:effectLst/>
            </c:spPr>
            <c:extLst>
              <c:ext xmlns:c16="http://schemas.microsoft.com/office/drawing/2014/chart" uri="{C3380CC4-5D6E-409C-BE32-E72D297353CC}">
                <c16:uniqueId val="{0000000D-EE0D-48BB-9856-7BEFBBC5EEFB}"/>
              </c:ext>
            </c:extLst>
          </c:dPt>
          <c:dPt>
            <c:idx val="16"/>
            <c:invertIfNegative val="0"/>
            <c:bubble3D val="0"/>
            <c:spPr>
              <a:solidFill>
                <a:srgbClr val="65E9C6"/>
              </a:solidFill>
              <a:ln>
                <a:noFill/>
              </a:ln>
              <a:effectLst/>
            </c:spPr>
            <c:extLst>
              <c:ext xmlns:c16="http://schemas.microsoft.com/office/drawing/2014/chart" uri="{C3380CC4-5D6E-409C-BE32-E72D297353CC}">
                <c16:uniqueId val="{0000000E-EE0D-48BB-9856-7BEFBBC5EEFB}"/>
              </c:ext>
            </c:extLst>
          </c:dPt>
          <c:dPt>
            <c:idx val="17"/>
            <c:invertIfNegative val="0"/>
            <c:bubble3D val="0"/>
            <c:spPr>
              <a:solidFill>
                <a:srgbClr val="65E9C6"/>
              </a:solidFill>
              <a:ln>
                <a:noFill/>
              </a:ln>
              <a:effectLst/>
            </c:spPr>
            <c:extLst>
              <c:ext xmlns:c16="http://schemas.microsoft.com/office/drawing/2014/chart" uri="{C3380CC4-5D6E-409C-BE32-E72D297353CC}">
                <c16:uniqueId val="{0000000F-EE0D-48BB-9856-7BEFBBC5EEFB}"/>
              </c:ext>
            </c:extLst>
          </c:dPt>
          <c:dPt>
            <c:idx val="18"/>
            <c:invertIfNegative val="0"/>
            <c:bubble3D val="0"/>
            <c:spPr>
              <a:solidFill>
                <a:srgbClr val="65E9C6"/>
              </a:solidFill>
              <a:ln>
                <a:noFill/>
              </a:ln>
              <a:effectLst/>
            </c:spPr>
            <c:extLst>
              <c:ext xmlns:c16="http://schemas.microsoft.com/office/drawing/2014/chart" uri="{C3380CC4-5D6E-409C-BE32-E72D297353CC}">
                <c16:uniqueId val="{00000010-EE0D-48BB-9856-7BEFBBC5EEFB}"/>
              </c:ext>
            </c:extLst>
          </c:dPt>
          <c:dLbls>
            <c:dLbl>
              <c:idx val="1"/>
              <c:delete val="1"/>
              <c:extLst>
                <c:ext xmlns:c15="http://schemas.microsoft.com/office/drawing/2012/chart" uri="{CE6537A1-D6FC-4f65-9D91-7224C49458BB}"/>
                <c:ext xmlns:c16="http://schemas.microsoft.com/office/drawing/2014/chart" uri="{C3380CC4-5D6E-409C-BE32-E72D297353CC}">
                  <c16:uniqueId val="{00000000-EE0D-48BB-9856-7BEFBBC5EEFB}"/>
                </c:ext>
              </c:extLst>
            </c:dLbl>
            <c:dLbl>
              <c:idx val="2"/>
              <c:delete val="1"/>
              <c:extLst>
                <c:ext xmlns:c15="http://schemas.microsoft.com/office/drawing/2012/chart" uri="{CE6537A1-D6FC-4f65-9D91-7224C49458BB}"/>
                <c:ext xmlns:c16="http://schemas.microsoft.com/office/drawing/2014/chart" uri="{C3380CC4-5D6E-409C-BE32-E72D297353CC}">
                  <c16:uniqueId val="{00000001-EE0D-48BB-9856-7BEFBBC5EEFB}"/>
                </c:ext>
              </c:extLst>
            </c:dLbl>
            <c:dLbl>
              <c:idx val="3"/>
              <c:delete val="1"/>
              <c:extLst>
                <c:ext xmlns:c15="http://schemas.microsoft.com/office/drawing/2012/chart" uri="{CE6537A1-D6FC-4f65-9D91-7224C49458BB}"/>
                <c:ext xmlns:c16="http://schemas.microsoft.com/office/drawing/2014/chart" uri="{C3380CC4-5D6E-409C-BE32-E72D297353CC}">
                  <c16:uniqueId val="{00000002-EE0D-48BB-9856-7BEFBBC5EEFB}"/>
                </c:ext>
              </c:extLst>
            </c:dLbl>
            <c:dLbl>
              <c:idx val="4"/>
              <c:delete val="1"/>
              <c:extLst>
                <c:ext xmlns:c15="http://schemas.microsoft.com/office/drawing/2012/chart" uri="{CE6537A1-D6FC-4f65-9D91-7224C49458BB}"/>
                <c:ext xmlns:c16="http://schemas.microsoft.com/office/drawing/2014/chart" uri="{C3380CC4-5D6E-409C-BE32-E72D297353CC}">
                  <c16:uniqueId val="{00000003-EE0D-48BB-9856-7BEFBBC5EEFB}"/>
                </c:ext>
              </c:extLst>
            </c:dLbl>
            <c:dLbl>
              <c:idx val="5"/>
              <c:delete val="1"/>
              <c:extLst>
                <c:ext xmlns:c15="http://schemas.microsoft.com/office/drawing/2012/chart" uri="{CE6537A1-D6FC-4f65-9D91-7224C49458BB}"/>
                <c:ext xmlns:c16="http://schemas.microsoft.com/office/drawing/2014/chart" uri="{C3380CC4-5D6E-409C-BE32-E72D297353CC}">
                  <c16:uniqueId val="{00000004-EE0D-48BB-9856-7BEFBBC5EEFB}"/>
                </c:ext>
              </c:extLst>
            </c:dLbl>
            <c:dLbl>
              <c:idx val="6"/>
              <c:delete val="1"/>
              <c:extLst>
                <c:ext xmlns:c15="http://schemas.microsoft.com/office/drawing/2012/chart" uri="{CE6537A1-D6FC-4f65-9D91-7224C49458BB}"/>
                <c:ext xmlns:c16="http://schemas.microsoft.com/office/drawing/2014/chart" uri="{C3380CC4-5D6E-409C-BE32-E72D297353CC}">
                  <c16:uniqueId val="{00000005-EE0D-48BB-9856-7BEFBBC5EEFB}"/>
                </c:ext>
              </c:extLst>
            </c:dLbl>
            <c:dLbl>
              <c:idx val="7"/>
              <c:delete val="1"/>
              <c:extLst>
                <c:ext xmlns:c15="http://schemas.microsoft.com/office/drawing/2012/chart" uri="{CE6537A1-D6FC-4f65-9D91-7224C49458BB}"/>
                <c:ext xmlns:c16="http://schemas.microsoft.com/office/drawing/2014/chart" uri="{C3380CC4-5D6E-409C-BE32-E72D297353CC}">
                  <c16:uniqueId val="{00000006-EE0D-48BB-9856-7BEFBBC5EEFB}"/>
                </c:ext>
              </c:extLst>
            </c:dLbl>
            <c:dLbl>
              <c:idx val="8"/>
              <c:delete val="1"/>
              <c:extLst>
                <c:ext xmlns:c15="http://schemas.microsoft.com/office/drawing/2012/chart" uri="{CE6537A1-D6FC-4f65-9D91-7224C49458BB}"/>
                <c:ext xmlns:c16="http://schemas.microsoft.com/office/drawing/2014/chart" uri="{C3380CC4-5D6E-409C-BE32-E72D297353CC}">
                  <c16:uniqueId val="{00000007-EE0D-48BB-9856-7BEFBBC5EEFB}"/>
                </c:ext>
              </c:extLst>
            </c:dLbl>
            <c:dLbl>
              <c:idx val="9"/>
              <c:delete val="1"/>
              <c:extLst>
                <c:ext xmlns:c15="http://schemas.microsoft.com/office/drawing/2012/chart" uri="{CE6537A1-D6FC-4f65-9D91-7224C49458BB}"/>
                <c:ext xmlns:c16="http://schemas.microsoft.com/office/drawing/2014/chart" uri="{C3380CC4-5D6E-409C-BE32-E72D297353CC}">
                  <c16:uniqueId val="{00000008-EE0D-48BB-9856-7BEFBBC5EEFB}"/>
                </c:ext>
              </c:extLst>
            </c:dLbl>
            <c:dLbl>
              <c:idx val="11"/>
              <c:delete val="1"/>
              <c:extLst>
                <c:ext xmlns:c15="http://schemas.microsoft.com/office/drawing/2012/chart" uri="{CE6537A1-D6FC-4f65-9D91-7224C49458BB}"/>
                <c:ext xmlns:c16="http://schemas.microsoft.com/office/drawing/2014/chart" uri="{C3380CC4-5D6E-409C-BE32-E72D297353CC}">
                  <c16:uniqueId val="{00000009-EE0D-48BB-9856-7BEFBBC5EEFB}"/>
                </c:ext>
              </c:extLst>
            </c:dLbl>
            <c:dLbl>
              <c:idx val="12"/>
              <c:delete val="1"/>
              <c:extLst>
                <c:ext xmlns:c15="http://schemas.microsoft.com/office/drawing/2012/chart" uri="{CE6537A1-D6FC-4f65-9D91-7224C49458BB}"/>
                <c:ext xmlns:c16="http://schemas.microsoft.com/office/drawing/2014/chart" uri="{C3380CC4-5D6E-409C-BE32-E72D297353CC}">
                  <c16:uniqueId val="{0000000A-EE0D-48BB-9856-7BEFBBC5EEFB}"/>
                </c:ext>
              </c:extLst>
            </c:dLbl>
            <c:dLbl>
              <c:idx val="13"/>
              <c:delete val="1"/>
              <c:extLst>
                <c:ext xmlns:c15="http://schemas.microsoft.com/office/drawing/2012/chart" uri="{CE6537A1-D6FC-4f65-9D91-7224C49458BB}"/>
                <c:ext xmlns:c16="http://schemas.microsoft.com/office/drawing/2014/chart" uri="{C3380CC4-5D6E-409C-BE32-E72D297353CC}">
                  <c16:uniqueId val="{0000000B-EE0D-48BB-9856-7BEFBBC5EEFB}"/>
                </c:ext>
              </c:extLst>
            </c:dLbl>
            <c:dLbl>
              <c:idx val="14"/>
              <c:delete val="1"/>
              <c:extLst>
                <c:ext xmlns:c15="http://schemas.microsoft.com/office/drawing/2012/chart" uri="{CE6537A1-D6FC-4f65-9D91-7224C49458BB}"/>
                <c:ext xmlns:c16="http://schemas.microsoft.com/office/drawing/2014/chart" uri="{C3380CC4-5D6E-409C-BE32-E72D297353CC}">
                  <c16:uniqueId val="{0000000C-EE0D-48BB-9856-7BEFBBC5EEFB}"/>
                </c:ext>
              </c:extLst>
            </c:dLbl>
            <c:dLbl>
              <c:idx val="15"/>
              <c:delete val="1"/>
              <c:extLst>
                <c:ext xmlns:c15="http://schemas.microsoft.com/office/drawing/2012/chart" uri="{CE6537A1-D6FC-4f65-9D91-7224C49458BB}"/>
                <c:ext xmlns:c16="http://schemas.microsoft.com/office/drawing/2014/chart" uri="{C3380CC4-5D6E-409C-BE32-E72D297353CC}">
                  <c16:uniqueId val="{0000000D-EE0D-48BB-9856-7BEFBBC5EEFB}"/>
                </c:ext>
              </c:extLst>
            </c:dLbl>
            <c:dLbl>
              <c:idx val="16"/>
              <c:delete val="1"/>
              <c:extLst>
                <c:ext xmlns:c15="http://schemas.microsoft.com/office/drawing/2012/chart" uri="{CE6537A1-D6FC-4f65-9D91-7224C49458BB}"/>
                <c:ext xmlns:c16="http://schemas.microsoft.com/office/drawing/2014/chart" uri="{C3380CC4-5D6E-409C-BE32-E72D297353CC}">
                  <c16:uniqueId val="{0000000E-EE0D-48BB-9856-7BEFBBC5EEFB}"/>
                </c:ext>
              </c:extLst>
            </c:dLbl>
            <c:dLbl>
              <c:idx val="17"/>
              <c:delete val="1"/>
              <c:extLst>
                <c:ext xmlns:c15="http://schemas.microsoft.com/office/drawing/2012/chart" uri="{CE6537A1-D6FC-4f65-9D91-7224C49458BB}"/>
                <c:ext xmlns:c16="http://schemas.microsoft.com/office/drawing/2014/chart" uri="{C3380CC4-5D6E-409C-BE32-E72D297353CC}">
                  <c16:uniqueId val="{0000000F-EE0D-48BB-9856-7BEFBBC5EEFB}"/>
                </c:ext>
              </c:extLst>
            </c:dLbl>
            <c:dLbl>
              <c:idx val="18"/>
              <c:delete val="1"/>
              <c:extLst>
                <c:ext xmlns:c15="http://schemas.microsoft.com/office/drawing/2012/chart" uri="{CE6537A1-D6FC-4f65-9D91-7224C49458BB}"/>
                <c:ext xmlns:c16="http://schemas.microsoft.com/office/drawing/2014/chart" uri="{C3380CC4-5D6E-409C-BE32-E72D297353CC}">
                  <c16:uniqueId val="{00000010-EE0D-48BB-9856-7BEFBBC5EE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PIVOT!$A$82:$A$102</c:f>
              <c:strCache>
                <c:ptCount val="20"/>
                <c:pt idx="0">
                  <c:v>Graham Scott</c:v>
                </c:pt>
                <c:pt idx="1">
                  <c:v>Simon Hooper</c:v>
                </c:pt>
                <c:pt idx="2">
                  <c:v>Thomas Bramall</c:v>
                </c:pt>
                <c:pt idx="3">
                  <c:v>David Coote</c:v>
                </c:pt>
                <c:pt idx="4">
                  <c:v>Darren England</c:v>
                </c:pt>
                <c:pt idx="5">
                  <c:v>Michael Oliver</c:v>
                </c:pt>
                <c:pt idx="6">
                  <c:v>Jarred Gillett</c:v>
                </c:pt>
                <c:pt idx="7">
                  <c:v>Andy Madley</c:v>
                </c:pt>
                <c:pt idx="8">
                  <c:v>Paul Tierney</c:v>
                </c:pt>
                <c:pt idx="9">
                  <c:v>Stuart Attwell</c:v>
                </c:pt>
                <c:pt idx="10">
                  <c:v>Anthony Taylor</c:v>
                </c:pt>
                <c:pt idx="11">
                  <c:v>Robert Jones</c:v>
                </c:pt>
                <c:pt idx="12">
                  <c:v>Tony Harrington</c:v>
                </c:pt>
                <c:pt idx="13">
                  <c:v>Andre Marriner</c:v>
                </c:pt>
                <c:pt idx="14">
                  <c:v>Michael Salisbury</c:v>
                </c:pt>
                <c:pt idx="15">
                  <c:v>John Brooks</c:v>
                </c:pt>
                <c:pt idx="16">
                  <c:v>Craig Pawson</c:v>
                </c:pt>
                <c:pt idx="17">
                  <c:v>Peter Bankes</c:v>
                </c:pt>
                <c:pt idx="18">
                  <c:v>Chris Kavanagh</c:v>
                </c:pt>
                <c:pt idx="19">
                  <c:v>Robert Madley</c:v>
                </c:pt>
              </c:strCache>
            </c:strRef>
          </c:cat>
          <c:val>
            <c:numRef>
              <c:f>PIVOT!$B$82:$B$102</c:f>
              <c:numCache>
                <c:formatCode>General</c:formatCode>
                <c:ptCount val="20"/>
                <c:pt idx="0">
                  <c:v>2.5</c:v>
                </c:pt>
                <c:pt idx="1">
                  <c:v>2.93</c:v>
                </c:pt>
                <c:pt idx="2">
                  <c:v>3</c:v>
                </c:pt>
                <c:pt idx="3">
                  <c:v>3.09</c:v>
                </c:pt>
                <c:pt idx="4">
                  <c:v>3.22</c:v>
                </c:pt>
                <c:pt idx="5">
                  <c:v>3.25</c:v>
                </c:pt>
                <c:pt idx="6">
                  <c:v>3.3</c:v>
                </c:pt>
                <c:pt idx="7">
                  <c:v>3.31</c:v>
                </c:pt>
                <c:pt idx="8">
                  <c:v>3.38</c:v>
                </c:pt>
                <c:pt idx="9">
                  <c:v>3.38</c:v>
                </c:pt>
                <c:pt idx="10">
                  <c:v>3.67</c:v>
                </c:pt>
                <c:pt idx="11">
                  <c:v>3.77</c:v>
                </c:pt>
                <c:pt idx="12">
                  <c:v>3.83</c:v>
                </c:pt>
                <c:pt idx="13">
                  <c:v>3.86</c:v>
                </c:pt>
                <c:pt idx="14">
                  <c:v>3.89</c:v>
                </c:pt>
                <c:pt idx="15">
                  <c:v>4.33</c:v>
                </c:pt>
                <c:pt idx="16">
                  <c:v>4.42</c:v>
                </c:pt>
                <c:pt idx="17">
                  <c:v>4.5</c:v>
                </c:pt>
                <c:pt idx="18">
                  <c:v>4.5999999999999996</c:v>
                </c:pt>
                <c:pt idx="19">
                  <c:v>6</c:v>
                </c:pt>
              </c:numCache>
            </c:numRef>
          </c:val>
          <c:extLst>
            <c:ext xmlns:c16="http://schemas.microsoft.com/office/drawing/2014/chart" uri="{C3380CC4-5D6E-409C-BE32-E72D297353CC}">
              <c16:uniqueId val="{00000011-EE0D-48BB-9856-7BEFBBC5EEFB}"/>
            </c:ext>
          </c:extLst>
        </c:ser>
        <c:dLbls>
          <c:dLblPos val="outEnd"/>
          <c:showLegendKey val="0"/>
          <c:showVal val="1"/>
          <c:showCatName val="0"/>
          <c:showSerName val="0"/>
          <c:showPercent val="0"/>
          <c:showBubbleSize val="0"/>
        </c:dLbls>
        <c:gapWidth val="269"/>
        <c:overlap val="-20"/>
        <c:axId val="207884208"/>
        <c:axId val="207888368"/>
      </c:barChart>
      <c:catAx>
        <c:axId val="207884208"/>
        <c:scaling>
          <c:orientation val="minMax"/>
        </c:scaling>
        <c:delete val="0"/>
        <c:axPos val="b"/>
        <c:majorGridlines>
          <c:spPr>
            <a:ln w="9525" cap="flat" cmpd="sng" algn="ctr">
              <a:solidFill>
                <a:schemeClr val="bg2">
                  <a:lumMod val="75000"/>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REFEREES</a:t>
                </a:r>
              </a:p>
            </c:rich>
          </c:tx>
          <c:layout>
            <c:manualLayout>
              <c:xMode val="edge"/>
              <c:yMode val="edge"/>
              <c:x val="0.46104994463504628"/>
              <c:y val="0.9306331342292216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207888368"/>
        <c:crosses val="autoZero"/>
        <c:auto val="1"/>
        <c:lblAlgn val="ctr"/>
        <c:lblOffset val="100"/>
        <c:noMultiLvlLbl val="0"/>
      </c:catAx>
      <c:valAx>
        <c:axId val="2078883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YELLOWS PER 90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88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[EPL-Goal-Models.xlsx]Sheet15!PivotTable8</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GB"/>
              <a:t>TOTAL BOOKINGS BY POSITION PER 90</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5E9C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33624142052665E-2"/>
          <c:y val="0.28373644818487109"/>
          <c:w val="0.9162507034038585"/>
          <c:h val="0.49983025480748478"/>
        </c:manualLayout>
      </c:layout>
      <c:barChart>
        <c:barDir val="col"/>
        <c:grouping val="clustered"/>
        <c:varyColors val="0"/>
        <c:ser>
          <c:idx val="0"/>
          <c:order val="0"/>
          <c:tx>
            <c:strRef>
              <c:f>Sheet15!$B$1</c:f>
              <c:strCache>
                <c:ptCount val="1"/>
                <c:pt idx="0">
                  <c:v>Sum of CrdY/90</c:v>
                </c:pt>
              </c:strCache>
            </c:strRef>
          </c:tx>
          <c:spPr>
            <a:solidFill>
              <a:srgbClr val="65E9C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Sheet15!$B$2:$B$9</c:f>
              <c:numCache>
                <c:formatCode>General</c:formatCode>
                <c:ptCount val="7"/>
                <c:pt idx="0">
                  <c:v>1.4100000000000001</c:v>
                </c:pt>
                <c:pt idx="1">
                  <c:v>0.24</c:v>
                </c:pt>
                <c:pt idx="2">
                  <c:v>0.39</c:v>
                </c:pt>
                <c:pt idx="3">
                  <c:v>0.05</c:v>
                </c:pt>
                <c:pt idx="4">
                  <c:v>0</c:v>
                </c:pt>
                <c:pt idx="5">
                  <c:v>0.48</c:v>
                </c:pt>
                <c:pt idx="6">
                  <c:v>0</c:v>
                </c:pt>
              </c:numCache>
            </c:numRef>
          </c:val>
          <c:extLst>
            <c:ext xmlns:c16="http://schemas.microsoft.com/office/drawing/2014/chart" uri="{C3380CC4-5D6E-409C-BE32-E72D297353CC}">
              <c16:uniqueId val="{00000000-1DB7-4382-9E62-6E9B90DE1FDD}"/>
            </c:ext>
          </c:extLst>
        </c:ser>
        <c:ser>
          <c:idx val="1"/>
          <c:order val="1"/>
          <c:tx>
            <c:strRef>
              <c:f>Sheet15!$C$1</c:f>
              <c:strCache>
                <c:ptCount val="1"/>
                <c:pt idx="0">
                  <c:v>Sum of CrdR/90</c:v>
                </c:pt>
              </c:strCache>
            </c:strRef>
          </c:tx>
          <c:spPr>
            <a:solidFill>
              <a:schemeClr val="tx1">
                <a:lumMod val="75000"/>
                <a:lumOff val="2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Sheet15!$C$2:$C$9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1DB7-4382-9E62-6E9B90DE1FDD}"/>
            </c:ext>
          </c:extLst>
        </c:ser>
        <c:dLbls>
          <c:dLblPos val="outEnd"/>
          <c:showLegendKey val="0"/>
          <c:showVal val="1"/>
          <c:showCatName val="0"/>
          <c:showSerName val="0"/>
          <c:showPercent val="0"/>
          <c:showBubbleSize val="0"/>
        </c:dLbls>
        <c:gapWidth val="444"/>
        <c:overlap val="-90"/>
        <c:axId val="1927283808"/>
        <c:axId val="1927282976"/>
      </c:barChart>
      <c:catAx>
        <c:axId val="1927283808"/>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position</a:t>
                </a:r>
              </a:p>
            </c:rich>
          </c:tx>
          <c:layout>
            <c:manualLayout>
              <c:xMode val="edge"/>
              <c:yMode val="edge"/>
              <c:x val="0.40390031661467674"/>
              <c:y val="0.8860267480053817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927282976"/>
        <c:crosses val="autoZero"/>
        <c:auto val="1"/>
        <c:lblAlgn val="ctr"/>
        <c:lblOffset val="100"/>
        <c:noMultiLvlLbl val="0"/>
      </c:catAx>
      <c:valAx>
        <c:axId val="192728297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sum of yellow &amp; red cards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crossAx val="1927283808"/>
        <c:crosses val="autoZero"/>
        <c:crossBetween val="between"/>
      </c:valAx>
      <c:spPr>
        <a:noFill/>
        <a:ln>
          <a:noFill/>
        </a:ln>
        <a:effectLst/>
      </c:spPr>
    </c:plotArea>
    <c:legend>
      <c:legendPos val="r"/>
      <c:layout>
        <c:manualLayout>
          <c:xMode val="edge"/>
          <c:yMode val="edge"/>
          <c:x val="0.83066914757721033"/>
          <c:y val="2.6999297470763912E-2"/>
          <c:w val="0.15681129060745341"/>
          <c:h val="0.200539063634496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[EPL-Goal-Models.xlsx]Sheet15!PivotTable9</c:name>
    <c:fmtId val="2"/>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NUMBER OF MINUTES PLAYED PER PLAYER</a:t>
            </a:r>
          </a:p>
        </c:rich>
      </c:tx>
      <c:layout>
        <c:manualLayout>
          <c:xMode val="edge"/>
          <c:yMode val="edge"/>
          <c:x val="0.18505555555555558"/>
          <c:y val="3.361671070072307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marker>
          <c:symbol val="none"/>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5E9C6"/>
          </a:solidFill>
          <a:ln>
            <a:noFill/>
          </a:ln>
          <a:effectLst/>
        </c:spPr>
        <c:marker>
          <c:symbol val="none"/>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Sheet15!$B$22</c:f>
              <c:strCache>
                <c:ptCount val="1"/>
                <c:pt idx="0">
                  <c:v>Total</c:v>
                </c:pt>
              </c:strCache>
            </c:strRef>
          </c:tx>
          <c:spPr>
            <a:solidFill>
              <a:srgbClr val="65E9C6"/>
            </a:solidFill>
            <a:ln>
              <a:noFill/>
            </a:ln>
            <a:effectLst/>
          </c:spPr>
          <c:invertIfNegative val="0"/>
          <c:dLbls>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Sheet15!$A$23:$A$52</c:f>
              <c:strCache>
                <c:ptCount val="29"/>
                <c:pt idx="0">
                  <c:v>Harrison Ashby</c:v>
                </c:pt>
                <c:pt idx="1">
                  <c:v>Darren Randolph</c:v>
                </c:pt>
                <c:pt idx="2">
                  <c:v>Armstrong Okoflex</c:v>
                </c:pt>
                <c:pt idx="3">
                  <c:v>Nikola Vlasic</c:v>
                </c:pt>
                <c:pt idx="4">
                  <c:v>Conor Coventry</c:v>
                </c:pt>
                <c:pt idx="5">
                  <c:v>Divin Mubama</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Sheet15!$B$23:$B$52</c:f>
              <c:numCache>
                <c:formatCode>General</c:formatCode>
                <c:ptCount val="29"/>
                <c:pt idx="0">
                  <c:v>0</c:v>
                </c:pt>
                <c:pt idx="1">
                  <c:v>0</c:v>
                </c:pt>
                <c:pt idx="2">
                  <c:v>0</c:v>
                </c:pt>
                <c:pt idx="3">
                  <c:v>0</c:v>
                </c:pt>
                <c:pt idx="4">
                  <c:v>1</c:v>
                </c:pt>
                <c:pt idx="5">
                  <c:v>4</c:v>
                </c:pt>
                <c:pt idx="6">
                  <c:v>19</c:v>
                </c:pt>
                <c:pt idx="7">
                  <c:v>91</c:v>
                </c:pt>
                <c:pt idx="8">
                  <c:v>107</c:v>
                </c:pt>
                <c:pt idx="9">
                  <c:v>126</c:v>
                </c:pt>
                <c:pt idx="10">
                  <c:v>285</c:v>
                </c:pt>
                <c:pt idx="11">
                  <c:v>297</c:v>
                </c:pt>
                <c:pt idx="12">
                  <c:v>346</c:v>
                </c:pt>
                <c:pt idx="13">
                  <c:v>367</c:v>
                </c:pt>
                <c:pt idx="14">
                  <c:v>498</c:v>
                </c:pt>
                <c:pt idx="15">
                  <c:v>720</c:v>
                </c:pt>
                <c:pt idx="16">
                  <c:v>905</c:v>
                </c:pt>
                <c:pt idx="17">
                  <c:v>926</c:v>
                </c:pt>
                <c:pt idx="18">
                  <c:v>943</c:v>
                </c:pt>
                <c:pt idx="19">
                  <c:v>998</c:v>
                </c:pt>
                <c:pt idx="20">
                  <c:v>1054</c:v>
                </c:pt>
                <c:pt idx="21">
                  <c:v>1112</c:v>
                </c:pt>
                <c:pt idx="22">
                  <c:v>1274</c:v>
                </c:pt>
                <c:pt idx="23">
                  <c:v>1350</c:v>
                </c:pt>
                <c:pt idx="24">
                  <c:v>1533</c:v>
                </c:pt>
                <c:pt idx="25">
                  <c:v>1561</c:v>
                </c:pt>
                <c:pt idx="26">
                  <c:v>1693</c:v>
                </c:pt>
                <c:pt idx="27">
                  <c:v>1790</c:v>
                </c:pt>
                <c:pt idx="28">
                  <c:v>1800</c:v>
                </c:pt>
              </c:numCache>
            </c:numRef>
          </c:val>
          <c:extLst>
            <c:ext xmlns:c16="http://schemas.microsoft.com/office/drawing/2014/chart" uri="{C3380CC4-5D6E-409C-BE32-E72D297353CC}">
              <c16:uniqueId val="{00000000-0B0C-4965-82E1-239790C96FC0}"/>
            </c:ext>
          </c:extLst>
        </c:ser>
        <c:dLbls>
          <c:dLblPos val="outEnd"/>
          <c:showLegendKey val="0"/>
          <c:showVal val="1"/>
          <c:showCatName val="0"/>
          <c:showSerName val="0"/>
          <c:showPercent val="0"/>
          <c:showBubbleSize val="0"/>
        </c:dLbls>
        <c:gapWidth val="269"/>
        <c:overlap val="-20"/>
        <c:axId val="90697616"/>
        <c:axId val="90699696"/>
      </c:barChart>
      <c:catAx>
        <c:axId val="90697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90699696"/>
        <c:crosses val="autoZero"/>
        <c:auto val="1"/>
        <c:lblAlgn val="ctr"/>
        <c:lblOffset val="100"/>
        <c:noMultiLvlLbl val="0"/>
      </c:catAx>
      <c:valAx>
        <c:axId val="906996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MINUTES PLAYED IN EPL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69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ysClr val="windowText" lastClr="000000"/>
                </a:solidFill>
              </a:rPr>
              <a:t>cLUBS</a:t>
            </a:r>
            <a:r>
              <a:rPr lang="en-US" baseline="0">
                <a:solidFill>
                  <a:sysClr val="windowText" lastClr="000000"/>
                </a:solidFill>
              </a:rPr>
              <a:t> THAT GET MOST yellow cards PER 90</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s>
    <c:plotArea>
      <c:layout/>
      <c:barChart>
        <c:barDir val="col"/>
        <c:grouping val="clustered"/>
        <c:varyColors val="0"/>
        <c:ser>
          <c:idx val="0"/>
          <c:order val="0"/>
          <c:tx>
            <c:strRef>
              <c:f>PIVOT!$B$3</c:f>
              <c:strCache>
                <c:ptCount val="1"/>
                <c:pt idx="0">
                  <c:v>Total</c:v>
                </c:pt>
              </c:strCache>
            </c:strRef>
          </c:tx>
          <c:spPr>
            <a:solidFill>
              <a:srgbClr val="64DAEA"/>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PIVOT!$A$4:$A$5</c:f>
              <c:strCache>
                <c:ptCount val="1"/>
                <c:pt idx="0">
                  <c:v>WHU</c:v>
                </c:pt>
              </c:strCache>
            </c:strRef>
          </c:cat>
          <c:val>
            <c:numRef>
              <c:f>PIVOT!$B$4:$B$5</c:f>
              <c:numCache>
                <c:formatCode>General</c:formatCode>
                <c:ptCount val="1"/>
                <c:pt idx="0">
                  <c:v>2.5700000000000003</c:v>
                </c:pt>
              </c:numCache>
            </c:numRef>
          </c:val>
          <c:extLst>
            <c:ext xmlns:c16="http://schemas.microsoft.com/office/drawing/2014/chart" uri="{C3380CC4-5D6E-409C-BE32-E72D297353CC}">
              <c16:uniqueId val="{00000000-ABA7-499F-A1AB-C2EAA06FC0E2}"/>
            </c:ext>
          </c:extLst>
        </c:ser>
        <c:dLbls>
          <c:dLblPos val="outEnd"/>
          <c:showLegendKey val="0"/>
          <c:showVal val="1"/>
          <c:showCatName val="0"/>
          <c:showSerName val="0"/>
          <c:showPercent val="0"/>
          <c:showBubbleSize val="0"/>
        </c:dLbls>
        <c:gapWidth val="444"/>
        <c:overlap val="-90"/>
        <c:axId val="142094912"/>
        <c:axId val="142096992"/>
      </c:barChart>
      <c:catAx>
        <c:axId val="142094912"/>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solidFill>
                      <a:sysClr val="windowText" lastClr="000000"/>
                    </a:solidFill>
                  </a:rPr>
                  <a:t>club</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42096992"/>
        <c:crosses val="autoZero"/>
        <c:auto val="1"/>
        <c:lblAlgn val="ctr"/>
        <c:lblOffset val="100"/>
        <c:noMultiLvlLbl val="0"/>
      </c:catAx>
      <c:valAx>
        <c:axId val="1420969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solidFill>
                      <a:sysClr val="windowText" lastClr="000000"/>
                    </a:solidFill>
                  </a:rPr>
                  <a:t>Sum of crdy/90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209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[EPL-Goal-Models.xlsx]PIVOT!PivotTable2</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YELLOW CARDS PER 90 PER PLAYER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PIVOT!$A$27:$A$56</c:f>
              <c:strCache>
                <c:ptCount val="29"/>
                <c:pt idx="0">
                  <c:v>Harrison Ashby</c:v>
                </c:pt>
                <c:pt idx="1">
                  <c:v>Alphonse Areola</c:v>
                </c:pt>
                <c:pt idx="2">
                  <c:v>Flynn Downes</c:v>
                </c:pt>
                <c:pt idx="3">
                  <c:v>Angelo Ogbonna</c:v>
                </c:pt>
                <c:pt idx="4">
                  <c:v>Armstrong Okoflex</c:v>
                </c:pt>
                <c:pt idx="5">
                  <c:v>Ben Johnson</c:v>
                </c:pt>
                <c:pt idx="6">
                  <c:v>Conor Coventry</c:v>
                </c:pt>
                <c:pt idx="7">
                  <c:v>Danny Ings</c:v>
                </c:pt>
                <c:pt idx="8">
                  <c:v>Kurt Zouma</c:v>
                </c:pt>
                <c:pt idx="9">
                  <c:v>Divin Mubama</c:v>
                </c:pt>
                <c:pt idx="10">
                  <c:v>Lukasz Fabianski</c:v>
                </c:pt>
                <c:pt idx="11">
                  <c:v>Pablo Fornals</c:v>
                </c:pt>
                <c:pt idx="12">
                  <c:v>Manuel Lanzini</c:v>
                </c:pt>
                <c:pt idx="13">
                  <c:v>Said Benrahma</c:v>
                </c:pt>
                <c:pt idx="14">
                  <c:v>Maxwel Cornet</c:v>
                </c:pt>
                <c:pt idx="15">
                  <c:v>Darren Randolph</c:v>
                </c:pt>
                <c:pt idx="16">
                  <c:v>Nikola Vlasic</c:v>
                </c:pt>
                <c:pt idx="17">
                  <c:v>Jarrod Bowen</c:v>
                </c:pt>
                <c:pt idx="18">
                  <c:v>Tomas Soucek</c:v>
                </c:pt>
                <c:pt idx="19">
                  <c:v>Michail Antonio</c:v>
                </c:pt>
                <c:pt idx="20">
                  <c:v>Aaron Cresswell</c:v>
                </c:pt>
                <c:pt idx="21">
                  <c:v>Declan Rice</c:v>
                </c:pt>
                <c:pt idx="22">
                  <c:v>Emerson Palmieri</c:v>
                </c:pt>
                <c:pt idx="23">
                  <c:v>Vladimar Coufal</c:v>
                </c:pt>
                <c:pt idx="24">
                  <c:v>Craig Dawson</c:v>
                </c:pt>
                <c:pt idx="25">
                  <c:v>Thilo Kehrer</c:v>
                </c:pt>
                <c:pt idx="26">
                  <c:v>Lucas Paqueta</c:v>
                </c:pt>
                <c:pt idx="27">
                  <c:v>Gianluca Scamacca</c:v>
                </c:pt>
                <c:pt idx="28">
                  <c:v>Nayef Aguerd</c:v>
                </c:pt>
              </c:strCache>
            </c:strRef>
          </c:cat>
          <c:val>
            <c:numRef>
              <c:f>PIVOT!$B$27:$B$56</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0.05</c:v>
                </c:pt>
                <c:pt idx="18">
                  <c:v>0.06</c:v>
                </c:pt>
                <c:pt idx="19">
                  <c:v>0.1</c:v>
                </c:pt>
                <c:pt idx="20">
                  <c:v>0.12</c:v>
                </c:pt>
                <c:pt idx="21">
                  <c:v>0.15</c:v>
                </c:pt>
                <c:pt idx="22">
                  <c:v>0.24</c:v>
                </c:pt>
                <c:pt idx="23">
                  <c:v>0.24</c:v>
                </c:pt>
                <c:pt idx="24">
                  <c:v>0.25</c:v>
                </c:pt>
                <c:pt idx="25">
                  <c:v>0.27</c:v>
                </c:pt>
                <c:pt idx="26">
                  <c:v>0.27</c:v>
                </c:pt>
                <c:pt idx="27">
                  <c:v>0.28999999999999998</c:v>
                </c:pt>
                <c:pt idx="28">
                  <c:v>0.53</c:v>
                </c:pt>
              </c:numCache>
            </c:numRef>
          </c:val>
          <c:extLst>
            <c:ext xmlns:c16="http://schemas.microsoft.com/office/drawing/2014/chart" uri="{C3380CC4-5D6E-409C-BE32-E72D297353CC}">
              <c16:uniqueId val="{00000000-45CF-4422-B5C8-010B34B046AB}"/>
            </c:ext>
          </c:extLst>
        </c:ser>
        <c:dLbls>
          <c:dLblPos val="outEnd"/>
          <c:showLegendKey val="0"/>
          <c:showVal val="1"/>
          <c:showCatName val="0"/>
          <c:showSerName val="0"/>
          <c:showPercent val="0"/>
          <c:showBubbleSize val="0"/>
        </c:dLbls>
        <c:gapWidth val="269"/>
        <c:overlap val="-20"/>
        <c:axId val="402779728"/>
        <c:axId val="402782640"/>
      </c:barChart>
      <c:catAx>
        <c:axId val="402779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solidFill>
                      <a:sysClr val="windowText" lastClr="000000"/>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402782640"/>
        <c:crosses val="autoZero"/>
        <c:auto val="1"/>
        <c:lblAlgn val="ctr"/>
        <c:lblOffset val="100"/>
        <c:noMultiLvlLbl val="0"/>
      </c:catAx>
      <c:valAx>
        <c:axId val="40278264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b="1">
                    <a:solidFill>
                      <a:sysClr val="windowText" lastClr="000000"/>
                    </a:solidFill>
                  </a:rPr>
                  <a:t>YELLOW</a:t>
                </a:r>
                <a:r>
                  <a:rPr lang="en-GB" b="1" baseline="0">
                    <a:solidFill>
                      <a:sysClr val="windowText" lastClr="000000"/>
                    </a:solidFill>
                  </a:rPr>
                  <a:t> CARDS PER 90</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77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[EPL-Goal-Models.xlsx]PIVOT!PivotTable11</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WHICH REFS GIVE</a:t>
            </a:r>
            <a:r>
              <a:rPr lang="en-US" baseline="0">
                <a:solidFill>
                  <a:schemeClr val="tx1"/>
                </a:solidFill>
              </a:rPr>
              <a:t> MOST BOOKINGS PER 90</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PIVOT!$B$81</c:f>
              <c:strCache>
                <c:ptCount val="1"/>
                <c:pt idx="0">
                  <c:v>Total</c:v>
                </c:pt>
              </c:strCache>
            </c:strRef>
          </c:tx>
          <c:spPr>
            <a:solidFill>
              <a:srgbClr val="64DAEA"/>
            </a:solidFill>
            <a:ln>
              <a:noFill/>
            </a:ln>
            <a:effectLst/>
          </c:spPr>
          <c:invertIfNegative val="0"/>
          <c:dPt>
            <c:idx val="1"/>
            <c:invertIfNegative val="0"/>
            <c:bubble3D val="0"/>
            <c:extLst>
              <c:ext xmlns:c16="http://schemas.microsoft.com/office/drawing/2014/chart" uri="{C3380CC4-5D6E-409C-BE32-E72D297353CC}">
                <c16:uniqueId val="{00000014-4BC3-447B-92D0-30631AFFE7BD}"/>
              </c:ext>
            </c:extLst>
          </c:dPt>
          <c:dPt>
            <c:idx val="2"/>
            <c:invertIfNegative val="0"/>
            <c:bubble3D val="0"/>
            <c:extLst>
              <c:ext xmlns:c16="http://schemas.microsoft.com/office/drawing/2014/chart" uri="{C3380CC4-5D6E-409C-BE32-E72D297353CC}">
                <c16:uniqueId val="{00000013-4BC3-447B-92D0-30631AFFE7BD}"/>
              </c:ext>
            </c:extLst>
          </c:dPt>
          <c:dPt>
            <c:idx val="3"/>
            <c:invertIfNegative val="0"/>
            <c:bubble3D val="0"/>
            <c:extLst>
              <c:ext xmlns:c16="http://schemas.microsoft.com/office/drawing/2014/chart" uri="{C3380CC4-5D6E-409C-BE32-E72D297353CC}">
                <c16:uniqueId val="{00000012-4BC3-447B-92D0-30631AFFE7BD}"/>
              </c:ext>
            </c:extLst>
          </c:dPt>
          <c:dPt>
            <c:idx val="4"/>
            <c:invertIfNegative val="0"/>
            <c:bubble3D val="0"/>
            <c:extLst>
              <c:ext xmlns:c16="http://schemas.microsoft.com/office/drawing/2014/chart" uri="{C3380CC4-5D6E-409C-BE32-E72D297353CC}">
                <c16:uniqueId val="{00000011-4BC3-447B-92D0-30631AFFE7BD}"/>
              </c:ext>
            </c:extLst>
          </c:dPt>
          <c:dPt>
            <c:idx val="5"/>
            <c:invertIfNegative val="0"/>
            <c:bubble3D val="0"/>
            <c:extLst>
              <c:ext xmlns:c16="http://schemas.microsoft.com/office/drawing/2014/chart" uri="{C3380CC4-5D6E-409C-BE32-E72D297353CC}">
                <c16:uniqueId val="{00000010-4BC3-447B-92D0-30631AFFE7BD}"/>
              </c:ext>
            </c:extLst>
          </c:dPt>
          <c:dPt>
            <c:idx val="6"/>
            <c:invertIfNegative val="0"/>
            <c:bubble3D val="0"/>
            <c:extLst>
              <c:ext xmlns:c16="http://schemas.microsoft.com/office/drawing/2014/chart" uri="{C3380CC4-5D6E-409C-BE32-E72D297353CC}">
                <c16:uniqueId val="{0000000F-4BC3-447B-92D0-30631AFFE7BD}"/>
              </c:ext>
            </c:extLst>
          </c:dPt>
          <c:dPt>
            <c:idx val="7"/>
            <c:invertIfNegative val="0"/>
            <c:bubble3D val="0"/>
            <c:extLst>
              <c:ext xmlns:c16="http://schemas.microsoft.com/office/drawing/2014/chart" uri="{C3380CC4-5D6E-409C-BE32-E72D297353CC}">
                <c16:uniqueId val="{0000000E-4BC3-447B-92D0-30631AFFE7BD}"/>
              </c:ext>
            </c:extLst>
          </c:dPt>
          <c:dPt>
            <c:idx val="8"/>
            <c:invertIfNegative val="0"/>
            <c:bubble3D val="0"/>
            <c:extLst>
              <c:ext xmlns:c16="http://schemas.microsoft.com/office/drawing/2014/chart" uri="{C3380CC4-5D6E-409C-BE32-E72D297353CC}">
                <c16:uniqueId val="{0000000D-4BC3-447B-92D0-30631AFFE7BD}"/>
              </c:ext>
            </c:extLst>
          </c:dPt>
          <c:dPt>
            <c:idx val="9"/>
            <c:invertIfNegative val="0"/>
            <c:bubble3D val="0"/>
            <c:extLst>
              <c:ext xmlns:c16="http://schemas.microsoft.com/office/drawing/2014/chart" uri="{C3380CC4-5D6E-409C-BE32-E72D297353CC}">
                <c16:uniqueId val="{0000000C-4BC3-447B-92D0-30631AFFE7BD}"/>
              </c:ext>
            </c:extLst>
          </c:dPt>
          <c:dPt>
            <c:idx val="11"/>
            <c:invertIfNegative val="0"/>
            <c:bubble3D val="0"/>
            <c:extLst>
              <c:ext xmlns:c16="http://schemas.microsoft.com/office/drawing/2014/chart" uri="{C3380CC4-5D6E-409C-BE32-E72D297353CC}">
                <c16:uniqueId val="{00000004-4BC3-447B-92D0-30631AFFE7BD}"/>
              </c:ext>
            </c:extLst>
          </c:dPt>
          <c:dPt>
            <c:idx val="12"/>
            <c:invertIfNegative val="0"/>
            <c:bubble3D val="0"/>
            <c:extLst>
              <c:ext xmlns:c16="http://schemas.microsoft.com/office/drawing/2014/chart" uri="{C3380CC4-5D6E-409C-BE32-E72D297353CC}">
                <c16:uniqueId val="{00000005-4BC3-447B-92D0-30631AFFE7BD}"/>
              </c:ext>
            </c:extLst>
          </c:dPt>
          <c:dPt>
            <c:idx val="13"/>
            <c:invertIfNegative val="0"/>
            <c:bubble3D val="0"/>
            <c:extLst>
              <c:ext xmlns:c16="http://schemas.microsoft.com/office/drawing/2014/chart" uri="{C3380CC4-5D6E-409C-BE32-E72D297353CC}">
                <c16:uniqueId val="{00000006-4BC3-447B-92D0-30631AFFE7BD}"/>
              </c:ext>
            </c:extLst>
          </c:dPt>
          <c:dPt>
            <c:idx val="14"/>
            <c:invertIfNegative val="0"/>
            <c:bubble3D val="0"/>
            <c:extLst>
              <c:ext xmlns:c16="http://schemas.microsoft.com/office/drawing/2014/chart" uri="{C3380CC4-5D6E-409C-BE32-E72D297353CC}">
                <c16:uniqueId val="{00000007-4BC3-447B-92D0-30631AFFE7BD}"/>
              </c:ext>
            </c:extLst>
          </c:dPt>
          <c:dPt>
            <c:idx val="15"/>
            <c:invertIfNegative val="0"/>
            <c:bubble3D val="0"/>
            <c:extLst>
              <c:ext xmlns:c16="http://schemas.microsoft.com/office/drawing/2014/chart" uri="{C3380CC4-5D6E-409C-BE32-E72D297353CC}">
                <c16:uniqueId val="{00000008-4BC3-447B-92D0-30631AFFE7BD}"/>
              </c:ext>
            </c:extLst>
          </c:dPt>
          <c:dPt>
            <c:idx val="16"/>
            <c:invertIfNegative val="0"/>
            <c:bubble3D val="0"/>
            <c:extLst>
              <c:ext xmlns:c16="http://schemas.microsoft.com/office/drawing/2014/chart" uri="{C3380CC4-5D6E-409C-BE32-E72D297353CC}">
                <c16:uniqueId val="{00000009-4BC3-447B-92D0-30631AFFE7BD}"/>
              </c:ext>
            </c:extLst>
          </c:dPt>
          <c:dPt>
            <c:idx val="17"/>
            <c:invertIfNegative val="0"/>
            <c:bubble3D val="0"/>
            <c:extLst>
              <c:ext xmlns:c16="http://schemas.microsoft.com/office/drawing/2014/chart" uri="{C3380CC4-5D6E-409C-BE32-E72D297353CC}">
                <c16:uniqueId val="{0000000A-4BC3-447B-92D0-30631AFFE7BD}"/>
              </c:ext>
            </c:extLst>
          </c:dPt>
          <c:dPt>
            <c:idx val="18"/>
            <c:invertIfNegative val="0"/>
            <c:bubble3D val="0"/>
            <c:extLst>
              <c:ext xmlns:c16="http://schemas.microsoft.com/office/drawing/2014/chart" uri="{C3380CC4-5D6E-409C-BE32-E72D297353CC}">
                <c16:uniqueId val="{0000000B-4BC3-447B-92D0-30631AFFE7BD}"/>
              </c:ext>
            </c:extLst>
          </c:dPt>
          <c:dLbls>
            <c:dLbl>
              <c:idx val="1"/>
              <c:delete val="1"/>
              <c:extLst>
                <c:ext xmlns:c15="http://schemas.microsoft.com/office/drawing/2012/chart" uri="{CE6537A1-D6FC-4f65-9D91-7224C49458BB}"/>
                <c:ext xmlns:c16="http://schemas.microsoft.com/office/drawing/2014/chart" uri="{C3380CC4-5D6E-409C-BE32-E72D297353CC}">
                  <c16:uniqueId val="{00000014-4BC3-447B-92D0-30631AFFE7BD}"/>
                </c:ext>
              </c:extLst>
            </c:dLbl>
            <c:dLbl>
              <c:idx val="2"/>
              <c:delete val="1"/>
              <c:extLst>
                <c:ext xmlns:c15="http://schemas.microsoft.com/office/drawing/2012/chart" uri="{CE6537A1-D6FC-4f65-9D91-7224C49458BB}"/>
                <c:ext xmlns:c16="http://schemas.microsoft.com/office/drawing/2014/chart" uri="{C3380CC4-5D6E-409C-BE32-E72D297353CC}">
                  <c16:uniqueId val="{00000013-4BC3-447B-92D0-30631AFFE7BD}"/>
                </c:ext>
              </c:extLst>
            </c:dLbl>
            <c:dLbl>
              <c:idx val="3"/>
              <c:delete val="1"/>
              <c:extLst>
                <c:ext xmlns:c15="http://schemas.microsoft.com/office/drawing/2012/chart" uri="{CE6537A1-D6FC-4f65-9D91-7224C49458BB}"/>
                <c:ext xmlns:c16="http://schemas.microsoft.com/office/drawing/2014/chart" uri="{C3380CC4-5D6E-409C-BE32-E72D297353CC}">
                  <c16:uniqueId val="{00000012-4BC3-447B-92D0-30631AFFE7BD}"/>
                </c:ext>
              </c:extLst>
            </c:dLbl>
            <c:dLbl>
              <c:idx val="4"/>
              <c:delete val="1"/>
              <c:extLst>
                <c:ext xmlns:c15="http://schemas.microsoft.com/office/drawing/2012/chart" uri="{CE6537A1-D6FC-4f65-9D91-7224C49458BB}"/>
                <c:ext xmlns:c16="http://schemas.microsoft.com/office/drawing/2014/chart" uri="{C3380CC4-5D6E-409C-BE32-E72D297353CC}">
                  <c16:uniqueId val="{00000011-4BC3-447B-92D0-30631AFFE7BD}"/>
                </c:ext>
              </c:extLst>
            </c:dLbl>
            <c:dLbl>
              <c:idx val="5"/>
              <c:delete val="1"/>
              <c:extLst>
                <c:ext xmlns:c15="http://schemas.microsoft.com/office/drawing/2012/chart" uri="{CE6537A1-D6FC-4f65-9D91-7224C49458BB}"/>
                <c:ext xmlns:c16="http://schemas.microsoft.com/office/drawing/2014/chart" uri="{C3380CC4-5D6E-409C-BE32-E72D297353CC}">
                  <c16:uniqueId val="{00000010-4BC3-447B-92D0-30631AFFE7BD}"/>
                </c:ext>
              </c:extLst>
            </c:dLbl>
            <c:dLbl>
              <c:idx val="6"/>
              <c:delete val="1"/>
              <c:extLst>
                <c:ext xmlns:c15="http://schemas.microsoft.com/office/drawing/2012/chart" uri="{CE6537A1-D6FC-4f65-9D91-7224C49458BB}"/>
                <c:ext xmlns:c16="http://schemas.microsoft.com/office/drawing/2014/chart" uri="{C3380CC4-5D6E-409C-BE32-E72D297353CC}">
                  <c16:uniqueId val="{0000000F-4BC3-447B-92D0-30631AFFE7BD}"/>
                </c:ext>
              </c:extLst>
            </c:dLbl>
            <c:dLbl>
              <c:idx val="7"/>
              <c:delete val="1"/>
              <c:extLst>
                <c:ext xmlns:c15="http://schemas.microsoft.com/office/drawing/2012/chart" uri="{CE6537A1-D6FC-4f65-9D91-7224C49458BB}"/>
                <c:ext xmlns:c16="http://schemas.microsoft.com/office/drawing/2014/chart" uri="{C3380CC4-5D6E-409C-BE32-E72D297353CC}">
                  <c16:uniqueId val="{0000000E-4BC3-447B-92D0-30631AFFE7BD}"/>
                </c:ext>
              </c:extLst>
            </c:dLbl>
            <c:dLbl>
              <c:idx val="8"/>
              <c:delete val="1"/>
              <c:extLst>
                <c:ext xmlns:c15="http://schemas.microsoft.com/office/drawing/2012/chart" uri="{CE6537A1-D6FC-4f65-9D91-7224C49458BB}"/>
                <c:ext xmlns:c16="http://schemas.microsoft.com/office/drawing/2014/chart" uri="{C3380CC4-5D6E-409C-BE32-E72D297353CC}">
                  <c16:uniqueId val="{0000000D-4BC3-447B-92D0-30631AFFE7BD}"/>
                </c:ext>
              </c:extLst>
            </c:dLbl>
            <c:dLbl>
              <c:idx val="9"/>
              <c:delete val="1"/>
              <c:extLst>
                <c:ext xmlns:c15="http://schemas.microsoft.com/office/drawing/2012/chart" uri="{CE6537A1-D6FC-4f65-9D91-7224C49458BB}"/>
                <c:ext xmlns:c16="http://schemas.microsoft.com/office/drawing/2014/chart" uri="{C3380CC4-5D6E-409C-BE32-E72D297353CC}">
                  <c16:uniqueId val="{0000000C-4BC3-447B-92D0-30631AFFE7BD}"/>
                </c:ext>
              </c:extLst>
            </c:dLbl>
            <c:dLbl>
              <c:idx val="11"/>
              <c:delete val="1"/>
              <c:extLst>
                <c:ext xmlns:c15="http://schemas.microsoft.com/office/drawing/2012/chart" uri="{CE6537A1-D6FC-4f65-9D91-7224C49458BB}"/>
                <c:ext xmlns:c16="http://schemas.microsoft.com/office/drawing/2014/chart" uri="{C3380CC4-5D6E-409C-BE32-E72D297353CC}">
                  <c16:uniqueId val="{00000004-4BC3-447B-92D0-30631AFFE7BD}"/>
                </c:ext>
              </c:extLst>
            </c:dLbl>
            <c:dLbl>
              <c:idx val="12"/>
              <c:delete val="1"/>
              <c:extLst>
                <c:ext xmlns:c15="http://schemas.microsoft.com/office/drawing/2012/chart" uri="{CE6537A1-D6FC-4f65-9D91-7224C49458BB}"/>
                <c:ext xmlns:c16="http://schemas.microsoft.com/office/drawing/2014/chart" uri="{C3380CC4-5D6E-409C-BE32-E72D297353CC}">
                  <c16:uniqueId val="{00000005-4BC3-447B-92D0-30631AFFE7BD}"/>
                </c:ext>
              </c:extLst>
            </c:dLbl>
            <c:dLbl>
              <c:idx val="13"/>
              <c:delete val="1"/>
              <c:extLst>
                <c:ext xmlns:c15="http://schemas.microsoft.com/office/drawing/2012/chart" uri="{CE6537A1-D6FC-4f65-9D91-7224C49458BB}"/>
                <c:ext xmlns:c16="http://schemas.microsoft.com/office/drawing/2014/chart" uri="{C3380CC4-5D6E-409C-BE32-E72D297353CC}">
                  <c16:uniqueId val="{00000006-4BC3-447B-92D0-30631AFFE7BD}"/>
                </c:ext>
              </c:extLst>
            </c:dLbl>
            <c:dLbl>
              <c:idx val="14"/>
              <c:delete val="1"/>
              <c:extLst>
                <c:ext xmlns:c15="http://schemas.microsoft.com/office/drawing/2012/chart" uri="{CE6537A1-D6FC-4f65-9D91-7224C49458BB}"/>
                <c:ext xmlns:c16="http://schemas.microsoft.com/office/drawing/2014/chart" uri="{C3380CC4-5D6E-409C-BE32-E72D297353CC}">
                  <c16:uniqueId val="{00000007-4BC3-447B-92D0-30631AFFE7BD}"/>
                </c:ext>
              </c:extLst>
            </c:dLbl>
            <c:dLbl>
              <c:idx val="15"/>
              <c:delete val="1"/>
              <c:extLst>
                <c:ext xmlns:c15="http://schemas.microsoft.com/office/drawing/2012/chart" uri="{CE6537A1-D6FC-4f65-9D91-7224C49458BB}"/>
                <c:ext xmlns:c16="http://schemas.microsoft.com/office/drawing/2014/chart" uri="{C3380CC4-5D6E-409C-BE32-E72D297353CC}">
                  <c16:uniqueId val="{00000008-4BC3-447B-92D0-30631AFFE7BD}"/>
                </c:ext>
              </c:extLst>
            </c:dLbl>
            <c:dLbl>
              <c:idx val="16"/>
              <c:delete val="1"/>
              <c:extLst>
                <c:ext xmlns:c15="http://schemas.microsoft.com/office/drawing/2012/chart" uri="{CE6537A1-D6FC-4f65-9D91-7224C49458BB}"/>
                <c:ext xmlns:c16="http://schemas.microsoft.com/office/drawing/2014/chart" uri="{C3380CC4-5D6E-409C-BE32-E72D297353CC}">
                  <c16:uniqueId val="{00000009-4BC3-447B-92D0-30631AFFE7BD}"/>
                </c:ext>
              </c:extLst>
            </c:dLbl>
            <c:dLbl>
              <c:idx val="17"/>
              <c:delete val="1"/>
              <c:extLst>
                <c:ext xmlns:c15="http://schemas.microsoft.com/office/drawing/2012/chart" uri="{CE6537A1-D6FC-4f65-9D91-7224C49458BB}"/>
                <c:ext xmlns:c16="http://schemas.microsoft.com/office/drawing/2014/chart" uri="{C3380CC4-5D6E-409C-BE32-E72D297353CC}">
                  <c16:uniqueId val="{0000000A-4BC3-447B-92D0-30631AFFE7BD}"/>
                </c:ext>
              </c:extLst>
            </c:dLbl>
            <c:dLbl>
              <c:idx val="18"/>
              <c:delete val="1"/>
              <c:extLst>
                <c:ext xmlns:c15="http://schemas.microsoft.com/office/drawing/2012/chart" uri="{CE6537A1-D6FC-4f65-9D91-7224C49458BB}"/>
                <c:ext xmlns:c16="http://schemas.microsoft.com/office/drawing/2014/chart" uri="{C3380CC4-5D6E-409C-BE32-E72D297353CC}">
                  <c16:uniqueId val="{0000000B-4BC3-447B-92D0-30631AFFE7BD}"/>
                </c:ext>
              </c:extLst>
            </c:dLbl>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PIVOT!$A$82:$A$102</c:f>
              <c:strCache>
                <c:ptCount val="20"/>
                <c:pt idx="0">
                  <c:v>Graham Scott</c:v>
                </c:pt>
                <c:pt idx="1">
                  <c:v>Simon Hooper</c:v>
                </c:pt>
                <c:pt idx="2">
                  <c:v>Thomas Bramall</c:v>
                </c:pt>
                <c:pt idx="3">
                  <c:v>David Coote</c:v>
                </c:pt>
                <c:pt idx="4">
                  <c:v>Darren England</c:v>
                </c:pt>
                <c:pt idx="5">
                  <c:v>Michael Oliver</c:v>
                </c:pt>
                <c:pt idx="6">
                  <c:v>Jarred Gillett</c:v>
                </c:pt>
                <c:pt idx="7">
                  <c:v>Andy Madley</c:v>
                </c:pt>
                <c:pt idx="8">
                  <c:v>Paul Tierney</c:v>
                </c:pt>
                <c:pt idx="9">
                  <c:v>Stuart Attwell</c:v>
                </c:pt>
                <c:pt idx="10">
                  <c:v>Anthony Taylor</c:v>
                </c:pt>
                <c:pt idx="11">
                  <c:v>Robert Jones</c:v>
                </c:pt>
                <c:pt idx="12">
                  <c:v>Tony Harrington</c:v>
                </c:pt>
                <c:pt idx="13">
                  <c:v>Andre Marriner</c:v>
                </c:pt>
                <c:pt idx="14">
                  <c:v>Michael Salisbury</c:v>
                </c:pt>
                <c:pt idx="15">
                  <c:v>John Brooks</c:v>
                </c:pt>
                <c:pt idx="16">
                  <c:v>Craig Pawson</c:v>
                </c:pt>
                <c:pt idx="17">
                  <c:v>Peter Bankes</c:v>
                </c:pt>
                <c:pt idx="18">
                  <c:v>Chris Kavanagh</c:v>
                </c:pt>
                <c:pt idx="19">
                  <c:v>Robert Madley</c:v>
                </c:pt>
              </c:strCache>
            </c:strRef>
          </c:cat>
          <c:val>
            <c:numRef>
              <c:f>PIVOT!$B$82:$B$102</c:f>
              <c:numCache>
                <c:formatCode>General</c:formatCode>
                <c:ptCount val="20"/>
                <c:pt idx="0">
                  <c:v>2.5</c:v>
                </c:pt>
                <c:pt idx="1">
                  <c:v>2.93</c:v>
                </c:pt>
                <c:pt idx="2">
                  <c:v>3</c:v>
                </c:pt>
                <c:pt idx="3">
                  <c:v>3.09</c:v>
                </c:pt>
                <c:pt idx="4">
                  <c:v>3.22</c:v>
                </c:pt>
                <c:pt idx="5">
                  <c:v>3.25</c:v>
                </c:pt>
                <c:pt idx="6">
                  <c:v>3.3</c:v>
                </c:pt>
                <c:pt idx="7">
                  <c:v>3.31</c:v>
                </c:pt>
                <c:pt idx="8">
                  <c:v>3.38</c:v>
                </c:pt>
                <c:pt idx="9">
                  <c:v>3.38</c:v>
                </c:pt>
                <c:pt idx="10">
                  <c:v>3.67</c:v>
                </c:pt>
                <c:pt idx="11">
                  <c:v>3.77</c:v>
                </c:pt>
                <c:pt idx="12">
                  <c:v>3.83</c:v>
                </c:pt>
                <c:pt idx="13">
                  <c:v>3.86</c:v>
                </c:pt>
                <c:pt idx="14">
                  <c:v>3.89</c:v>
                </c:pt>
                <c:pt idx="15">
                  <c:v>4.33</c:v>
                </c:pt>
                <c:pt idx="16">
                  <c:v>4.42</c:v>
                </c:pt>
                <c:pt idx="17">
                  <c:v>4.5</c:v>
                </c:pt>
                <c:pt idx="18">
                  <c:v>4.5999999999999996</c:v>
                </c:pt>
                <c:pt idx="19">
                  <c:v>6</c:v>
                </c:pt>
              </c:numCache>
            </c:numRef>
          </c:val>
          <c:extLst>
            <c:ext xmlns:c16="http://schemas.microsoft.com/office/drawing/2014/chart" uri="{C3380CC4-5D6E-409C-BE32-E72D297353CC}">
              <c16:uniqueId val="{00000000-4BC3-447B-92D0-30631AFFE7BD}"/>
            </c:ext>
          </c:extLst>
        </c:ser>
        <c:dLbls>
          <c:dLblPos val="outEnd"/>
          <c:showLegendKey val="0"/>
          <c:showVal val="1"/>
          <c:showCatName val="0"/>
          <c:showSerName val="0"/>
          <c:showPercent val="0"/>
          <c:showBubbleSize val="0"/>
        </c:dLbls>
        <c:gapWidth val="269"/>
        <c:overlap val="-20"/>
        <c:axId val="207884208"/>
        <c:axId val="207888368"/>
      </c:barChart>
      <c:catAx>
        <c:axId val="207884208"/>
        <c:scaling>
          <c:orientation val="minMax"/>
        </c:scaling>
        <c:delete val="0"/>
        <c:axPos val="b"/>
        <c:majorGridlines>
          <c:spPr>
            <a:ln w="9525" cap="flat" cmpd="sng" algn="ctr">
              <a:solidFill>
                <a:schemeClr val="bg2">
                  <a:lumMod val="75000"/>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REFEREES</a:t>
                </a:r>
              </a:p>
            </c:rich>
          </c:tx>
          <c:layout>
            <c:manualLayout>
              <c:xMode val="edge"/>
              <c:yMode val="edge"/>
              <c:x val="0.45687013482289074"/>
              <c:y val="0.873326416966088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207888368"/>
        <c:crosses val="autoZero"/>
        <c:auto val="1"/>
        <c:lblAlgn val="ctr"/>
        <c:lblOffset val="100"/>
        <c:noMultiLvlLbl val="0"/>
      </c:catAx>
      <c:valAx>
        <c:axId val="2078883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YELLOWS PER 90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8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[EPL-Goal-Models.xlsx]Sheet15!PivotTable8</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Sheet15!$B$1</c:f>
              <c:strCache>
                <c:ptCount val="1"/>
                <c:pt idx="0">
                  <c:v>Sum of CrdY/90</c:v>
                </c:pt>
              </c:strCache>
            </c:strRef>
          </c:tx>
          <c:spPr>
            <a:solidFill>
              <a:srgbClr val="64DAEA"/>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Sheet15!$B$2:$B$9</c:f>
              <c:numCache>
                <c:formatCode>General</c:formatCode>
                <c:ptCount val="7"/>
                <c:pt idx="0">
                  <c:v>1.4100000000000001</c:v>
                </c:pt>
                <c:pt idx="1">
                  <c:v>0.24</c:v>
                </c:pt>
                <c:pt idx="2">
                  <c:v>0.39</c:v>
                </c:pt>
                <c:pt idx="3">
                  <c:v>0.05</c:v>
                </c:pt>
                <c:pt idx="4">
                  <c:v>0</c:v>
                </c:pt>
                <c:pt idx="5">
                  <c:v>0.48</c:v>
                </c:pt>
                <c:pt idx="6">
                  <c:v>0</c:v>
                </c:pt>
              </c:numCache>
            </c:numRef>
          </c:val>
          <c:extLst>
            <c:ext xmlns:c16="http://schemas.microsoft.com/office/drawing/2014/chart" uri="{C3380CC4-5D6E-409C-BE32-E72D297353CC}">
              <c16:uniqueId val="{00000000-EE3D-4EB6-AD6D-63EBBB105CFC}"/>
            </c:ext>
          </c:extLst>
        </c:ser>
        <c:ser>
          <c:idx val="1"/>
          <c:order val="1"/>
          <c:tx>
            <c:strRef>
              <c:f>Sheet15!$C$1</c:f>
              <c:strCache>
                <c:ptCount val="1"/>
                <c:pt idx="0">
                  <c:v>Sum of CrdR/90</c:v>
                </c:pt>
              </c:strCache>
            </c:strRef>
          </c:tx>
          <c:spPr>
            <a:solidFill>
              <a:schemeClr val="tx1">
                <a:lumMod val="75000"/>
                <a:lumOff val="2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Sheet15!$C$2:$C$9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E3D-4EB6-AD6D-63EBBB105CFC}"/>
            </c:ext>
          </c:extLst>
        </c:ser>
        <c:dLbls>
          <c:dLblPos val="outEnd"/>
          <c:showLegendKey val="0"/>
          <c:showVal val="1"/>
          <c:showCatName val="0"/>
          <c:showSerName val="0"/>
          <c:showPercent val="0"/>
          <c:showBubbleSize val="0"/>
        </c:dLbls>
        <c:gapWidth val="444"/>
        <c:overlap val="-90"/>
        <c:axId val="1927283808"/>
        <c:axId val="1927282976"/>
      </c:barChart>
      <c:catAx>
        <c:axId val="1927283808"/>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position</a:t>
                </a:r>
              </a:p>
            </c:rich>
          </c:tx>
          <c:layout>
            <c:manualLayout>
              <c:xMode val="edge"/>
              <c:yMode val="edge"/>
              <c:x val="0.40390031661467674"/>
              <c:y val="0.8860267480053817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927282976"/>
        <c:crosses val="autoZero"/>
        <c:auto val="1"/>
        <c:lblAlgn val="ctr"/>
        <c:lblOffset val="100"/>
        <c:noMultiLvlLbl val="0"/>
      </c:catAx>
      <c:valAx>
        <c:axId val="192728297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a:solidFill>
                      <a:schemeClr val="tx1"/>
                    </a:solidFill>
                  </a:rPr>
                  <a:t>sum of yellow &amp; red cards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crossAx val="192728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[EPL-Goal-Models.xlsx]Sheet15!PivotTable9</c:name>
    <c:fmtId val="0"/>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NUMBER OF MINUTES PLAYED PER PLAYER</a:t>
            </a:r>
          </a:p>
        </c:rich>
      </c:tx>
      <c:layout>
        <c:manualLayout>
          <c:xMode val="edge"/>
          <c:yMode val="edge"/>
          <c:x val="0.18505555555555558"/>
          <c:y val="3.361671070072307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Sheet15!$B$22</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Sheet15!$A$23:$A$52</c:f>
              <c:strCache>
                <c:ptCount val="29"/>
                <c:pt idx="0">
                  <c:v>Harrison Ashby</c:v>
                </c:pt>
                <c:pt idx="1">
                  <c:v>Darren Randolph</c:v>
                </c:pt>
                <c:pt idx="2">
                  <c:v>Armstrong Okoflex</c:v>
                </c:pt>
                <c:pt idx="3">
                  <c:v>Nikola Vlasic</c:v>
                </c:pt>
                <c:pt idx="4">
                  <c:v>Conor Coventry</c:v>
                </c:pt>
                <c:pt idx="5">
                  <c:v>Divin Mubama</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Sheet15!$B$23:$B$52</c:f>
              <c:numCache>
                <c:formatCode>General</c:formatCode>
                <c:ptCount val="29"/>
                <c:pt idx="0">
                  <c:v>0</c:v>
                </c:pt>
                <c:pt idx="1">
                  <c:v>0</c:v>
                </c:pt>
                <c:pt idx="2">
                  <c:v>0</c:v>
                </c:pt>
                <c:pt idx="3">
                  <c:v>0</c:v>
                </c:pt>
                <c:pt idx="4">
                  <c:v>1</c:v>
                </c:pt>
                <c:pt idx="5">
                  <c:v>4</c:v>
                </c:pt>
                <c:pt idx="6">
                  <c:v>19</c:v>
                </c:pt>
                <c:pt idx="7">
                  <c:v>91</c:v>
                </c:pt>
                <c:pt idx="8">
                  <c:v>107</c:v>
                </c:pt>
                <c:pt idx="9">
                  <c:v>126</c:v>
                </c:pt>
                <c:pt idx="10">
                  <c:v>285</c:v>
                </c:pt>
                <c:pt idx="11">
                  <c:v>297</c:v>
                </c:pt>
                <c:pt idx="12">
                  <c:v>346</c:v>
                </c:pt>
                <c:pt idx="13">
                  <c:v>367</c:v>
                </c:pt>
                <c:pt idx="14">
                  <c:v>498</c:v>
                </c:pt>
                <c:pt idx="15">
                  <c:v>720</c:v>
                </c:pt>
                <c:pt idx="16">
                  <c:v>905</c:v>
                </c:pt>
                <c:pt idx="17">
                  <c:v>926</c:v>
                </c:pt>
                <c:pt idx="18">
                  <c:v>943</c:v>
                </c:pt>
                <c:pt idx="19">
                  <c:v>998</c:v>
                </c:pt>
                <c:pt idx="20">
                  <c:v>1054</c:v>
                </c:pt>
                <c:pt idx="21">
                  <c:v>1112</c:v>
                </c:pt>
                <c:pt idx="22">
                  <c:v>1274</c:v>
                </c:pt>
                <c:pt idx="23">
                  <c:v>1350</c:v>
                </c:pt>
                <c:pt idx="24">
                  <c:v>1533</c:v>
                </c:pt>
                <c:pt idx="25">
                  <c:v>1561</c:v>
                </c:pt>
                <c:pt idx="26">
                  <c:v>1693</c:v>
                </c:pt>
                <c:pt idx="27">
                  <c:v>1790</c:v>
                </c:pt>
                <c:pt idx="28">
                  <c:v>1800</c:v>
                </c:pt>
              </c:numCache>
            </c:numRef>
          </c:val>
          <c:extLst>
            <c:ext xmlns:c16="http://schemas.microsoft.com/office/drawing/2014/chart" uri="{C3380CC4-5D6E-409C-BE32-E72D297353CC}">
              <c16:uniqueId val="{00000000-24A7-400F-B98D-BBB48F5965F2}"/>
            </c:ext>
          </c:extLst>
        </c:ser>
        <c:dLbls>
          <c:dLblPos val="outEnd"/>
          <c:showLegendKey val="0"/>
          <c:showVal val="1"/>
          <c:showCatName val="0"/>
          <c:showSerName val="0"/>
          <c:showPercent val="0"/>
          <c:showBubbleSize val="0"/>
        </c:dLbls>
        <c:gapWidth val="269"/>
        <c:overlap val="-20"/>
        <c:axId val="90697616"/>
        <c:axId val="90699696"/>
      </c:barChart>
      <c:catAx>
        <c:axId val="90697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90699696"/>
        <c:crosses val="autoZero"/>
        <c:auto val="1"/>
        <c:lblAlgn val="ctr"/>
        <c:lblOffset val="100"/>
        <c:noMultiLvlLbl val="0"/>
      </c:catAx>
      <c:valAx>
        <c:axId val="906996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MINUTES PLAYED IN EPL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69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[EPL-Goal-Models.xlsx]Sheet15!PivotTable10</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SUM OF 90'S PER PLAYER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Sheet15!$B$76</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Sheet15!$A$77:$A$106</c:f>
              <c:strCache>
                <c:ptCount val="29"/>
                <c:pt idx="0">
                  <c:v>Harrison Ashby</c:v>
                </c:pt>
                <c:pt idx="1">
                  <c:v>Darren Randolph</c:v>
                </c:pt>
                <c:pt idx="2">
                  <c:v>Divin Mubama</c:v>
                </c:pt>
                <c:pt idx="3">
                  <c:v>Nikola Vlasic</c:v>
                </c:pt>
                <c:pt idx="4">
                  <c:v>Armstrong Okoflex</c:v>
                </c:pt>
                <c:pt idx="5">
                  <c:v>Conor Coventry</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Sheet15!$B$77:$B$106</c:f>
              <c:numCache>
                <c:formatCode>General</c:formatCode>
                <c:ptCount val="29"/>
                <c:pt idx="0">
                  <c:v>0</c:v>
                </c:pt>
                <c:pt idx="1">
                  <c:v>0</c:v>
                </c:pt>
                <c:pt idx="2">
                  <c:v>0</c:v>
                </c:pt>
                <c:pt idx="3">
                  <c:v>0</c:v>
                </c:pt>
                <c:pt idx="4">
                  <c:v>0</c:v>
                </c:pt>
                <c:pt idx="5">
                  <c:v>0</c:v>
                </c:pt>
                <c:pt idx="6">
                  <c:v>0.2</c:v>
                </c:pt>
                <c:pt idx="7">
                  <c:v>1</c:v>
                </c:pt>
                <c:pt idx="8">
                  <c:v>1.2</c:v>
                </c:pt>
                <c:pt idx="9">
                  <c:v>1.4</c:v>
                </c:pt>
                <c:pt idx="10">
                  <c:v>3.2</c:v>
                </c:pt>
                <c:pt idx="11">
                  <c:v>3.3</c:v>
                </c:pt>
                <c:pt idx="12">
                  <c:v>3.8</c:v>
                </c:pt>
                <c:pt idx="13">
                  <c:v>4.0999999999999996</c:v>
                </c:pt>
                <c:pt idx="14">
                  <c:v>5.5</c:v>
                </c:pt>
                <c:pt idx="15">
                  <c:v>8</c:v>
                </c:pt>
                <c:pt idx="16">
                  <c:v>10.1</c:v>
                </c:pt>
                <c:pt idx="17">
                  <c:v>10.3</c:v>
                </c:pt>
                <c:pt idx="18">
                  <c:v>10.5</c:v>
                </c:pt>
                <c:pt idx="19">
                  <c:v>11.1</c:v>
                </c:pt>
                <c:pt idx="20">
                  <c:v>11.7</c:v>
                </c:pt>
                <c:pt idx="21">
                  <c:v>12.4</c:v>
                </c:pt>
                <c:pt idx="22">
                  <c:v>14.2</c:v>
                </c:pt>
                <c:pt idx="23">
                  <c:v>15</c:v>
                </c:pt>
                <c:pt idx="24">
                  <c:v>17</c:v>
                </c:pt>
                <c:pt idx="25">
                  <c:v>17.3</c:v>
                </c:pt>
                <c:pt idx="26">
                  <c:v>18.8</c:v>
                </c:pt>
                <c:pt idx="27">
                  <c:v>19.899999999999999</c:v>
                </c:pt>
                <c:pt idx="28">
                  <c:v>20</c:v>
                </c:pt>
              </c:numCache>
            </c:numRef>
          </c:val>
          <c:extLst>
            <c:ext xmlns:c16="http://schemas.microsoft.com/office/drawing/2014/chart" uri="{C3380CC4-5D6E-409C-BE32-E72D297353CC}">
              <c16:uniqueId val="{00000000-4ECC-4269-90AC-A5DEAA013E27}"/>
            </c:ext>
          </c:extLst>
        </c:ser>
        <c:dLbls>
          <c:dLblPos val="outEnd"/>
          <c:showLegendKey val="0"/>
          <c:showVal val="1"/>
          <c:showCatName val="0"/>
          <c:showSerName val="0"/>
          <c:showPercent val="0"/>
          <c:showBubbleSize val="0"/>
        </c:dLbls>
        <c:gapWidth val="269"/>
        <c:overlap val="-20"/>
        <c:axId val="138840032"/>
        <c:axId val="138838784"/>
      </c:barChart>
      <c:catAx>
        <c:axId val="1388400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138838784"/>
        <c:crosses val="autoZero"/>
        <c:auto val="1"/>
        <c:lblAlgn val="ctr"/>
        <c:lblOffset val="100"/>
        <c:noMultiLvlLbl val="0"/>
      </c:catAx>
      <c:valAx>
        <c:axId val="138838784"/>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90 MINUTES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884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3" Type="http://schemas.openxmlformats.org/officeDocument/2006/relationships/hyperlink" Target="https://footystats.org/clubs/coventry-city-fc-239" TargetMode="Externa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hyperlink" Target="https://footystats.org/clubs/luton-town-fc-271" TargetMode="External"/><Relationship Id="rId21" Type="http://schemas.openxmlformats.org/officeDocument/2006/relationships/hyperlink" Target="https://footystats.org/clubs/rotherham-united-fc-212" TargetMode="External"/><Relationship Id="rId34" Type="http://schemas.openxmlformats.org/officeDocument/2006/relationships/image" Target="../media/image19.png"/><Relationship Id="rId42" Type="http://schemas.openxmlformats.org/officeDocument/2006/relationships/image" Target="../media/image23.png"/><Relationship Id="rId47" Type="http://schemas.openxmlformats.org/officeDocument/2006/relationships/hyperlink" Target="https://footystats.org/clubs/wigan-athletic-fc-221" TargetMode="External"/><Relationship Id="rId7" Type="http://schemas.openxmlformats.org/officeDocument/2006/relationships/hyperlink" Target="https://footystats.org/clubs/blackburn-rovers-fc-216" TargetMode="Externa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hyperlink" Target="https://footystats.org/clubs/queens-park-rangers-fc-160" TargetMode="External"/><Relationship Id="rId1" Type="http://schemas.openxmlformats.org/officeDocument/2006/relationships/hyperlink" Target="https://footystats.org/clubs/burnley-fc-145" TargetMode="External"/><Relationship Id="rId6" Type="http://schemas.openxmlformats.org/officeDocument/2006/relationships/image" Target="../media/image5.png"/><Relationship Id="rId11" Type="http://schemas.openxmlformats.org/officeDocument/2006/relationships/hyperlink" Target="https://footystats.org/clubs/reading-fc-219" TargetMode="Externa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hyperlink" Target="https://footystats.org/clubs/cardiff-city-fc-161" TargetMode="External"/><Relationship Id="rId40" Type="http://schemas.openxmlformats.org/officeDocument/2006/relationships/image" Target="../media/image22.png"/><Relationship Id="rId45" Type="http://schemas.openxmlformats.org/officeDocument/2006/relationships/hyperlink" Target="https://footystats.org/clubs/blackpool-fc-228" TargetMode="External"/><Relationship Id="rId5" Type="http://schemas.openxmlformats.org/officeDocument/2006/relationships/hyperlink" Target="https://footystats.org/clubs/millwall-fc-229" TargetMode="External"/><Relationship Id="rId15" Type="http://schemas.openxmlformats.org/officeDocument/2006/relationships/hyperlink" Target="https://footystats.org/clubs/watford-fc-155" TargetMode="External"/><Relationship Id="rId23" Type="http://schemas.openxmlformats.org/officeDocument/2006/relationships/hyperlink" Target="https://footystats.org/clubs/norwich-city-fc-159" TargetMode="Externa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https://footystats.org/clubs/swansea-city-afc-154" TargetMode="External"/><Relationship Id="rId31" Type="http://schemas.openxmlformats.org/officeDocument/2006/relationships/hyperlink" Target="https://footystats.org/clubs/hull-city-afc-150" TargetMode="External"/><Relationship Id="rId44"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hyperlink" Target="https://footystats.org/clubs/middlesbrough-fc-147" TargetMode="Externa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https://footystats.org/clubs/bristol-city-fc-207" TargetMode="External"/><Relationship Id="rId30" Type="http://schemas.openxmlformats.org/officeDocument/2006/relationships/image" Target="../media/image17.png"/><Relationship Id="rId35" Type="http://schemas.openxmlformats.org/officeDocument/2006/relationships/hyperlink" Target="https://footystats.org/clubs/huddersfield-town-fc-217" TargetMode="External"/><Relationship Id="rId43" Type="http://schemas.openxmlformats.org/officeDocument/2006/relationships/hyperlink" Target="https://footystats.org/clubs/preston-north-end-fc-210" TargetMode="External"/><Relationship Id="rId48" Type="http://schemas.openxmlformats.org/officeDocument/2006/relationships/image" Target="../media/image26.png"/><Relationship Id="rId8" Type="http://schemas.openxmlformats.org/officeDocument/2006/relationships/image" Target="../media/image6.png"/><Relationship Id="rId3" Type="http://schemas.openxmlformats.org/officeDocument/2006/relationships/hyperlink" Target="https://footystats.org/clubs/sheffield-united-fc-251" TargetMode="External"/><Relationship Id="rId12" Type="http://schemas.openxmlformats.org/officeDocument/2006/relationships/image" Target="../media/image8.png"/><Relationship Id="rId17" Type="http://schemas.openxmlformats.org/officeDocument/2006/relationships/hyperlink" Target="https://footystats.org/clubs/west-bromwich-albion-fc-142" TargetMode="External"/><Relationship Id="rId25" Type="http://schemas.openxmlformats.org/officeDocument/2006/relationships/hyperlink" Target="https://footystats.org/clubs/sunderland-afc-156" TargetMode="External"/><Relationship Id="rId33" Type="http://schemas.openxmlformats.org/officeDocument/2006/relationships/hyperlink" Target="https://footystats.org/clubs/birmingham-city-fc-206" TargetMode="External"/><Relationship Id="rId38" Type="http://schemas.openxmlformats.org/officeDocument/2006/relationships/image" Target="../media/image21.png"/><Relationship Id="rId46" Type="http://schemas.openxmlformats.org/officeDocument/2006/relationships/image" Target="../media/image25.png"/><Relationship Id="rId20" Type="http://schemas.openxmlformats.org/officeDocument/2006/relationships/image" Target="../media/image12.png"/><Relationship Id="rId41" Type="http://schemas.openxmlformats.org/officeDocument/2006/relationships/hyperlink" Target="https://footystats.org/clubs/stoke-city-fc-141" TargetMode="External"/></Relationships>
</file>

<file path=xl/drawings/_rels/drawing5.xml.rels><?xml version="1.0" encoding="UTF-8" standalone="yes"?>
<Relationships xmlns="http://schemas.openxmlformats.org/package/2006/relationships"><Relationship Id="rId13" Type="http://schemas.openxmlformats.org/officeDocument/2006/relationships/hyperlink" Target="https://footystats.org/clubs/coventry-city-fc-239" TargetMode="Externa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hyperlink" Target="https://footystats.org/clubs/luton-town-fc-271" TargetMode="External"/><Relationship Id="rId21" Type="http://schemas.openxmlformats.org/officeDocument/2006/relationships/hyperlink" Target="https://footystats.org/clubs/rotherham-united-fc-212" TargetMode="External"/><Relationship Id="rId34" Type="http://schemas.openxmlformats.org/officeDocument/2006/relationships/image" Target="../media/image19.png"/><Relationship Id="rId42" Type="http://schemas.openxmlformats.org/officeDocument/2006/relationships/image" Target="../media/image23.png"/><Relationship Id="rId47" Type="http://schemas.openxmlformats.org/officeDocument/2006/relationships/hyperlink" Target="https://footystats.org/clubs/wigan-athletic-fc-221" TargetMode="External"/><Relationship Id="rId7" Type="http://schemas.openxmlformats.org/officeDocument/2006/relationships/hyperlink" Target="https://footystats.org/clubs/blackburn-rovers-fc-216" TargetMode="Externa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hyperlink" Target="https://footystats.org/clubs/queens-park-rangers-fc-160" TargetMode="External"/><Relationship Id="rId1" Type="http://schemas.openxmlformats.org/officeDocument/2006/relationships/hyperlink" Target="https://footystats.org/clubs/burnley-fc-145" TargetMode="External"/><Relationship Id="rId6" Type="http://schemas.openxmlformats.org/officeDocument/2006/relationships/image" Target="../media/image5.png"/><Relationship Id="rId11" Type="http://schemas.openxmlformats.org/officeDocument/2006/relationships/hyperlink" Target="https://footystats.org/clubs/reading-fc-219" TargetMode="Externa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hyperlink" Target="https://footystats.org/clubs/cardiff-city-fc-161" TargetMode="External"/><Relationship Id="rId40" Type="http://schemas.openxmlformats.org/officeDocument/2006/relationships/image" Target="../media/image22.png"/><Relationship Id="rId45" Type="http://schemas.openxmlformats.org/officeDocument/2006/relationships/hyperlink" Target="https://footystats.org/clubs/blackpool-fc-228" TargetMode="External"/><Relationship Id="rId5" Type="http://schemas.openxmlformats.org/officeDocument/2006/relationships/hyperlink" Target="https://footystats.org/clubs/millwall-fc-229" TargetMode="External"/><Relationship Id="rId15" Type="http://schemas.openxmlformats.org/officeDocument/2006/relationships/hyperlink" Target="https://footystats.org/clubs/watford-fc-155" TargetMode="External"/><Relationship Id="rId23" Type="http://schemas.openxmlformats.org/officeDocument/2006/relationships/hyperlink" Target="https://footystats.org/clubs/norwich-city-fc-159" TargetMode="Externa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https://footystats.org/clubs/swansea-city-afc-154" TargetMode="External"/><Relationship Id="rId31" Type="http://schemas.openxmlformats.org/officeDocument/2006/relationships/hyperlink" Target="https://footystats.org/clubs/hull-city-afc-150" TargetMode="External"/><Relationship Id="rId44"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hyperlink" Target="https://footystats.org/clubs/middlesbrough-fc-147" TargetMode="Externa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https://footystats.org/clubs/bristol-city-fc-207" TargetMode="External"/><Relationship Id="rId30" Type="http://schemas.openxmlformats.org/officeDocument/2006/relationships/image" Target="../media/image17.png"/><Relationship Id="rId35" Type="http://schemas.openxmlformats.org/officeDocument/2006/relationships/hyperlink" Target="https://footystats.org/clubs/huddersfield-town-fc-217" TargetMode="External"/><Relationship Id="rId43" Type="http://schemas.openxmlformats.org/officeDocument/2006/relationships/hyperlink" Target="https://footystats.org/clubs/preston-north-end-fc-210" TargetMode="External"/><Relationship Id="rId48" Type="http://schemas.openxmlformats.org/officeDocument/2006/relationships/image" Target="../media/image26.png"/><Relationship Id="rId8" Type="http://schemas.openxmlformats.org/officeDocument/2006/relationships/image" Target="../media/image6.png"/><Relationship Id="rId3" Type="http://schemas.openxmlformats.org/officeDocument/2006/relationships/hyperlink" Target="https://footystats.org/clubs/sheffield-united-fc-251" TargetMode="External"/><Relationship Id="rId12" Type="http://schemas.openxmlformats.org/officeDocument/2006/relationships/image" Target="../media/image8.png"/><Relationship Id="rId17" Type="http://schemas.openxmlformats.org/officeDocument/2006/relationships/hyperlink" Target="https://footystats.org/clubs/west-bromwich-albion-fc-142" TargetMode="External"/><Relationship Id="rId25" Type="http://schemas.openxmlformats.org/officeDocument/2006/relationships/hyperlink" Target="https://footystats.org/clubs/sunderland-afc-156" TargetMode="External"/><Relationship Id="rId33" Type="http://schemas.openxmlformats.org/officeDocument/2006/relationships/hyperlink" Target="https://footystats.org/clubs/birmingham-city-fc-206" TargetMode="External"/><Relationship Id="rId38" Type="http://schemas.openxmlformats.org/officeDocument/2006/relationships/image" Target="../media/image21.png"/><Relationship Id="rId46" Type="http://schemas.openxmlformats.org/officeDocument/2006/relationships/image" Target="../media/image25.png"/><Relationship Id="rId20" Type="http://schemas.openxmlformats.org/officeDocument/2006/relationships/image" Target="../media/image12.png"/><Relationship Id="rId41" Type="http://schemas.openxmlformats.org/officeDocument/2006/relationships/hyperlink" Target="https://footystats.org/clubs/stoke-city-fc-141"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180976</xdr:rowOff>
    </xdr:from>
    <xdr:to>
      <xdr:col>30</xdr:col>
      <xdr:colOff>552450</xdr:colOff>
      <xdr:row>67</xdr:row>
      <xdr:rowOff>85725</xdr:rowOff>
    </xdr:to>
    <xdr:pic>
      <xdr:nvPicPr>
        <xdr:cNvPr id="12" name="Picture 11">
          <a:extLst>
            <a:ext uri="{FF2B5EF4-FFF2-40B4-BE49-F238E27FC236}">
              <a16:creationId xmlns:a16="http://schemas.microsoft.com/office/drawing/2014/main" id="{8898D83C-1B85-415C-A3CD-4482BD4C722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48" b="51503"/>
        <a:stretch/>
      </xdr:blipFill>
      <xdr:spPr>
        <a:xfrm>
          <a:off x="0" y="8753476"/>
          <a:ext cx="18840450" cy="4095749"/>
        </a:xfrm>
        <a:prstGeom prst="rect">
          <a:avLst/>
        </a:prstGeom>
      </xdr:spPr>
    </xdr:pic>
    <xdr:clientData/>
  </xdr:twoCellAnchor>
  <xdr:twoCellAnchor editAs="oneCell">
    <xdr:from>
      <xdr:col>0</xdr:col>
      <xdr:colOff>47625</xdr:colOff>
      <xdr:row>0</xdr:row>
      <xdr:rowOff>57150</xdr:rowOff>
    </xdr:from>
    <xdr:to>
      <xdr:col>31</xdr:col>
      <xdr:colOff>228600</xdr:colOff>
      <xdr:row>44</xdr:row>
      <xdr:rowOff>120598</xdr:rowOff>
    </xdr:to>
    <xdr:pic>
      <xdr:nvPicPr>
        <xdr:cNvPr id="8" name="Picture 7">
          <a:extLst>
            <a:ext uri="{FF2B5EF4-FFF2-40B4-BE49-F238E27FC236}">
              <a16:creationId xmlns:a16="http://schemas.microsoft.com/office/drawing/2014/main" id="{C4572486-2730-47ED-2D97-98084E9DF2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57150"/>
          <a:ext cx="19078575" cy="8445448"/>
        </a:xfrm>
        <a:prstGeom prst="rect">
          <a:avLst/>
        </a:prstGeom>
      </xdr:spPr>
    </xdr:pic>
    <xdr:clientData/>
  </xdr:twoCellAnchor>
  <xdr:twoCellAnchor>
    <xdr:from>
      <xdr:col>0</xdr:col>
      <xdr:colOff>95249</xdr:colOff>
      <xdr:row>7</xdr:row>
      <xdr:rowOff>19051</xdr:rowOff>
    </xdr:from>
    <xdr:to>
      <xdr:col>10</xdr:col>
      <xdr:colOff>85724</xdr:colOff>
      <xdr:row>24</xdr:row>
      <xdr:rowOff>42887</xdr:rowOff>
    </xdr:to>
    <xdr:graphicFrame macro="">
      <xdr:nvGraphicFramePr>
        <xdr:cNvPr id="2" name="Chart 1">
          <a:extLst>
            <a:ext uri="{FF2B5EF4-FFF2-40B4-BE49-F238E27FC236}">
              <a16:creationId xmlns:a16="http://schemas.microsoft.com/office/drawing/2014/main" id="{EE01BC0E-F8CF-4112-9FF5-83BDDCFAE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209551</xdr:colOff>
      <xdr:row>7</xdr:row>
      <xdr:rowOff>19050</xdr:rowOff>
    </xdr:from>
    <xdr:to>
      <xdr:col>18</xdr:col>
      <xdr:colOff>95859</xdr:colOff>
      <xdr:row>59</xdr:row>
      <xdr:rowOff>47625</xdr:rowOff>
    </xdr:to>
    <xdr:graphicFrame macro="">
      <xdr:nvGraphicFramePr>
        <xdr:cNvPr id="3" name="Chart 2">
          <a:extLst>
            <a:ext uri="{FF2B5EF4-FFF2-40B4-BE49-F238E27FC236}">
              <a16:creationId xmlns:a16="http://schemas.microsoft.com/office/drawing/2014/main" id="{9EE4076B-843E-4C99-A9D7-281D55349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95250</xdr:colOff>
      <xdr:row>25</xdr:row>
      <xdr:rowOff>1</xdr:rowOff>
    </xdr:from>
    <xdr:to>
      <xdr:col>10</xdr:col>
      <xdr:colOff>76199</xdr:colOff>
      <xdr:row>42</xdr:row>
      <xdr:rowOff>85725</xdr:rowOff>
    </xdr:to>
    <xdr:graphicFrame macro="">
      <xdr:nvGraphicFramePr>
        <xdr:cNvPr id="4" name="Chart 3">
          <a:extLst>
            <a:ext uri="{FF2B5EF4-FFF2-40B4-BE49-F238E27FC236}">
              <a16:creationId xmlns:a16="http://schemas.microsoft.com/office/drawing/2014/main" id="{7DDFA7CD-92D7-497D-93BF-986321D11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43</xdr:row>
      <xdr:rowOff>38101</xdr:rowOff>
    </xdr:from>
    <xdr:to>
      <xdr:col>10</xdr:col>
      <xdr:colOff>76200</xdr:colOff>
      <xdr:row>59</xdr:row>
      <xdr:rowOff>47625</xdr:rowOff>
    </xdr:to>
    <xdr:graphicFrame macro="">
      <xdr:nvGraphicFramePr>
        <xdr:cNvPr id="5" name="Chart 4">
          <a:extLst>
            <a:ext uri="{FF2B5EF4-FFF2-40B4-BE49-F238E27FC236}">
              <a16:creationId xmlns:a16="http://schemas.microsoft.com/office/drawing/2014/main" id="{281DA18D-A52A-46D1-B987-0F24A8C57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228600</xdr:colOff>
      <xdr:row>7</xdr:row>
      <xdr:rowOff>9526</xdr:rowOff>
    </xdr:from>
    <xdr:to>
      <xdr:col>26</xdr:col>
      <xdr:colOff>123192</xdr:colOff>
      <xdr:row>59</xdr:row>
      <xdr:rowOff>47850</xdr:rowOff>
    </xdr:to>
    <xdr:graphicFrame macro="">
      <xdr:nvGraphicFramePr>
        <xdr:cNvPr id="6" name="Chart 5">
          <a:extLst>
            <a:ext uri="{FF2B5EF4-FFF2-40B4-BE49-F238E27FC236}">
              <a16:creationId xmlns:a16="http://schemas.microsoft.com/office/drawing/2014/main" id="{186F7B32-02A7-4E69-966A-8B75FD664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76198</xdr:colOff>
      <xdr:row>0</xdr:row>
      <xdr:rowOff>95251</xdr:rowOff>
    </xdr:from>
    <xdr:to>
      <xdr:col>29</xdr:col>
      <xdr:colOff>95249</xdr:colOff>
      <xdr:row>6</xdr:row>
      <xdr:rowOff>76201</xdr:rowOff>
    </xdr:to>
    <xdr:sp macro="" textlink="">
      <xdr:nvSpPr>
        <xdr:cNvPr id="9" name="Rectangle 8">
          <a:extLst>
            <a:ext uri="{FF2B5EF4-FFF2-40B4-BE49-F238E27FC236}">
              <a16:creationId xmlns:a16="http://schemas.microsoft.com/office/drawing/2014/main" id="{57B89020-E702-E49E-5F9F-18FBAB787259}"/>
            </a:ext>
          </a:extLst>
        </xdr:cNvPr>
        <xdr:cNvSpPr/>
      </xdr:nvSpPr>
      <xdr:spPr>
        <a:xfrm>
          <a:off x="76198" y="95251"/>
          <a:ext cx="17697451" cy="11239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0</xdr:colOff>
      <xdr:row>1</xdr:row>
      <xdr:rowOff>95250</xdr:rowOff>
    </xdr:from>
    <xdr:to>
      <xdr:col>15</xdr:col>
      <xdr:colOff>371475</xdr:colOff>
      <xdr:row>4</xdr:row>
      <xdr:rowOff>66675</xdr:rowOff>
    </xdr:to>
    <xdr:sp macro="" textlink="">
      <xdr:nvSpPr>
        <xdr:cNvPr id="10" name="TextBox 9">
          <a:extLst>
            <a:ext uri="{FF2B5EF4-FFF2-40B4-BE49-F238E27FC236}">
              <a16:creationId xmlns:a16="http://schemas.microsoft.com/office/drawing/2014/main" id="{CAE8171D-EE24-72CB-5327-55684F4C9782}"/>
            </a:ext>
          </a:extLst>
        </xdr:cNvPr>
        <xdr:cNvSpPr txBox="1"/>
      </xdr:nvSpPr>
      <xdr:spPr>
        <a:xfrm>
          <a:off x="1828800" y="285750"/>
          <a:ext cx="7686675" cy="5429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a:solidFill>
                <a:schemeClr val="bg1">
                  <a:lumMod val="95000"/>
                </a:schemeClr>
              </a:solidFill>
            </a:rPr>
            <a:t>PLAYER BOOKINGS IN PREMIER LEAGUE</a:t>
          </a:r>
        </a:p>
      </xdr:txBody>
    </xdr:sp>
    <xdr:clientData/>
  </xdr:twoCellAnchor>
  <xdr:twoCellAnchor>
    <xdr:from>
      <xdr:col>3</xdr:col>
      <xdr:colOff>38100</xdr:colOff>
      <xdr:row>4</xdr:row>
      <xdr:rowOff>85725</xdr:rowOff>
    </xdr:from>
    <xdr:to>
      <xdr:col>15</xdr:col>
      <xdr:colOff>304800</xdr:colOff>
      <xdr:row>6</xdr:row>
      <xdr:rowOff>57150</xdr:rowOff>
    </xdr:to>
    <xdr:sp macro="" textlink="">
      <xdr:nvSpPr>
        <xdr:cNvPr id="11" name="TextBox 10">
          <a:extLst>
            <a:ext uri="{FF2B5EF4-FFF2-40B4-BE49-F238E27FC236}">
              <a16:creationId xmlns:a16="http://schemas.microsoft.com/office/drawing/2014/main" id="{657DAA6D-4D01-4BB4-A704-920328ED77BB}"/>
            </a:ext>
          </a:extLst>
        </xdr:cNvPr>
        <xdr:cNvSpPr txBox="1"/>
      </xdr:nvSpPr>
      <xdr:spPr>
        <a:xfrm>
          <a:off x="1866900" y="847725"/>
          <a:ext cx="75819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chemeClr val="bg1">
                  <a:lumMod val="95000"/>
                </a:schemeClr>
              </a:solidFill>
            </a:rPr>
            <a:t>LOU</a:t>
          </a:r>
          <a:r>
            <a:rPr lang="en-GB" sz="1800" baseline="0">
              <a:solidFill>
                <a:schemeClr val="bg1">
                  <a:lumMod val="95000"/>
                </a:schemeClr>
              </a:solidFill>
            </a:rPr>
            <a:t> PEMBERTON-ROBERTS | </a:t>
          </a:r>
          <a:r>
            <a:rPr lang="en-GB" sz="1800">
              <a:solidFill>
                <a:schemeClr val="bg1">
                  <a:lumMod val="95000"/>
                </a:schemeClr>
              </a:solidFill>
            </a:rPr>
            <a:t>DATA CREDIT: FBREF and WHOSCORED</a:t>
          </a:r>
        </a:p>
      </xdr:txBody>
    </xdr:sp>
    <xdr:clientData/>
  </xdr:twoCellAnchor>
  <xdr:twoCellAnchor editAs="oneCell">
    <xdr:from>
      <xdr:col>0</xdr:col>
      <xdr:colOff>481064</xdr:colOff>
      <xdr:row>1</xdr:row>
      <xdr:rowOff>0</xdr:rowOff>
    </xdr:from>
    <xdr:to>
      <xdr:col>3</xdr:col>
      <xdr:colOff>47626</xdr:colOff>
      <xdr:row>6</xdr:row>
      <xdr:rowOff>5051</xdr:rowOff>
    </xdr:to>
    <xdr:pic>
      <xdr:nvPicPr>
        <xdr:cNvPr id="14" name="Picture 13">
          <a:extLst>
            <a:ext uri="{FF2B5EF4-FFF2-40B4-BE49-F238E27FC236}">
              <a16:creationId xmlns:a16="http://schemas.microsoft.com/office/drawing/2014/main" id="{EB31B910-EA69-C284-9947-29871E59805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81064" y="190500"/>
          <a:ext cx="1395362" cy="957551"/>
        </a:xfrm>
        <a:prstGeom prst="rect">
          <a:avLst/>
        </a:prstGeom>
      </xdr:spPr>
    </xdr:pic>
    <xdr:clientData/>
  </xdr:twoCellAnchor>
  <xdr:twoCellAnchor editAs="oneCell">
    <xdr:from>
      <xdr:col>26</xdr:col>
      <xdr:colOff>219074</xdr:colOff>
      <xdr:row>7</xdr:row>
      <xdr:rowOff>9525</xdr:rowOff>
    </xdr:from>
    <xdr:to>
      <xdr:col>29</xdr:col>
      <xdr:colOff>114299</xdr:colOff>
      <xdr:row>10</xdr:row>
      <xdr:rowOff>85724</xdr:rowOff>
    </xdr:to>
    <mc:AlternateContent xmlns:mc="http://schemas.openxmlformats.org/markup-compatibility/2006" xmlns:a14="http://schemas.microsoft.com/office/drawing/2010/main">
      <mc:Choice Requires="a14">
        <xdr:graphicFrame macro="">
          <xdr:nvGraphicFramePr>
            <xdr:cNvPr id="15" name="Team">
              <a:extLst>
                <a:ext uri="{FF2B5EF4-FFF2-40B4-BE49-F238E27FC236}">
                  <a16:creationId xmlns:a16="http://schemas.microsoft.com/office/drawing/2014/main" id="{102EC575-9546-D299-2332-20FA2621D831}"/>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6068674" y="1343025"/>
              <a:ext cx="1724025"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10</xdr:row>
      <xdr:rowOff>142876</xdr:rowOff>
    </xdr:from>
    <xdr:to>
      <xdr:col>29</xdr:col>
      <xdr:colOff>114300</xdr:colOff>
      <xdr:row>14</xdr:row>
      <xdr:rowOff>19050</xdr:rowOff>
    </xdr:to>
    <mc:AlternateContent xmlns:mc="http://schemas.openxmlformats.org/markup-compatibility/2006" xmlns:a14="http://schemas.microsoft.com/office/drawing/2010/main">
      <mc:Choice Requires="a14">
        <xdr:graphicFrame macro="">
          <xdr:nvGraphicFramePr>
            <xdr:cNvPr id="16" name="Player">
              <a:extLst>
                <a:ext uri="{FF2B5EF4-FFF2-40B4-BE49-F238E27FC236}">
                  <a16:creationId xmlns:a16="http://schemas.microsoft.com/office/drawing/2014/main" id="{02FAC3ED-0D0E-5750-6045-097A795A17E2}"/>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16068675" y="2047876"/>
              <a:ext cx="1724025" cy="638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14</xdr:row>
      <xdr:rowOff>76201</xdr:rowOff>
    </xdr:from>
    <xdr:to>
      <xdr:col>29</xdr:col>
      <xdr:colOff>123825</xdr:colOff>
      <xdr:row>17</xdr:row>
      <xdr:rowOff>142875</xdr:rowOff>
    </xdr:to>
    <mc:AlternateContent xmlns:mc="http://schemas.openxmlformats.org/markup-compatibility/2006" xmlns:a14="http://schemas.microsoft.com/office/drawing/2010/main">
      <mc:Choice Requires="a14">
        <xdr:graphicFrame macro="">
          <xdr:nvGraphicFramePr>
            <xdr:cNvPr id="17" name="Pos">
              <a:extLst>
                <a:ext uri="{FF2B5EF4-FFF2-40B4-BE49-F238E27FC236}">
                  <a16:creationId xmlns:a16="http://schemas.microsoft.com/office/drawing/2014/main" id="{B9E30802-2575-3659-80FA-3A979F49BECA}"/>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mlns="">
        <xdr:sp macro="" textlink="">
          <xdr:nvSpPr>
            <xdr:cNvPr id="0" name=""/>
            <xdr:cNvSpPr>
              <a:spLocks noTextEdit="1"/>
            </xdr:cNvSpPr>
          </xdr:nvSpPr>
          <xdr:spPr>
            <a:xfrm>
              <a:off x="16068675" y="2743201"/>
              <a:ext cx="1733550" cy="638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18</xdr:row>
      <xdr:rowOff>9525</xdr:rowOff>
    </xdr:from>
    <xdr:to>
      <xdr:col>29</xdr:col>
      <xdr:colOff>123825</xdr:colOff>
      <xdr:row>21</xdr:row>
      <xdr:rowOff>95250</xdr:rowOff>
    </xdr:to>
    <mc:AlternateContent xmlns:mc="http://schemas.openxmlformats.org/markup-compatibility/2006" xmlns:a14="http://schemas.microsoft.com/office/drawing/2010/main">
      <mc:Choice Requires="a14">
        <xdr:graphicFrame macro="">
          <xdr:nvGraphicFramePr>
            <xdr:cNvPr id="19" name="Starts">
              <a:extLst>
                <a:ext uri="{FF2B5EF4-FFF2-40B4-BE49-F238E27FC236}">
                  <a16:creationId xmlns:a16="http://schemas.microsoft.com/office/drawing/2014/main" id="{DF2AEF00-ADD6-BCAE-6C27-0064C46A64A4}"/>
                </a:ext>
              </a:extLst>
            </xdr:cNvPr>
            <xdr:cNvGraphicFramePr/>
          </xdr:nvGraphicFramePr>
          <xdr:xfrm>
            <a:off x="0" y="0"/>
            <a:ext cx="0" cy="0"/>
          </xdr:xfrm>
          <a:graphic>
            <a:graphicData uri="http://schemas.microsoft.com/office/drawing/2010/slicer">
              <sle:slicer xmlns:sle="http://schemas.microsoft.com/office/drawing/2010/slicer" name="Starts"/>
            </a:graphicData>
          </a:graphic>
        </xdr:graphicFrame>
      </mc:Choice>
      <mc:Fallback xmlns="">
        <xdr:sp macro="" textlink="">
          <xdr:nvSpPr>
            <xdr:cNvPr id="0" name=""/>
            <xdr:cNvSpPr>
              <a:spLocks noTextEdit="1"/>
            </xdr:cNvSpPr>
          </xdr:nvSpPr>
          <xdr:spPr>
            <a:xfrm>
              <a:off x="16068675" y="3438525"/>
              <a:ext cx="1733550" cy="657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21</xdr:row>
      <xdr:rowOff>161925</xdr:rowOff>
    </xdr:from>
    <xdr:to>
      <xdr:col>29</xdr:col>
      <xdr:colOff>114300</xdr:colOff>
      <xdr:row>25</xdr:row>
      <xdr:rowOff>47625</xdr:rowOff>
    </xdr:to>
    <mc:AlternateContent xmlns:mc="http://schemas.openxmlformats.org/markup-compatibility/2006" xmlns:a14="http://schemas.microsoft.com/office/drawing/2010/main">
      <mc:Choice Requires="a14">
        <xdr:graphicFrame macro="">
          <xdr:nvGraphicFramePr>
            <xdr:cNvPr id="20" name="90s">
              <a:extLst>
                <a:ext uri="{FF2B5EF4-FFF2-40B4-BE49-F238E27FC236}">
                  <a16:creationId xmlns:a16="http://schemas.microsoft.com/office/drawing/2014/main" id="{02E78F19-772A-273F-2FF7-522F115672BF}"/>
                </a:ext>
              </a:extLst>
            </xdr:cNvPr>
            <xdr:cNvGraphicFramePr/>
          </xdr:nvGraphicFramePr>
          <xdr:xfrm>
            <a:off x="0" y="0"/>
            <a:ext cx="0" cy="0"/>
          </xdr:xfrm>
          <a:graphic>
            <a:graphicData uri="http://schemas.microsoft.com/office/drawing/2010/slicer">
              <sle:slicer xmlns:sle="http://schemas.microsoft.com/office/drawing/2010/slicer" name="90s"/>
            </a:graphicData>
          </a:graphic>
        </xdr:graphicFrame>
      </mc:Choice>
      <mc:Fallback xmlns="">
        <xdr:sp macro="" textlink="">
          <xdr:nvSpPr>
            <xdr:cNvPr id="0" name=""/>
            <xdr:cNvSpPr>
              <a:spLocks noTextEdit="1"/>
            </xdr:cNvSpPr>
          </xdr:nvSpPr>
          <xdr:spPr>
            <a:xfrm>
              <a:off x="16068675" y="4162425"/>
              <a:ext cx="1724025" cy="647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25</xdr:row>
      <xdr:rowOff>104776</xdr:rowOff>
    </xdr:from>
    <xdr:to>
      <xdr:col>29</xdr:col>
      <xdr:colOff>114300</xdr:colOff>
      <xdr:row>28</xdr:row>
      <xdr:rowOff>161926</xdr:rowOff>
    </xdr:to>
    <mc:AlternateContent xmlns:mc="http://schemas.openxmlformats.org/markup-compatibility/2006" xmlns:a14="http://schemas.microsoft.com/office/drawing/2010/main">
      <mc:Choice Requires="a14">
        <xdr:graphicFrame macro="">
          <xdr:nvGraphicFramePr>
            <xdr:cNvPr id="21" name="CrdY/90">
              <a:extLst>
                <a:ext uri="{FF2B5EF4-FFF2-40B4-BE49-F238E27FC236}">
                  <a16:creationId xmlns:a16="http://schemas.microsoft.com/office/drawing/2014/main" id="{17E05F4F-58C1-9787-2D5B-B2E821315666}"/>
                </a:ext>
              </a:extLst>
            </xdr:cNvPr>
            <xdr:cNvGraphicFramePr/>
          </xdr:nvGraphicFramePr>
          <xdr:xfrm>
            <a:off x="0" y="0"/>
            <a:ext cx="0" cy="0"/>
          </xdr:xfrm>
          <a:graphic>
            <a:graphicData uri="http://schemas.microsoft.com/office/drawing/2010/slicer">
              <sle:slicer xmlns:sle="http://schemas.microsoft.com/office/drawing/2010/slicer" name="CrdY/90"/>
            </a:graphicData>
          </a:graphic>
        </xdr:graphicFrame>
      </mc:Choice>
      <mc:Fallback xmlns="">
        <xdr:sp macro="" textlink="">
          <xdr:nvSpPr>
            <xdr:cNvPr id="0" name=""/>
            <xdr:cNvSpPr>
              <a:spLocks noTextEdit="1"/>
            </xdr:cNvSpPr>
          </xdr:nvSpPr>
          <xdr:spPr>
            <a:xfrm>
              <a:off x="16068675" y="4867276"/>
              <a:ext cx="1724025"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228600</xdr:colOff>
      <xdr:row>29</xdr:row>
      <xdr:rowOff>38101</xdr:rowOff>
    </xdr:from>
    <xdr:to>
      <xdr:col>29</xdr:col>
      <xdr:colOff>114300</xdr:colOff>
      <xdr:row>32</xdr:row>
      <xdr:rowOff>95251</xdr:rowOff>
    </xdr:to>
    <mc:AlternateContent xmlns:mc="http://schemas.openxmlformats.org/markup-compatibility/2006" xmlns:a14="http://schemas.microsoft.com/office/drawing/2010/main">
      <mc:Choice Requires="a14">
        <xdr:graphicFrame macro="">
          <xdr:nvGraphicFramePr>
            <xdr:cNvPr id="22" name="CrdR/90">
              <a:extLst>
                <a:ext uri="{FF2B5EF4-FFF2-40B4-BE49-F238E27FC236}">
                  <a16:creationId xmlns:a16="http://schemas.microsoft.com/office/drawing/2014/main" id="{F27F69D6-6ED4-F037-D9FA-C962E946305A}"/>
                </a:ext>
              </a:extLst>
            </xdr:cNvPr>
            <xdr:cNvGraphicFramePr/>
          </xdr:nvGraphicFramePr>
          <xdr:xfrm>
            <a:off x="0" y="0"/>
            <a:ext cx="0" cy="0"/>
          </xdr:xfrm>
          <a:graphic>
            <a:graphicData uri="http://schemas.microsoft.com/office/drawing/2010/slicer">
              <sle:slicer xmlns:sle="http://schemas.microsoft.com/office/drawing/2010/slicer" name="CrdR/90"/>
            </a:graphicData>
          </a:graphic>
        </xdr:graphicFrame>
      </mc:Choice>
      <mc:Fallback xmlns="">
        <xdr:sp macro="" textlink="">
          <xdr:nvSpPr>
            <xdr:cNvPr id="0" name=""/>
            <xdr:cNvSpPr>
              <a:spLocks noTextEdit="1"/>
            </xdr:cNvSpPr>
          </xdr:nvSpPr>
          <xdr:spPr>
            <a:xfrm>
              <a:off x="16078200" y="5562601"/>
              <a:ext cx="1714500"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228600</xdr:colOff>
      <xdr:row>32</xdr:row>
      <xdr:rowOff>152401</xdr:rowOff>
    </xdr:from>
    <xdr:to>
      <xdr:col>29</xdr:col>
      <xdr:colOff>114300</xdr:colOff>
      <xdr:row>36</xdr:row>
      <xdr:rowOff>19051</xdr:rowOff>
    </xdr:to>
    <mc:AlternateContent xmlns:mc="http://schemas.openxmlformats.org/markup-compatibility/2006" xmlns:a14="http://schemas.microsoft.com/office/drawing/2010/main">
      <mc:Choice Requires="a14">
        <xdr:graphicFrame macro="">
          <xdr:nvGraphicFramePr>
            <xdr:cNvPr id="23" name="Referee">
              <a:extLst>
                <a:ext uri="{FF2B5EF4-FFF2-40B4-BE49-F238E27FC236}">
                  <a16:creationId xmlns:a16="http://schemas.microsoft.com/office/drawing/2014/main" id="{0AECA7A4-1F41-658F-166F-F516A29F14F5}"/>
                </a:ext>
              </a:extLst>
            </xdr:cNvPr>
            <xdr:cNvGraphicFramePr/>
          </xdr:nvGraphicFramePr>
          <xdr:xfrm>
            <a:off x="0" y="0"/>
            <a:ext cx="0" cy="0"/>
          </xdr:xfrm>
          <a:graphic>
            <a:graphicData uri="http://schemas.microsoft.com/office/drawing/2010/slicer">
              <sle:slicer xmlns:sle="http://schemas.microsoft.com/office/drawing/2010/slicer" name="Referee"/>
            </a:graphicData>
          </a:graphic>
        </xdr:graphicFrame>
      </mc:Choice>
      <mc:Fallback xmlns="">
        <xdr:sp macro="" textlink="">
          <xdr:nvSpPr>
            <xdr:cNvPr id="0" name=""/>
            <xdr:cNvSpPr>
              <a:spLocks noTextEdit="1"/>
            </xdr:cNvSpPr>
          </xdr:nvSpPr>
          <xdr:spPr>
            <a:xfrm>
              <a:off x="16078200" y="6248401"/>
              <a:ext cx="1714500"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971549</xdr:colOff>
      <xdr:row>2</xdr:row>
      <xdr:rowOff>4762</xdr:rowOff>
    </xdr:from>
    <xdr:to>
      <xdr:col>15</xdr:col>
      <xdr:colOff>0</xdr:colOff>
      <xdr:row>23</xdr:row>
      <xdr:rowOff>0</xdr:rowOff>
    </xdr:to>
    <xdr:graphicFrame macro="">
      <xdr:nvGraphicFramePr>
        <xdr:cNvPr id="2" name="Chart 1">
          <a:extLst>
            <a:ext uri="{FF2B5EF4-FFF2-40B4-BE49-F238E27FC236}">
              <a16:creationId xmlns:a16="http://schemas.microsoft.com/office/drawing/2014/main" id="{96C0F151-EFDD-7BDD-D7FE-A94327B8C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14286</xdr:colOff>
      <xdr:row>25</xdr:row>
      <xdr:rowOff>14287</xdr:rowOff>
    </xdr:from>
    <xdr:to>
      <xdr:col>11</xdr:col>
      <xdr:colOff>590549</xdr:colOff>
      <xdr:row>78</xdr:row>
      <xdr:rowOff>0</xdr:rowOff>
    </xdr:to>
    <xdr:graphicFrame macro="">
      <xdr:nvGraphicFramePr>
        <xdr:cNvPr id="4" name="Chart 3">
          <a:extLst>
            <a:ext uri="{FF2B5EF4-FFF2-40B4-BE49-F238E27FC236}">
              <a16:creationId xmlns:a16="http://schemas.microsoft.com/office/drawing/2014/main" id="{43AD0FED-0FBB-CBB8-BB54-392BDC208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81</xdr:row>
      <xdr:rowOff>14287</xdr:rowOff>
    </xdr:from>
    <xdr:to>
      <xdr:col>13</xdr:col>
      <xdr:colOff>600075</xdr:colOff>
      <xdr:row>100</xdr:row>
      <xdr:rowOff>180975</xdr:rowOff>
    </xdr:to>
    <xdr:graphicFrame macro="">
      <xdr:nvGraphicFramePr>
        <xdr:cNvPr id="6" name="Chart 5">
          <a:extLst>
            <a:ext uri="{FF2B5EF4-FFF2-40B4-BE49-F238E27FC236}">
              <a16:creationId xmlns:a16="http://schemas.microsoft.com/office/drawing/2014/main" id="{3E3A47A8-A187-2B88-3362-BB7B2B424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695324</xdr:colOff>
      <xdr:row>0</xdr:row>
      <xdr:rowOff>57151</xdr:rowOff>
    </xdr:from>
    <xdr:to>
      <xdr:col>16</xdr:col>
      <xdr:colOff>0</xdr:colOff>
      <xdr:row>20</xdr:row>
      <xdr:rowOff>9525</xdr:rowOff>
    </xdr:to>
    <xdr:graphicFrame macro="">
      <xdr:nvGraphicFramePr>
        <xdr:cNvPr id="2" name="Chart 1">
          <a:extLst>
            <a:ext uri="{FF2B5EF4-FFF2-40B4-BE49-F238E27FC236}">
              <a16:creationId xmlns:a16="http://schemas.microsoft.com/office/drawing/2014/main" id="{A0D6AAEF-C9C0-9BF1-AD08-55DE0252A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21</xdr:row>
      <xdr:rowOff>14286</xdr:rowOff>
    </xdr:from>
    <xdr:to>
      <xdr:col>11</xdr:col>
      <xdr:colOff>314325</xdr:colOff>
      <xdr:row>66</xdr:row>
      <xdr:rowOff>47625</xdr:rowOff>
    </xdr:to>
    <xdr:graphicFrame macro="">
      <xdr:nvGraphicFramePr>
        <xdr:cNvPr id="3" name="Chart 2">
          <a:extLst>
            <a:ext uri="{FF2B5EF4-FFF2-40B4-BE49-F238E27FC236}">
              <a16:creationId xmlns:a16="http://schemas.microsoft.com/office/drawing/2014/main" id="{6E2F4918-6DBC-BB58-B45E-BA5E71717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75</xdr:row>
      <xdr:rowOff>4761</xdr:rowOff>
    </xdr:from>
    <xdr:to>
      <xdr:col>11</xdr:col>
      <xdr:colOff>304800</xdr:colOff>
      <xdr:row>125</xdr:row>
      <xdr:rowOff>180975</xdr:rowOff>
    </xdr:to>
    <xdr:graphicFrame macro="">
      <xdr:nvGraphicFramePr>
        <xdr:cNvPr id="5" name="Chart 4">
          <a:extLst>
            <a:ext uri="{FF2B5EF4-FFF2-40B4-BE49-F238E27FC236}">
              <a16:creationId xmlns:a16="http://schemas.microsoft.com/office/drawing/2014/main" id="{C1FDA6AF-73C2-5004-1220-B28C2DFE4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0</xdr:colOff>
      <xdr:row>55</xdr:row>
      <xdr:rowOff>0</xdr:rowOff>
    </xdr:from>
    <xdr:to>
      <xdr:col>13</xdr:col>
      <xdr:colOff>495300</xdr:colOff>
      <xdr:row>57</xdr:row>
      <xdr:rowOff>133350</xdr:rowOff>
    </xdr:to>
    <xdr:pic>
      <xdr:nvPicPr>
        <xdr:cNvPr id="2" name="Picture 1" descr="Burnley FC Stats">
          <a:hlinkClick xmlns:r="http://schemas.openxmlformats.org/officeDocument/2006/relationships" r:id="rId1"/>
          <a:extLst>
            <a:ext uri="{FF2B5EF4-FFF2-40B4-BE49-F238E27FC236}">
              <a16:creationId xmlns:a16="http://schemas.microsoft.com/office/drawing/2014/main" id="{9A556EC3-14FB-FA9B-66F1-9AD345CC2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30825" y="75438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3" name="Picture 2" descr="Sheffield United FC Stats">
          <a:hlinkClick xmlns:r="http://schemas.openxmlformats.org/officeDocument/2006/relationships" r:id="rId3"/>
          <a:extLst>
            <a:ext uri="{FF2B5EF4-FFF2-40B4-BE49-F238E27FC236}">
              <a16:creationId xmlns:a16="http://schemas.microsoft.com/office/drawing/2014/main" id="{8027BD78-70B3-97CF-DF5F-DD3AE0CB9B4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030825" y="85058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4" name="Picture 3" descr="Millwall FC Stats">
          <a:hlinkClick xmlns:r="http://schemas.openxmlformats.org/officeDocument/2006/relationships" r:id="rId5"/>
          <a:extLst>
            <a:ext uri="{FF2B5EF4-FFF2-40B4-BE49-F238E27FC236}">
              <a16:creationId xmlns:a16="http://schemas.microsoft.com/office/drawing/2014/main" id="{21CF869F-5CB5-2EFF-2BF8-A701AAE8748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30825" y="94678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5" name="Picture 4" descr="Blackburn Rovers FC Stats">
          <a:hlinkClick xmlns:r="http://schemas.openxmlformats.org/officeDocument/2006/relationships" r:id="rId7"/>
          <a:extLst>
            <a:ext uri="{FF2B5EF4-FFF2-40B4-BE49-F238E27FC236}">
              <a16:creationId xmlns:a16="http://schemas.microsoft.com/office/drawing/2014/main" id="{2E0A86E9-DA78-DA77-41E2-D7448397F33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30825" y="104298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6" name="Picture 5" descr="Middlesbrough FC Stats">
          <a:hlinkClick xmlns:r="http://schemas.openxmlformats.org/officeDocument/2006/relationships" r:id="rId9"/>
          <a:extLst>
            <a:ext uri="{FF2B5EF4-FFF2-40B4-BE49-F238E27FC236}">
              <a16:creationId xmlns:a16="http://schemas.microsoft.com/office/drawing/2014/main" id="{60BA614F-4AC0-0010-967B-599CF1C6C42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030825" y="11391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7" name="Picture 6" descr="Reading FC Stats">
          <a:hlinkClick xmlns:r="http://schemas.openxmlformats.org/officeDocument/2006/relationships" r:id="rId11"/>
          <a:extLst>
            <a:ext uri="{FF2B5EF4-FFF2-40B4-BE49-F238E27FC236}">
              <a16:creationId xmlns:a16="http://schemas.microsoft.com/office/drawing/2014/main" id="{5421685E-2993-1321-13F8-BB7737AEE75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30825" y="123539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8" name="Picture 7" descr="Coventry City FC Stats">
          <a:hlinkClick xmlns:r="http://schemas.openxmlformats.org/officeDocument/2006/relationships" r:id="rId13"/>
          <a:extLst>
            <a:ext uri="{FF2B5EF4-FFF2-40B4-BE49-F238E27FC236}">
              <a16:creationId xmlns:a16="http://schemas.microsoft.com/office/drawing/2014/main" id="{F6A2A066-77F0-F843-78CD-BB58ED79861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030825" y="133159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9" name="Picture 8" descr="Watford FC Stats">
          <a:hlinkClick xmlns:r="http://schemas.openxmlformats.org/officeDocument/2006/relationships" r:id="rId15"/>
          <a:extLst>
            <a:ext uri="{FF2B5EF4-FFF2-40B4-BE49-F238E27FC236}">
              <a16:creationId xmlns:a16="http://schemas.microsoft.com/office/drawing/2014/main" id="{FBEDB3E1-96F9-D8CB-43B2-50AB4F6D443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030825" y="142779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0" name="Picture 9" descr="West Bromwich Albion FC Stats">
          <a:hlinkClick xmlns:r="http://schemas.openxmlformats.org/officeDocument/2006/relationships" r:id="rId17"/>
          <a:extLst>
            <a:ext uri="{FF2B5EF4-FFF2-40B4-BE49-F238E27FC236}">
              <a16:creationId xmlns:a16="http://schemas.microsoft.com/office/drawing/2014/main" id="{811C73D5-9A26-835B-626E-294E5CBDE94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030825" y="152400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1" name="Picture 10" descr="Swansea City AFC Stats">
          <a:hlinkClick xmlns:r="http://schemas.openxmlformats.org/officeDocument/2006/relationships" r:id="rId19"/>
          <a:extLst>
            <a:ext uri="{FF2B5EF4-FFF2-40B4-BE49-F238E27FC236}">
              <a16:creationId xmlns:a16="http://schemas.microsoft.com/office/drawing/2014/main" id="{AF578876-CAFB-5356-C63D-E74EFAC31C1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030825" y="162020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2" name="Picture 11" descr="Rotherham United FC Stats">
          <a:hlinkClick xmlns:r="http://schemas.openxmlformats.org/officeDocument/2006/relationships" r:id="rId21"/>
          <a:extLst>
            <a:ext uri="{FF2B5EF4-FFF2-40B4-BE49-F238E27FC236}">
              <a16:creationId xmlns:a16="http://schemas.microsoft.com/office/drawing/2014/main" id="{88FA5A7C-BE56-B709-6AD9-D8B8D62A6A6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030825" y="171640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3" name="Picture 12" descr="Norwich City FC Stats">
          <a:hlinkClick xmlns:r="http://schemas.openxmlformats.org/officeDocument/2006/relationships" r:id="rId23"/>
          <a:extLst>
            <a:ext uri="{FF2B5EF4-FFF2-40B4-BE49-F238E27FC236}">
              <a16:creationId xmlns:a16="http://schemas.microsoft.com/office/drawing/2014/main" id="{78C2AFE8-A143-2489-CD90-DEB268212E7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030825" y="181260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4" name="Picture 13" descr="Sunderland AFC Stats">
          <a:hlinkClick xmlns:r="http://schemas.openxmlformats.org/officeDocument/2006/relationships" r:id="rId25"/>
          <a:extLst>
            <a:ext uri="{FF2B5EF4-FFF2-40B4-BE49-F238E27FC236}">
              <a16:creationId xmlns:a16="http://schemas.microsoft.com/office/drawing/2014/main" id="{BF44266B-EECB-BEE3-5FD0-3AA02CBA32D5}"/>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8030825" y="190881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5" name="Picture 14" descr="Bristol City FC Stats">
          <a:hlinkClick xmlns:r="http://schemas.openxmlformats.org/officeDocument/2006/relationships" r:id="rId27"/>
          <a:extLst>
            <a:ext uri="{FF2B5EF4-FFF2-40B4-BE49-F238E27FC236}">
              <a16:creationId xmlns:a16="http://schemas.microsoft.com/office/drawing/2014/main" id="{A32975D4-D262-4A3B-85D7-3FC425FC16E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8030825" y="200501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6" name="Picture 15" descr="Queens Park Rangers FC Stats">
          <a:hlinkClick xmlns:r="http://schemas.openxmlformats.org/officeDocument/2006/relationships" r:id="rId29"/>
          <a:extLst>
            <a:ext uri="{FF2B5EF4-FFF2-40B4-BE49-F238E27FC236}">
              <a16:creationId xmlns:a16="http://schemas.microsoft.com/office/drawing/2014/main" id="{27B22FFE-B228-B8EB-8793-E0423B397686}"/>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8030825" y="210121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7" name="Picture 16" descr="Hull City AFC Stats">
          <a:hlinkClick xmlns:r="http://schemas.openxmlformats.org/officeDocument/2006/relationships" r:id="rId31"/>
          <a:extLst>
            <a:ext uri="{FF2B5EF4-FFF2-40B4-BE49-F238E27FC236}">
              <a16:creationId xmlns:a16="http://schemas.microsoft.com/office/drawing/2014/main" id="{E221BE47-C73D-27D9-09ED-44411B47556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8030825" y="219741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8" name="Picture 17" descr="Birmingham City FC Stats">
          <a:hlinkClick xmlns:r="http://schemas.openxmlformats.org/officeDocument/2006/relationships" r:id="rId33"/>
          <a:extLst>
            <a:ext uri="{FF2B5EF4-FFF2-40B4-BE49-F238E27FC236}">
              <a16:creationId xmlns:a16="http://schemas.microsoft.com/office/drawing/2014/main" id="{922124E7-ACDD-FDBC-F1C9-3D619FF6DF7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8030825" y="229362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9" name="Picture 18" descr="Huddersfield Town FC Stats">
          <a:hlinkClick xmlns:r="http://schemas.openxmlformats.org/officeDocument/2006/relationships" r:id="rId35"/>
          <a:extLst>
            <a:ext uri="{FF2B5EF4-FFF2-40B4-BE49-F238E27FC236}">
              <a16:creationId xmlns:a16="http://schemas.microsoft.com/office/drawing/2014/main" id="{AEED8125-9994-8292-062E-BF663B9A7253}"/>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8030825" y="238982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0" name="Picture 19" descr="Cardiff City FC Stats">
          <a:hlinkClick xmlns:r="http://schemas.openxmlformats.org/officeDocument/2006/relationships" r:id="rId37"/>
          <a:extLst>
            <a:ext uri="{FF2B5EF4-FFF2-40B4-BE49-F238E27FC236}">
              <a16:creationId xmlns:a16="http://schemas.microsoft.com/office/drawing/2014/main" id="{6E94F778-6D18-740D-C2C4-513F31C9AA91}"/>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8030825" y="248602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1" name="Picture 20" descr="Luton Town FC Stats">
          <a:hlinkClick xmlns:r="http://schemas.openxmlformats.org/officeDocument/2006/relationships" r:id="rId39"/>
          <a:extLst>
            <a:ext uri="{FF2B5EF4-FFF2-40B4-BE49-F238E27FC236}">
              <a16:creationId xmlns:a16="http://schemas.microsoft.com/office/drawing/2014/main" id="{9FD920AB-1CC3-857C-86DE-4F1ED203DD4E}"/>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8030825" y="258222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2" name="Picture 21" descr="Stoke City FC Stats">
          <a:hlinkClick xmlns:r="http://schemas.openxmlformats.org/officeDocument/2006/relationships" r:id="rId41"/>
          <a:extLst>
            <a:ext uri="{FF2B5EF4-FFF2-40B4-BE49-F238E27FC236}">
              <a16:creationId xmlns:a16="http://schemas.microsoft.com/office/drawing/2014/main" id="{4F7CEE1D-7C89-11BF-C45F-5E097DDD8A8A}"/>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8030825" y="26784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3" name="Picture 22" descr="Preston North End FC Stats">
          <a:hlinkClick xmlns:r="http://schemas.openxmlformats.org/officeDocument/2006/relationships" r:id="rId43"/>
          <a:extLst>
            <a:ext uri="{FF2B5EF4-FFF2-40B4-BE49-F238E27FC236}">
              <a16:creationId xmlns:a16="http://schemas.microsoft.com/office/drawing/2014/main" id="{499DEB4F-E58D-57BD-D5D0-AFCDC131D618}"/>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8030825" y="277463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4" name="Picture 23" descr="Blackpool FC Stats">
          <a:hlinkClick xmlns:r="http://schemas.openxmlformats.org/officeDocument/2006/relationships" r:id="rId45"/>
          <a:extLst>
            <a:ext uri="{FF2B5EF4-FFF2-40B4-BE49-F238E27FC236}">
              <a16:creationId xmlns:a16="http://schemas.microsoft.com/office/drawing/2014/main" id="{74A578C9-BC4F-647B-42E6-3CE92ABA5D93}"/>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8030825" y="287083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5" name="Picture 24" descr="Wigan Athletic FC Stats">
          <a:hlinkClick xmlns:r="http://schemas.openxmlformats.org/officeDocument/2006/relationships" r:id="rId47"/>
          <a:extLst>
            <a:ext uri="{FF2B5EF4-FFF2-40B4-BE49-F238E27FC236}">
              <a16:creationId xmlns:a16="http://schemas.microsoft.com/office/drawing/2014/main" id="{F9BDFE30-7B6D-C495-8C61-F42DC5D5510E}"/>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8030825" y="296703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0</xdr:colOff>
      <xdr:row>55</xdr:row>
      <xdr:rowOff>0</xdr:rowOff>
    </xdr:from>
    <xdr:to>
      <xdr:col>13</xdr:col>
      <xdr:colOff>495300</xdr:colOff>
      <xdr:row>57</xdr:row>
      <xdr:rowOff>133350</xdr:rowOff>
    </xdr:to>
    <xdr:pic>
      <xdr:nvPicPr>
        <xdr:cNvPr id="2" name="Picture 1" descr="Burnley FC Stats">
          <a:hlinkClick xmlns:r="http://schemas.openxmlformats.org/officeDocument/2006/relationships" r:id="rId1"/>
          <a:extLst>
            <a:ext uri="{FF2B5EF4-FFF2-40B4-BE49-F238E27FC236}">
              <a16:creationId xmlns:a16="http://schemas.microsoft.com/office/drawing/2014/main" id="{DD55BFE1-D5A9-4C74-87E4-DAF5DC2E57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3" name="Picture 2" descr="Sheffield United FC Stats">
          <a:hlinkClick xmlns:r="http://schemas.openxmlformats.org/officeDocument/2006/relationships" r:id="rId3"/>
          <a:extLst>
            <a:ext uri="{FF2B5EF4-FFF2-40B4-BE49-F238E27FC236}">
              <a16:creationId xmlns:a16="http://schemas.microsoft.com/office/drawing/2014/main" id="{3891364B-EC89-4301-A3FD-316BF5984B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4" name="Picture 3" descr="Millwall FC Stats">
          <a:hlinkClick xmlns:r="http://schemas.openxmlformats.org/officeDocument/2006/relationships" r:id="rId5"/>
          <a:extLst>
            <a:ext uri="{FF2B5EF4-FFF2-40B4-BE49-F238E27FC236}">
              <a16:creationId xmlns:a16="http://schemas.microsoft.com/office/drawing/2014/main" id="{37B88095-90D2-45C0-B1A9-AFC00B3B366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5" name="Picture 4" descr="Blackburn Rovers FC Stats">
          <a:hlinkClick xmlns:r="http://schemas.openxmlformats.org/officeDocument/2006/relationships" r:id="rId7"/>
          <a:extLst>
            <a:ext uri="{FF2B5EF4-FFF2-40B4-BE49-F238E27FC236}">
              <a16:creationId xmlns:a16="http://schemas.microsoft.com/office/drawing/2014/main" id="{76F0B402-5030-4B95-81F6-933FB19CA0B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6" name="Picture 5" descr="Middlesbrough FC Stats">
          <a:hlinkClick xmlns:r="http://schemas.openxmlformats.org/officeDocument/2006/relationships" r:id="rId9"/>
          <a:extLst>
            <a:ext uri="{FF2B5EF4-FFF2-40B4-BE49-F238E27FC236}">
              <a16:creationId xmlns:a16="http://schemas.microsoft.com/office/drawing/2014/main" id="{659DE40E-1F43-45A2-994F-A929B97B4C2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7" name="Picture 6" descr="Reading FC Stats">
          <a:hlinkClick xmlns:r="http://schemas.openxmlformats.org/officeDocument/2006/relationships" r:id="rId11"/>
          <a:extLst>
            <a:ext uri="{FF2B5EF4-FFF2-40B4-BE49-F238E27FC236}">
              <a16:creationId xmlns:a16="http://schemas.microsoft.com/office/drawing/2014/main" id="{9E4CCA28-D9C1-4490-B248-1F8DB00AAC2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8" name="Picture 7" descr="Coventry City FC Stats">
          <a:hlinkClick xmlns:r="http://schemas.openxmlformats.org/officeDocument/2006/relationships" r:id="rId13"/>
          <a:extLst>
            <a:ext uri="{FF2B5EF4-FFF2-40B4-BE49-F238E27FC236}">
              <a16:creationId xmlns:a16="http://schemas.microsoft.com/office/drawing/2014/main" id="{98BFC812-351C-45FE-912D-0F3EC3BC507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9" name="Picture 8" descr="Watford FC Stats">
          <a:hlinkClick xmlns:r="http://schemas.openxmlformats.org/officeDocument/2006/relationships" r:id="rId15"/>
          <a:extLst>
            <a:ext uri="{FF2B5EF4-FFF2-40B4-BE49-F238E27FC236}">
              <a16:creationId xmlns:a16="http://schemas.microsoft.com/office/drawing/2014/main" id="{45463686-340E-4451-9764-A0D5D4C72AF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0" name="Picture 9" descr="West Bromwich Albion FC Stats">
          <a:hlinkClick xmlns:r="http://schemas.openxmlformats.org/officeDocument/2006/relationships" r:id="rId17"/>
          <a:extLst>
            <a:ext uri="{FF2B5EF4-FFF2-40B4-BE49-F238E27FC236}">
              <a16:creationId xmlns:a16="http://schemas.microsoft.com/office/drawing/2014/main" id="{B26325E9-8318-48B3-8C3F-67A53EA4039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1" name="Picture 10" descr="Swansea City AFC Stats">
          <a:hlinkClick xmlns:r="http://schemas.openxmlformats.org/officeDocument/2006/relationships" r:id="rId19"/>
          <a:extLst>
            <a:ext uri="{FF2B5EF4-FFF2-40B4-BE49-F238E27FC236}">
              <a16:creationId xmlns:a16="http://schemas.microsoft.com/office/drawing/2014/main" id="{E9964E80-2DA6-4B23-83BB-4C423157D70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2" name="Picture 11" descr="Rotherham United FC Stats">
          <a:hlinkClick xmlns:r="http://schemas.openxmlformats.org/officeDocument/2006/relationships" r:id="rId21"/>
          <a:extLst>
            <a:ext uri="{FF2B5EF4-FFF2-40B4-BE49-F238E27FC236}">
              <a16:creationId xmlns:a16="http://schemas.microsoft.com/office/drawing/2014/main" id="{E7361EDC-4E0D-45F9-9009-712D0E12AB6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3" name="Picture 12" descr="Norwich City FC Stats">
          <a:hlinkClick xmlns:r="http://schemas.openxmlformats.org/officeDocument/2006/relationships" r:id="rId23"/>
          <a:extLst>
            <a:ext uri="{FF2B5EF4-FFF2-40B4-BE49-F238E27FC236}">
              <a16:creationId xmlns:a16="http://schemas.microsoft.com/office/drawing/2014/main" id="{E4BFF9DD-46F4-4E54-82C6-5E09D2EC68F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4" name="Picture 13" descr="Sunderland AFC Stats">
          <a:hlinkClick xmlns:r="http://schemas.openxmlformats.org/officeDocument/2006/relationships" r:id="rId25"/>
          <a:extLst>
            <a:ext uri="{FF2B5EF4-FFF2-40B4-BE49-F238E27FC236}">
              <a16:creationId xmlns:a16="http://schemas.microsoft.com/office/drawing/2014/main" id="{ED4758AD-2A3B-4C00-B938-701945728C91}"/>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5" name="Picture 14" descr="Bristol City FC Stats">
          <a:hlinkClick xmlns:r="http://schemas.openxmlformats.org/officeDocument/2006/relationships" r:id="rId27"/>
          <a:extLst>
            <a:ext uri="{FF2B5EF4-FFF2-40B4-BE49-F238E27FC236}">
              <a16:creationId xmlns:a16="http://schemas.microsoft.com/office/drawing/2014/main" id="{E988F4B8-3B31-4318-8DAE-3FF6C6B7D07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6" name="Picture 15" descr="Queens Park Rangers FC Stats">
          <a:hlinkClick xmlns:r="http://schemas.openxmlformats.org/officeDocument/2006/relationships" r:id="rId29"/>
          <a:extLst>
            <a:ext uri="{FF2B5EF4-FFF2-40B4-BE49-F238E27FC236}">
              <a16:creationId xmlns:a16="http://schemas.microsoft.com/office/drawing/2014/main" id="{CED50FB6-E8FC-4FC8-8EBC-ED8A1F1A9161}"/>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7" name="Picture 16" descr="Hull City AFC Stats">
          <a:hlinkClick xmlns:r="http://schemas.openxmlformats.org/officeDocument/2006/relationships" r:id="rId31"/>
          <a:extLst>
            <a:ext uri="{FF2B5EF4-FFF2-40B4-BE49-F238E27FC236}">
              <a16:creationId xmlns:a16="http://schemas.microsoft.com/office/drawing/2014/main" id="{4CC81B8A-6B04-4A59-8443-10456580E9AC}"/>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8" name="Picture 17" descr="Birmingham City FC Stats">
          <a:hlinkClick xmlns:r="http://schemas.openxmlformats.org/officeDocument/2006/relationships" r:id="rId33"/>
          <a:extLst>
            <a:ext uri="{FF2B5EF4-FFF2-40B4-BE49-F238E27FC236}">
              <a16:creationId xmlns:a16="http://schemas.microsoft.com/office/drawing/2014/main" id="{F2C25489-F4B3-4D50-B2BD-6936E95FB6CA}"/>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9" name="Picture 18" descr="Huddersfield Town FC Stats">
          <a:hlinkClick xmlns:r="http://schemas.openxmlformats.org/officeDocument/2006/relationships" r:id="rId35"/>
          <a:extLst>
            <a:ext uri="{FF2B5EF4-FFF2-40B4-BE49-F238E27FC236}">
              <a16:creationId xmlns:a16="http://schemas.microsoft.com/office/drawing/2014/main" id="{D88031E1-1B30-4182-BDA4-EDF89C3ED1C8}"/>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0" name="Picture 19" descr="Cardiff City FC Stats">
          <a:hlinkClick xmlns:r="http://schemas.openxmlformats.org/officeDocument/2006/relationships" r:id="rId37"/>
          <a:extLst>
            <a:ext uri="{FF2B5EF4-FFF2-40B4-BE49-F238E27FC236}">
              <a16:creationId xmlns:a16="http://schemas.microsoft.com/office/drawing/2014/main" id="{ECFF87BC-0FA3-4E19-A7E3-515BFAECA5A6}"/>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1" name="Picture 20" descr="Luton Town FC Stats">
          <a:hlinkClick xmlns:r="http://schemas.openxmlformats.org/officeDocument/2006/relationships" r:id="rId39"/>
          <a:extLst>
            <a:ext uri="{FF2B5EF4-FFF2-40B4-BE49-F238E27FC236}">
              <a16:creationId xmlns:a16="http://schemas.microsoft.com/office/drawing/2014/main" id="{102D57CD-4E85-414C-9878-88BC44EE4272}"/>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2" name="Picture 21" descr="Stoke City FC Stats">
          <a:hlinkClick xmlns:r="http://schemas.openxmlformats.org/officeDocument/2006/relationships" r:id="rId41"/>
          <a:extLst>
            <a:ext uri="{FF2B5EF4-FFF2-40B4-BE49-F238E27FC236}">
              <a16:creationId xmlns:a16="http://schemas.microsoft.com/office/drawing/2014/main" id="{06614B5C-6E69-4944-A3B7-90849C5A10E8}"/>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3" name="Picture 22" descr="Preston North End FC Stats">
          <a:hlinkClick xmlns:r="http://schemas.openxmlformats.org/officeDocument/2006/relationships" r:id="rId43"/>
          <a:extLst>
            <a:ext uri="{FF2B5EF4-FFF2-40B4-BE49-F238E27FC236}">
              <a16:creationId xmlns:a16="http://schemas.microsoft.com/office/drawing/2014/main" id="{81C1B662-9D8C-4258-993C-0882BEAA0A25}"/>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4" name="Picture 23" descr="Blackpool FC Stats">
          <a:hlinkClick xmlns:r="http://schemas.openxmlformats.org/officeDocument/2006/relationships" r:id="rId45"/>
          <a:extLst>
            <a:ext uri="{FF2B5EF4-FFF2-40B4-BE49-F238E27FC236}">
              <a16:creationId xmlns:a16="http://schemas.microsoft.com/office/drawing/2014/main" id="{7929C133-62EA-4EAD-8C5A-26358153BBAB}"/>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5" name="Picture 24" descr="Wigan Athletic FC Stats">
          <a:hlinkClick xmlns:r="http://schemas.openxmlformats.org/officeDocument/2006/relationships" r:id="rId47"/>
          <a:extLst>
            <a:ext uri="{FF2B5EF4-FFF2-40B4-BE49-F238E27FC236}">
              <a16:creationId xmlns:a16="http://schemas.microsoft.com/office/drawing/2014/main" id="{DB0000CF-DF3C-4101-AF98-17346BC0CAF2}"/>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0</xdr:colOff>
      <xdr:row>1</xdr:row>
      <xdr:rowOff>0</xdr:rowOff>
    </xdr:from>
    <xdr:to>
      <xdr:col>24</xdr:col>
      <xdr:colOff>600075</xdr:colOff>
      <xdr:row>17</xdr:row>
      <xdr:rowOff>114300</xdr:rowOff>
    </xdr:to>
    <xdr:pic>
      <xdr:nvPicPr>
        <xdr:cNvPr id="2" name="Picture 1" descr="Image">
          <a:extLst>
            <a:ext uri="{FF2B5EF4-FFF2-40B4-BE49-F238E27FC236}">
              <a16:creationId xmlns:a16="http://schemas.microsoft.com/office/drawing/2014/main" id="{5F9018DA-4518-8E46-CE08-C4DDF4F4B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11325" y="190500"/>
          <a:ext cx="5476875"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 Pemberton" refreshedDate="44960.689932291665" createdVersion="8" refreshedVersion="8" minRefreshableVersion="3" recordCount="20" xr:uid="{8CA76ED2-BE71-4332-9BA9-448C02368689}">
  <cacheSource type="worksheet">
    <worksheetSource ref="A1:I21" sheet="referees"/>
  </cacheSource>
  <cacheFields count="9">
    <cacheField name="Referee" numFmtId="0">
      <sharedItems count="20">
        <s v="Michael Oliver"/>
        <s v="Paul Tierney"/>
        <s v="Anthony Taylor"/>
        <s v="Simon Hooper"/>
        <s v="Stuart Attwell"/>
        <s v="Andy Madley"/>
        <s v="Robert Jones"/>
        <s v="Craig Pawson"/>
        <s v="David Coote"/>
        <s v="Peter Bankes"/>
        <s v="Jarred Gillett"/>
        <s v="John Brooks"/>
        <s v="Darren England"/>
        <s v="Michael Salisbury"/>
        <s v="Andre Marriner"/>
        <s v="Tony Harrington"/>
        <s v="Chris Kavanagh"/>
        <s v="Thomas Bramall"/>
        <s v="Graham Scott"/>
        <s v="Robert Madley"/>
      </sharedItems>
    </cacheField>
    <cacheField name="Apps" numFmtId="0">
      <sharedItems containsSemiMixedTypes="0" containsString="0" containsNumber="1" containsInteger="1" minValue="1" maxValue="16"/>
    </cacheField>
    <cacheField name="Fouls pg" numFmtId="0">
      <sharedItems containsSemiMixedTypes="0" containsString="0" containsNumber="1" minValue="16.7" maxValue="27"/>
    </cacheField>
    <cacheField name="Fouls/Tackles" numFmtId="0">
      <sharedItems containsSemiMixedTypes="0" containsString="0" containsNumber="1" minValue="0.51" maxValue="0.79"/>
    </cacheField>
    <cacheField name="Pen pg" numFmtId="0">
      <sharedItems containsSemiMixedTypes="0" containsString="0" containsNumber="1" minValue="0" maxValue="0.75"/>
    </cacheField>
    <cacheField name="Yel pg" numFmtId="0">
      <sharedItems containsSemiMixedTypes="0" containsString="0" containsNumber="1" minValue="2.5" maxValue="6"/>
    </cacheField>
    <cacheField name="Yel" numFmtId="0">
      <sharedItems containsSemiMixedTypes="0" containsString="0" containsNumber="1" containsInteger="1" minValue="6" maxValue="55"/>
    </cacheField>
    <cacheField name="Red pg" numFmtId="0">
      <sharedItems containsSemiMixedTypes="0" containsString="0" containsNumber="1" minValue="0" maxValue="1"/>
    </cacheField>
    <cacheField name="Red"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7474784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 Pemberton" refreshedDate="44960.689935069444" createdVersion="8" refreshedVersion="8" minRefreshableVersion="3" recordCount="613" xr:uid="{9388967E-4C09-451A-BBAA-02B247FE5419}">
  <cacheSource type="worksheet">
    <worksheetSource ref="A1:AF614" sheet="epl_players"/>
  </cacheSource>
  <cacheFields count="32">
    <cacheField name="Team" numFmtId="0">
      <sharedItems count="20">
        <s v="ARS"/>
        <s v="AVL"/>
        <s v="BOU"/>
        <s v="BRE"/>
        <s v="BRI"/>
        <s v="CHE"/>
        <s v="CRY"/>
        <s v="EVE"/>
        <s v="FUL"/>
        <s v="LEE"/>
        <s v="LEI"/>
        <s v="LIV"/>
        <s v="MCY"/>
        <s v="MUN"/>
        <s v="NEW"/>
        <s v="FOR"/>
        <s v="SOU"/>
        <s v="TOT"/>
        <s v="WHU"/>
        <s v="WOL"/>
      </sharedItems>
    </cacheField>
    <cacheField name="Player" numFmtId="0">
      <sharedItems count="613">
        <s v="Gabriel Dos Santos"/>
        <s v="Amario Duberry"/>
        <s v="Mohamed Elneny"/>
        <s v="Rob Holding"/>
        <s v="Karl Jakob Hein"/>
        <s v="Gabriel Jesus"/>
        <s v="Jorginho"/>
        <s v="Marquinhos"/>
        <s v="Martinelli"/>
        <s v="Reiss Nelson"/>
        <s v="Eddie Nketiah"/>
        <s v="Ethan Nwaneri"/>
        <s v="Martin Odegaard"/>
        <s v="Nathan Oyedeji"/>
        <s v="Thomas Partey"/>
        <s v="Nicolas Pepe"/>
        <s v="Aaron Ramsdale"/>
        <s v="Bukayo Saka"/>
        <s v="William Saliba"/>
        <s v="Matthew Smith"/>
        <s v="Emile Smith Rowe"/>
        <s v="Lino Sousa"/>
        <s v="Kieran Tierney"/>
        <s v="Takehiro Tomiyasu"/>
        <s v="Leandro Trossard"/>
        <s v="Matt Turner"/>
        <s v="Fabio Vieira"/>
        <s v="Ben White"/>
        <s v="Granit Xhaka"/>
        <s v="Oleksandr Zinchenko"/>
        <s v="Cameron Archer"/>
        <s v="Leon Bailey"/>
        <s v="Lamare Bogarde"/>
        <s v="Emi Buendia"/>
        <s v="Diego Carlos"/>
        <s v="Matty Cash"/>
        <s v="Calum Chambers"/>
        <s v="Philippe Coutinho"/>
        <s v="Leander Dendoncker"/>
        <s v="Lucas Digne"/>
        <s v="Tim Iroegbunam"/>
        <s v="Boubacar Kamara"/>
        <s v="Ezri Konsa"/>
        <s v="Douglas Luiz"/>
        <s v="Filip Marshall"/>
        <s v="Emiliano Martinez"/>
        <s v="John McGinn"/>
        <s v="Tyrone Mings"/>
        <s v="Alex Moreno"/>
        <s v="Robin Olsen"/>
        <s v="Jacob Ramsey"/>
        <s v="Viljami Sinisalo"/>
        <s v="Ollie Watkins"/>
        <s v="Ashley Young"/>
        <s v="Kadan Young"/>
        <s v="Daniel Adu-Adjei"/>
        <s v="Jaidon Anthony"/>
        <s v="Owen Bevan"/>
        <s v="Philip Billing"/>
        <s v="Ryan Christie"/>
        <s v="Lewis Cook"/>
        <s v="Michael DaCosta"/>
        <s v="Siriki Dembele"/>
        <s v="Will Dennis"/>
        <s v="Ryan Fredericks"/>
        <s v="James Hill"/>
        <s v="Lloyd Kelly"/>
        <s v="Jefferson Lerma"/>
        <s v="Jamal Lowe"/>
        <s v="Emiliano Marcondes"/>
        <s v="Chris Mepham"/>
        <s v="Kieffer Moore"/>
        <s v="Neto"/>
        <s v="Dango Ouattara"/>
        <s v="Ben Pearson"/>
        <s v="Cameron Plain"/>
        <s v="Euan Pollock"/>
        <s v="Joe Rothwell"/>
        <s v="Dominic Sadi"/>
        <s v="Christian Saydee"/>
        <s v="Marcos Senesi"/>
        <s v="Adam Smith"/>
        <s v="Dominic Solanke"/>
        <s v="Jack Stacey"/>
        <s v="Junior Stanislas"/>
        <s v="Jack Stephens"/>
        <s v="Marcus Tavernier"/>
        <s v="Mark Travers"/>
        <s v="Jordan Zemura"/>
        <s v="Kristoffer Ajer"/>
        <s v="Shandon Baptiste"/>
        <s v="Mads Bech Sorensen"/>
        <s v="Sergi Canos"/>
        <s v="Matthew Cox"/>
        <s v="Tristan Crama"/>
        <s v="Mikkel Damsgaard"/>
        <s v="Josh Dasilva"/>
        <s v="Halil Dervisoglu"/>
        <s v="Saman Ghoddos"/>
        <s v="Charlie Goode"/>
        <s v="Rico Henry"/>
        <s v="Aaron Hickey"/>
        <s v="Vitaly Janelt"/>
        <s v="Pontus Jansson"/>
        <s v="Mathias Jensen"/>
        <s v="Mathias Jorgensen"/>
        <s v="Keane Lewis-Potter"/>
        <s v="Bryan Mbeumo"/>
        <s v="Ben Mee"/>
        <s v="Christian Norgaard"/>
        <s v="Frank Onyeka"/>
        <s v="Ethan Pinnock"/>
        <s v="David Raya"/>
        <s v="Mads Roerslev"/>
        <s v="Kevin Schade"/>
        <s v="Finley Stevens"/>
        <s v="Thomas Strakosha"/>
        <s v="Ivan Toney"/>
        <s v="Ryan Trevitt"/>
        <s v="Yoane Wissa"/>
        <s v="Yehor Yarmoliuk"/>
        <s v="Steven Alzate"/>
        <s v="Moises Caicedo"/>
        <s v="Julio Cesar Enciso"/>
        <s v="Levi Colwill"/>
        <s v="Lewis Dunk"/>
        <s v="Pervis Estupinan"/>
        <s v="Evan Ferguson"/>
        <s v="James Furlong"/>
        <s v="Billy Gilmour"/>
        <s v="Pascal GroB"/>
        <s v="Jan Paul van Hecke"/>
        <s v="Jack Hinshelwood"/>
        <s v="Adam Lallana"/>
        <s v="Tariq Lamptey"/>
        <s v="Alexis Mac Allister"/>
        <s v="Solly March"/>
        <s v="Kaoru Mitoma"/>
        <s v="Andrew Moran"/>
        <s v="Enock Mwepu"/>
        <s v="Robert Sanchez"/>
        <s v="Jeremy Sarmiento"/>
        <s v="Jason Steele"/>
        <s v="Ed Turns"/>
        <s v="Deniz Undav"/>
        <s v="Joel Veltman"/>
        <s v="Adam Webster"/>
        <s v="Danny Welbeck"/>
        <s v="Ethan Ampadu"/>
        <s v="Kepa Arrizabalaga"/>
        <s v="Pierre-Emerick Aubameyang"/>
        <s v="Cesar Azpilicueta"/>
        <s v="Benoit Badiashile"/>
        <s v="Marcus Bettinelli"/>
        <s v="Armando Broja"/>
        <s v="Trevoh Chalobah"/>
        <s v="Ben Chilwell"/>
        <s v="Carney Chukwuemeka"/>
        <s v="Marc Cucurella"/>
        <s v="Joao Felix"/>
        <s v="Datro Fofana"/>
        <s v="Wesley Fofana"/>
        <s v="Conor Gallagher"/>
        <s v="Lewis Hall"/>
        <s v="Kai Havertz"/>
        <s v="Callum Hudson-Odoi"/>
        <s v="Bashir Humphreys"/>
        <s v="Omari Hutchinson"/>
        <s v="Reece James"/>
        <s v="N'Golo Kante"/>
        <s v="Kalidou Koulibaly"/>
        <s v="Mateo Kovacic"/>
        <s v="Ruben Loftus-Cheek"/>
        <s v="Edouard Mendy"/>
        <s v="Mason Mount"/>
        <s v="Mykhailo Mudryk"/>
        <s v="Christian Pulisic"/>
        <s v="Thiago Silva"/>
        <s v="Raheem Sterling"/>
        <s v="Harvey Vale"/>
        <s v="Denis Zakaria"/>
        <s v="Hakim Ziyech"/>
        <s v="Joachim Andersen"/>
        <s v="Jordan Ayew"/>
        <s v="Kofi Balmer"/>
        <s v="Nathaniel Clyne"/>
        <s v="Cheick Doucoure"/>
        <s v="Malcolm Ebiowei"/>
        <s v="Odsonne Edouard"/>
        <s v="Eberechi Eze"/>
        <s v="Owen Goodman"/>
        <s v="John-Kymani Gordon"/>
        <s v="Vicente Guaita"/>
        <s v="Marc Guehi"/>
        <s v="Will Hughes"/>
        <s v="Sam Johnstone"/>
        <s v="Albert Sambi Lokonga"/>
        <s v="Jean-Philippe Mateta"/>
        <s v="Luka Milivojevic"/>
        <s v="Tyrick Mitchell"/>
        <s v="Michael Olise"/>
        <s v="David Ozoh"/>
        <s v="Killian Phillips"/>
        <s v="Luke Plange"/>
        <s v="Chris Richards"/>
        <s v="Jairo Riedewald"/>
        <s v="Kaden Rodney"/>
        <s v="Jeffrey Schlupp"/>
        <s v="James Tomkins"/>
        <s v="Joel Ward"/>
        <s v="Jack Wells-Morrison"/>
        <s v="Joseph Whitworth"/>
        <s v="Wilfried Zaha"/>
        <s v="Kyle Alex John"/>
        <s v="Allan"/>
        <s v="Dele Alli"/>
        <s v="Asmir Begovic"/>
        <s v="Dominic Calvert-Lewin"/>
        <s v="Thomas Cannon"/>
        <s v="Conor Coady"/>
        <s v="Seamus Coleman"/>
        <s v="Tom Davies"/>
        <s v="Abdoulaye Doucoure"/>
        <s v="Idrissa Gana Gueye"/>
        <s v="James Garner"/>
        <s v="Jean-Philippe Gbamin"/>
        <s v="Ben Godfrey"/>
        <s v="Andre Gomes"/>
        <s v="Demarai Gray"/>
        <s v="Mason Holgate"/>
        <s v="Alex Iwobi"/>
        <s v="Eldin Jakupovic"/>
        <s v="Michael Keane"/>
        <s v="Neal Maupay"/>
        <s v="Dwight McNeil"/>
        <s v="Stanley Mills"/>
        <s v="Yerry Mina"/>
        <s v="Vitaliy Mykolenko"/>
        <s v="Amadou Onana"/>
        <s v="Nathan Patterson"/>
        <s v="Jordan Pickford"/>
        <s v="Isaac Price"/>
        <s v="Salomon Rondon"/>
        <s v="Ellis Simms"/>
        <s v="James Tarkowski"/>
        <s v="Ruben Vinagre"/>
        <s v="Lewis Warrington"/>
        <s v="Reece Welch"/>
        <s v="Terry Ablade"/>
        <s v="Tosin Adarabioyo"/>
        <s v="Tom Cairney"/>
        <s v="Nathaniel Chalobah"/>
        <s v="Issa Diop"/>
        <s v="Shane Duffy"/>
        <s v="Tyrese Francois"/>
        <s v="Martial Godo"/>
        <s v="Luke Harris"/>
        <s v="Daniel James"/>
        <s v="Neeskens Kebano"/>
        <s v="Layvin Kurzawa"/>
        <s v="Bernd Leno"/>
        <s v="Kevin Mbabu"/>
        <s v="Aleksandar Mitrovic"/>
        <s v="Rodrigo Muniz"/>
        <s v="Josh Onomah"/>
        <s v="Joao Palhinha"/>
        <s v="Stefan Parkes"/>
        <s v="Andreas Pereira"/>
        <s v="Tim Ream"/>
        <s v="Harrison Reed"/>
        <s v="Bobby Reid"/>
        <s v="Antonee Robinson"/>
        <s v="Marek Rodak"/>
        <s v="Kristian Sekularac"/>
        <s v="Cedric Soares"/>
        <s v="Manor Solomon"/>
        <s v="Jay Stansfield"/>
        <s v="Kenny Tete"/>
        <s v="Carlos Vini­cius"/>
        <s v="Willian"/>
        <s v="Harry Wilson"/>
        <s v="Brenden Aaronson"/>
        <s v="Tyler Adams"/>
        <s v="Luke Ayling"/>
        <s v="Patrick Bamford"/>
        <s v="Liam Cooper"/>
        <s v="Cody Drameh"/>
        <s v="Mateo Fernandez"/>
        <s v="Junior Firpo"/>
        <s v="Adam Forshaw"/>
        <s v="Leo Fuhr Hjelde"/>
        <s v="Joe Gelhardt"/>
        <s v="Degnand Gnonto"/>
        <s v="Archie Gray"/>
        <s v="Sam Greenwood"/>
        <s v="Darko Gyabi"/>
        <s v="Jack Harrison"/>
        <s v="Kristoffer Klaesson"/>
        <s v="Mateusz Klich"/>
        <s v="Robin Koch"/>
        <s v="Diego Llorente"/>
        <s v="Illan Meslier"/>
        <s v="Rasmus Nissen"/>
        <s v="Sonny Perkins"/>
        <s v="Joel Robles"/>
        <s v="Marc Roca"/>
        <s v="Rodrigo"/>
        <s v="Georginio Rutter"/>
        <s v="Luis Sinisterra"/>
        <s v="Pascal Struijk"/>
        <s v="Crysencio Summerville"/>
        <s v="Maximilian Wober"/>
        <s v="Marc Albrighton"/>
        <s v="Daniel Amartey"/>
        <s v="Harvey Barnes"/>
        <s v="Sammy Braybroke"/>
        <s v="Samuel Braybrooke"/>
        <s v="Lewis Brunt"/>
        <s v="Timothy Castagne"/>
        <s v="Patson Daka"/>
        <s v="Kiernan Dewsbury-Hall"/>
        <s v="Jonny Evans"/>
        <s v="Wout Faes"/>
        <s v="Kelechi Iheanacho"/>
        <s v="Daniel Iversen"/>
        <s v="James Justin"/>
        <s v="James Maddison"/>
        <s v="Kasey McAteer"/>
        <s v="Nampalys Mendy"/>
        <s v="Wilfred Ndidi"/>
        <s v="Ayoze Perez"/>
        <s v="Dennis Praet"/>
        <s v="Boubakary Soumare"/>
        <s v="Caglar Soyuncu"/>
        <s v="Luke Thomas"/>
        <s v="Youri Tielemans"/>
        <s v="Jamie Vardy"/>
        <s v="Jannik Vestergaard"/>
        <s v="Danny Ward"/>
        <s v="Joe Wormleighton"/>
        <s v="Adrian"/>
        <s v="Thiago Alcantara"/>
        <s v="Trent Alexander-Arnold"/>
        <s v="Alisson"/>
        <s v="Stefan Bajcetic"/>
        <s v="Fabio Carvalho"/>
        <s v="Luke Chambers"/>
        <s v="Bobby Clark"/>
        <s v="Harvey Davies"/>
        <s v="Sepp van den Berg"/>
        <s v="Luis Diaz"/>
        <s v="Ben Doak"/>
        <s v="Harvey Elliott"/>
        <s v="Fabinho"/>
        <s v="Roberto Firmino"/>
        <s v="Cody Gakpo"/>
        <s v="Joe Gomez"/>
        <s v="Jordan Henderson"/>
        <s v="Curtis Jones"/>
        <s v="Diogo Jota"/>
        <s v="Naby Keita"/>
        <s v="Caoimhín Kelleher"/>
        <s v="Ibrahima Konate"/>
        <s v="Joel Matip"/>
        <s v="Arthur Melo"/>
        <s v="James Milner"/>
        <s v="Darwin Nunez"/>
        <s v="Alex Oxlade-Chamberlain"/>
        <s v="Nathaniel Phillips"/>
        <s v="Calvin Ramsay"/>
        <s v="Andrew Robertson"/>
        <s v="Mohamed Salah"/>
        <s v="Kostas Tsimikas"/>
        <s v="Virgil van Dijk"/>
        <s v="Manuel Akanji"/>
        <s v="Nathan Ake"/>
        <s v="Julian Alvarez"/>
        <s v="Scott Carson"/>
        <s v="Kevin De Bruyne"/>
        <s v="Liam Delap"/>
        <s v="Ruben Dias"/>
        <s v="Ederson"/>
        <s v="Phil Foden"/>
        <s v="Claudio Gomes"/>
        <s v="Sergio Gomez"/>
        <s v="Jack Grealish"/>
        <s v="Ilkay Gundogan"/>
        <s v="Erling Haaland"/>
        <s v="Ben Knight"/>
        <s v="Aymeric Laporte"/>
        <s v="Rico Lewis"/>
        <s v="Riyad Mahrez"/>
        <s v="Luke Mbete-Tatu"/>
        <s v="Stefan Ortega"/>
        <s v="Cole Palmer"/>
        <s v="Kalvin Phillips"/>
        <s v="Rodri"/>
        <s v="Bernardo Silva"/>
        <s v="John Stones"/>
        <s v="Kyle Walker"/>
        <s v="Josh Wilson-Esbrand"/>
        <s v="Antony"/>
        <s v="Donny van de Beek"/>
        <s v="Rhys Bennett"/>
        <s v="Nathan Bishop"/>
        <s v="Jack Butland"/>
        <s v="Casemiro"/>
        <s v="Diogo Dalot"/>
        <s v="Anthony Elanga"/>
        <s v="Christian Eriksen"/>
        <s v="Bruno Fernandes"/>
        <s v="Fred"/>
        <s v="Alejandro Garnacho"/>
        <s v="David de Gea"/>
        <s v="Tom Heaton"/>
        <s v="Zidane Iqbal"/>
        <s v="Matej Kovar"/>
        <s v="Victor Lindelof"/>
        <s v="Harry Maguire"/>
        <s v="Kobbie Mainoo"/>
        <s v="Tyrell Malacia"/>
        <s v="Anthony Martial"/>
        <s v="Lisandro Martinez"/>
        <s v="Scott McTominay"/>
        <s v="Facundo Pellistri"/>
        <s v="Marcus Rashford"/>
        <s v="Cristiano Ronaldo"/>
        <s v="Jadon Sancho"/>
        <s v="Luke Shaw"/>
        <s v="Shola Shoretire"/>
        <s v="Raphael Varane"/>
        <s v="Aaron Wan-Bissaka"/>
        <s v="Wout Weghorst"/>
        <s v="Brandon Williams"/>
        <s v="Miguel Almiron"/>
        <s v="Elliot Anderson"/>
        <s v="Sven Botman"/>
        <s v="Dan Burn"/>
        <s v="Karl Darlow"/>
        <s v="Martin Dubravka"/>
        <s v="Paul Dummett"/>
        <s v="Ryan Fraser"/>
        <s v="Anthony Gordon"/>
        <s v="Bruno Guimaraes"/>
        <s v="Alexander Isak"/>
        <s v="Joelinton"/>
        <s v="Loris Karius"/>
        <s v="Emil Krafth"/>
        <s v="Jamaal Lascelles"/>
        <s v="Jamal Lewis"/>
        <s v="Sean Longstaff"/>
        <s v="Javier Manquillo"/>
        <s v="Jacob Murphy"/>
        <s v="Nick Pope"/>
        <s v="Matt Ritchie"/>
        <s v="Allan Saint-Maximin"/>
        <s v="Fabian Schaar"/>
        <s v="Matt Targett"/>
        <s v="Kieran Trippier"/>
        <s v="Joe Willock"/>
        <s v="Callum Wilson"/>
        <s v="Serge Aurier"/>
        <s v="Taiwo Awoniyi"/>
        <s v="Loic Bade"/>
        <s v="Giulian Biancone"/>
        <s v="Willy Boly"/>
        <s v="Cafu"/>
        <s v="Jack Colback"/>
        <s v="Steve Cook"/>
        <s v="Danilo"/>
        <s v="Emmanuel Dennis"/>
        <s v="Remo Freuler"/>
        <s v="Morgan Gibbs-White"/>
        <s v="Oliver Hammond"/>
        <s v="Dean Henderson"/>
        <s v="Wayne Hennessey"/>
        <s v="Brennan Johnson"/>
        <s v="Cheikhou Kouyate"/>
        <s v="Jesse Lingard"/>
        <s v="Renan Lodi"/>
        <s v="Orel Mangala"/>
        <s v="Loic Mbe Soh"/>
        <s v="Scott McKenna"/>
        <s v="Alexander Mighten"/>
        <s v="Moussa Niakhate"/>
        <s v="Lewis O'Brien"/>
        <s v="Gustavo Scarpa"/>
        <s v="Jonjo Shelvey"/>
        <s v="Jordan Smith"/>
        <s v="Sam Surridge"/>
        <s v="Dale Taylor"/>
        <s v="Lyle Taylor"/>
        <s v="Harry Toffolo"/>
        <s v="Neco Williams"/>
        <s v="Chris Wood"/>
        <s v="Joe Worrall"/>
        <s v="Ryan Yates"/>
        <s v="Che Adams"/>
        <s v="Carlos Alcaraz"/>
        <s v="Joe Aribo"/>
        <s v="Adam Armstrong"/>
        <s v="Stuart Armstrong"/>
        <s v="Gavin Bazunu"/>
        <s v="Jan Bednarek"/>
        <s v="Armel Bella Kotchap"/>
        <s v="Willy Caballero"/>
        <s v="Duje Caleta-Car"/>
        <s v="Ibrahima Diallo"/>
        <s v="Moussa Djenepo"/>
        <s v="Samuel Edozie"/>
        <s v="Mohamed Elyounoussi"/>
        <s v="Ryan Finnigan"/>
        <s v="Juan Larios"/>
        <s v="Romeo Lavia"/>
        <s v="Lyanco"/>
        <s v="Ainsley Maitland-Niles"/>
        <s v="Sekou Mara"/>
        <s v="Alex McCarthy"/>
        <s v="Jimmy Morgan"/>
        <s v="Mislav Orsic"/>
        <s v="Lewis Payne"/>
        <s v="Romain Perraud"/>
        <s v="Nathan Redmond"/>
        <s v="Oriol Romeu"/>
        <s v="Mohammed Salisu"/>
        <s v="Yan Valery"/>
        <s v="Theo Walcott"/>
        <s v="Kyle Walker-Peters"/>
        <s v="James Ward-Prowse"/>
        <s v="Rodrigo Bentancur"/>
        <s v="Yves Bissouma"/>
        <s v="Bryan"/>
        <s v="Ben Davies"/>
        <s v="Eric Dier"/>
        <s v="Emerson"/>
        <s v="Fraser Forster"/>
        <s v="Son Heung-min"/>
        <s v="Pierre Holbjerg"/>
        <s v="Harry Kane"/>
        <s v="Dejan Kulusevski"/>
        <s v="Clement Lenglet"/>
        <s v="Hugo Lloris"/>
        <s v="Pape Matar Sarr"/>
        <s v="Lucas Moura"/>
        <s v="Ivan Perisic"/>
        <s v="Richarlison"/>
        <s v="Cristian Romero"/>
        <s v="Davinson Sanchez"/>
        <s v="Ryan Sessegnon"/>
        <s v="Oliver Skipp"/>
        <s v="Japhet Tanganga"/>
        <s v="Harvey White"/>
        <s v="Nayef Aguerd"/>
        <s v="Michail Antonio"/>
        <s v="Alphonse Areola"/>
        <s v="Harrison Ashby"/>
        <s v="Said Benrahma"/>
        <s v="Jarrod Bowen"/>
        <s v="Maxwel Cornet"/>
        <s v="Vladimar Coufal"/>
        <s v="Conor Coventry"/>
        <s v="Aaron Cresswell"/>
        <s v="Flynn Downes"/>
        <s v="Lukasz Fabianski"/>
        <s v="Pablo Fornals"/>
        <s v="Danny Ings"/>
        <s v="Ben Johnson"/>
        <s v="Thilo Kehrer"/>
        <s v="Manuel Lanzini"/>
        <s v="Divin Mubama"/>
        <s v="Angelo Ogbonna"/>
        <s v="Armstrong Okoflex"/>
        <s v="Emerson Palmieri"/>
        <s v="Lucas Paqueta"/>
        <s v="Darren Randolph"/>
        <s v="Declan Rice"/>
        <s v="Gianluca Scamacca"/>
        <s v="Tomas Soucek"/>
        <s v="Nikola Vlasic"/>
        <s v="Kurt Zouma"/>
        <s v="Rayan Ait Nouri"/>
        <s v="Hugo Bueno"/>
        <s v="Chem Campbell"/>
        <s v="Jonny Castro"/>
        <s v="Nathan Collins"/>
        <s v="Diego Costa"/>
        <s v="Luke Cundle"/>
        <s v="Matheus Cunha"/>
        <s v="Craig Dawson"/>
        <s v="Nathan Fraser"/>
        <s v="Toti Gomes"/>
        <s v="Harvey Griffiths"/>
        <s v="Goncalo Guedes"/>
        <s v="Hwang Hee-chan"/>
        <s v="Joseph Hodge"/>
        <s v="Raul Jimenez"/>
        <s v="Sasa Kalajdzic"/>
        <s v="Max Kilman"/>
        <s v="Dexter Lembikisa"/>
        <s v="Mario Lemina"/>
        <s v="Yerson Mosquera"/>
        <s v="Joao Moutinho"/>
        <s v="Pedro Neto"/>
        <s v="Ruben Neves"/>
        <s v="Matheus Nunes"/>
        <s v="Daniel Podence"/>
        <s v="Connor Ronan"/>
        <s v="Jose Sa"/>
        <s v="Pablo Sarabia"/>
        <s v="Matija Sarkic"/>
        <s v="Nelson Semedo"/>
        <s v="Adama Traore"/>
        <s v="Boubacar Traore"/>
      </sharedItems>
    </cacheField>
    <cacheField name="Nation" numFmtId="0">
      <sharedItems containsMixedTypes="1" containsNumber="1" containsInteger="1" minValue="0" maxValue="0"/>
    </cacheField>
    <cacheField name="Pos" numFmtId="0">
      <sharedItems count="10">
        <s v="DF"/>
        <s v="FW"/>
        <s v="MF"/>
        <s v="GK"/>
        <s v="FW,MF"/>
        <s v="MF,FW"/>
        <s v="DF,MF"/>
        <s v="MF,DF"/>
        <s v="FW,DF"/>
        <s v="DF,FW"/>
      </sharedItems>
    </cacheField>
    <cacheField name="Age" numFmtId="0">
      <sharedItems containsMixedTypes="1" containsNumber="1" containsInteger="1" minValue="0" maxValue="0"/>
    </cacheField>
    <cacheField name="MP" numFmtId="0">
      <sharedItems containsSemiMixedTypes="0" containsString="0" containsNumber="1" containsInteger="1" minValue="0" maxValue="21"/>
    </cacheField>
    <cacheField name="Starts" numFmtId="0">
      <sharedItems containsSemiMixedTypes="0" containsString="0" containsNumber="1" containsInteger="1" minValue="0" maxValue="21" count="22">
        <n v="19"/>
        <n v="0"/>
        <n v="1"/>
        <n v="14"/>
        <n v="15"/>
        <n v="5"/>
        <n v="18"/>
        <n v="16"/>
        <n v="4"/>
        <n v="11"/>
        <n v="12"/>
        <n v="2"/>
        <n v="13"/>
        <n v="6"/>
        <n v="3"/>
        <n v="17"/>
        <n v="10"/>
        <n v="20"/>
        <n v="8"/>
        <n v="9"/>
        <n v="7"/>
        <n v="21"/>
      </sharedItems>
    </cacheField>
    <cacheField name="Min" numFmtId="0">
      <sharedItems containsSemiMixedTypes="0" containsString="0" containsNumber="1" containsInteger="1" minValue="0" maxValue="1887"/>
    </cacheField>
    <cacheField name="90s" numFmtId="0">
      <sharedItems containsSemiMixedTypes="0" containsString="0" containsNumber="1" minValue="0" maxValue="21" count="179">
        <n v="19"/>
        <n v="0"/>
        <n v="1.3"/>
        <n v="0.2"/>
        <n v="13.5"/>
        <n v="14.2"/>
        <n v="17.899999999999999"/>
        <n v="0.7"/>
        <n v="6.7"/>
        <n v="16.899999999999999"/>
        <n v="15.5"/>
        <n v="18"/>
        <n v="18.8"/>
        <n v="0.6"/>
        <n v="5.2"/>
        <n v="5.6"/>
        <n v="0.1"/>
        <n v="2.8"/>
        <n v="16.8"/>
        <n v="10"/>
        <n v="0.5"/>
        <n v="13.7"/>
        <n v="12.6"/>
        <n v="2"/>
        <n v="12.8"/>
        <n v="1.2"/>
        <n v="7.4"/>
        <n v="3.7"/>
        <n v="11.8"/>
        <n v="12.4"/>
        <n v="18.899999999999999"/>
        <n v="14.9"/>
        <n v="17.399999999999999"/>
        <n v="13.6"/>
        <n v="1.9"/>
        <n v="2.6"/>
        <n v="13.2"/>
        <n v="17.100000000000001"/>
        <n v="7.1"/>
        <n v="15.6"/>
        <n v="11.2"/>
        <n v="16.5"/>
        <n v="5"/>
        <n v="19.899999999999999"/>
        <n v="15.9"/>
        <n v="9.5"/>
        <n v="1"/>
        <n v="3.2"/>
        <n v="1.5"/>
        <n v="14.3"/>
        <n v="18.2"/>
        <n v="3.3"/>
        <n v="10.5"/>
        <n v="11.5"/>
        <n v="7.5"/>
        <n v="4.8"/>
        <n v="0.9"/>
        <n v="3.1"/>
        <n v="10.199999999999999"/>
        <n v="14.7"/>
        <n v="5.7"/>
        <n v="16.7"/>
        <n v="8.1999999999999993"/>
        <n v="3.4"/>
        <n v="18.399999999999999"/>
        <n v="8.6999999999999993"/>
        <n v="4.9000000000000004"/>
        <n v="12"/>
        <n v="20"/>
        <n v="9"/>
        <n v="9.4"/>
        <n v="17.8"/>
        <n v="5.0999999999999996"/>
        <n v="2.2000000000000002"/>
        <n v="8"/>
        <n v="3.6"/>
        <n v="16.2"/>
        <n v="18.100000000000001"/>
        <n v="8.3000000000000007"/>
        <n v="2.4"/>
        <n v="1.1000000000000001"/>
        <n v="13.3"/>
        <n v="13"/>
        <n v="12.1"/>
        <n v="11"/>
        <n v="10.8"/>
        <n v="4.7"/>
        <n v="15.7"/>
        <n v="0.3"/>
        <n v="6.8"/>
        <n v="9.3000000000000007"/>
        <n v="10.6"/>
        <n v="8.5"/>
        <n v="16"/>
        <n v="0.4"/>
        <n v="16.399999999999999"/>
        <n v="14.8"/>
        <n v="11.4"/>
        <n v="10.9"/>
        <n v="13.4"/>
        <n v="2.9"/>
        <n v="1.7"/>
        <n v="14.4"/>
        <n v="18.5"/>
        <n v="4.5999999999999996"/>
        <n v="2.5"/>
        <n v="1.6"/>
        <n v="2.2999999999999998"/>
        <n v="18.7"/>
        <n v="19.8"/>
        <n v="7.6"/>
        <n v="9.9"/>
        <n v="12.2"/>
        <n v="10.7"/>
        <n v="4"/>
        <n v="7.9"/>
        <n v="19.7"/>
        <n v="19.2"/>
        <n v="21"/>
        <n v="17.3"/>
        <n v="17"/>
        <n v="5.8"/>
        <n v="11.3"/>
        <n v="0.8"/>
        <n v="1.8"/>
        <n v="6"/>
        <n v="7.2"/>
        <n v="5.3"/>
        <n v="17.7"/>
        <n v="6.2"/>
        <n v="15.2"/>
        <n v="7.8"/>
        <n v="15.4"/>
        <n v="14"/>
        <n v="13.9"/>
        <n v="9.6999999999999993"/>
        <n v="4.2"/>
        <n v="3.8"/>
        <n v="11.9"/>
        <n v="15"/>
        <n v="10.3"/>
        <n v="2.1"/>
        <n v="6.1"/>
        <n v="5.4"/>
        <n v="11.6"/>
        <n v="13.8"/>
        <n v="17.2"/>
        <n v="18.3"/>
        <n v="13.1"/>
        <n v="9.1999999999999993"/>
        <n v="12.9"/>
        <n v="4.4000000000000004"/>
        <n v="6.5"/>
        <n v="2.7"/>
        <n v="4.3"/>
        <n v="8.4"/>
        <n v="18.600000000000001"/>
        <n v="3.5"/>
        <n v="8.1"/>
        <n v="5.5"/>
        <n v="4.0999999999999996"/>
        <n v="15.3"/>
        <n v="9.6"/>
        <n v="6.6"/>
        <n v="12.5"/>
        <n v="6.4"/>
        <n v="15.1"/>
        <n v="19.3"/>
        <n v="20.8"/>
        <n v="10.4"/>
        <n v="14.1"/>
        <n v="12.3"/>
        <n v="8.9"/>
        <n v="10.1"/>
        <n v="11.7"/>
        <n v="1.4"/>
        <n v="11.1"/>
        <n v="9.1"/>
        <n v="14.5"/>
      </sharedItems>
    </cacheField>
    <cacheField name="Gls" numFmtId="0">
      <sharedItems containsSemiMixedTypes="0" containsString="0" containsNumber="1" containsInteger="1" minValue="0" maxValue="25"/>
    </cacheField>
    <cacheField name="Ast" numFmtId="0">
      <sharedItems containsSemiMixedTypes="0" containsString="0" containsNumber="1" containsInteger="1" minValue="0" maxValue="11"/>
    </cacheField>
    <cacheField name="G-PK" numFmtId="0">
      <sharedItems containsSemiMixedTypes="0" containsString="0" containsNumber="1" containsInteger="1" minValue="0" maxValue="21"/>
    </cacheField>
    <cacheField name="PK" numFmtId="0">
      <sharedItems containsSemiMixedTypes="0" containsString="0" containsNumber="1" containsInteger="1" minValue="0" maxValue="4"/>
    </cacheField>
    <cacheField name="PKatt" numFmtId="0">
      <sharedItems containsSemiMixedTypes="0" containsString="0" containsNumber="1" containsInteger="1" minValue="0" maxValue="6"/>
    </cacheField>
    <cacheField name="CrdY" numFmtId="0">
      <sharedItems containsSemiMixedTypes="0" containsString="0" containsNumber="1" containsInteger="1" minValue="0" maxValue="7"/>
    </cacheField>
    <cacheField name="CrdR" numFmtId="0">
      <sharedItems containsSemiMixedTypes="0" containsString="0" containsNumber="1" containsInteger="1" minValue="0" maxValue="1"/>
    </cacheField>
    <cacheField name="CrdY/90" numFmtId="0">
      <sharedItems containsSemiMixedTypes="0" containsString="0" containsNumber="1" minValue="0" maxValue="2.5" count="64">
        <n v="0.21"/>
        <n v="0"/>
        <n v="0.3"/>
        <n v="0.28000000000000003"/>
        <n v="0.11"/>
        <n v="0.15"/>
        <n v="0.18"/>
        <n v="0.13"/>
        <n v="0.22"/>
        <n v="0.24"/>
        <n v="0.17"/>
        <n v="0.1"/>
        <n v="0.28999999999999998"/>
        <n v="0.23"/>
        <n v="0.83"/>
        <n v="0.41"/>
        <n v="0.16"/>
        <n v="0.53"/>
        <n v="0.06"/>
        <n v="0.14000000000000001"/>
        <n v="0.09"/>
        <n v="0.12"/>
        <n v="0.2"/>
        <n v="0.31"/>
        <n v="0.32"/>
        <n v="0.27"/>
        <n v="7.0000000000000007E-2"/>
        <n v="0.61"/>
        <n v="0.65"/>
        <n v="0.05"/>
        <n v="0.39"/>
        <n v="0.77"/>
        <n v="0.25"/>
        <n v="0.45"/>
        <n v="0.67"/>
        <n v="0.08"/>
        <n v="0.19"/>
        <n v="0.44"/>
        <n v="0.4"/>
        <n v="0.37"/>
        <n v="1.07"/>
        <n v="0.42"/>
        <n v="1.18"/>
        <n v="0.43"/>
        <n v="0.63"/>
        <n v="0.26"/>
        <n v="0.38"/>
        <n v="2.5"/>
        <n v="0.36"/>
        <n v="0.33"/>
        <n v="0.56999999999999995"/>
        <n v="0.48"/>
        <n v="0.62"/>
        <n v="0.74"/>
        <n v="0.7"/>
        <n v="0.6"/>
        <n v="0.34"/>
        <n v="0.49"/>
        <n v="0.35"/>
        <n v="0.56000000000000005"/>
        <n v="0.91"/>
        <n v="0.59"/>
        <n v="1.1100000000000001"/>
        <n v="0.47"/>
      </sharedItems>
    </cacheField>
    <cacheField name="CrdR/90" numFmtId="0">
      <sharedItems containsSemiMixedTypes="0" containsString="0" containsNumber="1" minValue="0" maxValue="10" count="11">
        <n v="0"/>
        <n v="7.0000000000000007E-2"/>
        <n v="1.67"/>
        <n v="0.12"/>
        <n v="0.08"/>
        <n v="0.59"/>
        <n v="10"/>
        <n v="0.06"/>
        <n v="0.19"/>
        <n v="0.1"/>
        <n v="0.15"/>
      </sharedItems>
    </cacheField>
    <cacheField name="Gls/90" numFmtId="0">
      <sharedItems containsSemiMixedTypes="0" containsString="0" containsNumber="1" minValue="0" maxValue="2.77"/>
    </cacheField>
    <cacheField name="Ast/90" numFmtId="0">
      <sharedItems containsSemiMixedTypes="0" containsString="0" containsNumber="1" minValue="0" maxValue="1.38"/>
    </cacheField>
    <cacheField name="G+A/90" numFmtId="0">
      <sharedItems containsSemiMixedTypes="0" containsString="0" containsNumber="1" minValue="0" maxValue="4.1500000000000004"/>
    </cacheField>
    <cacheField name="G-PK/90" numFmtId="0">
      <sharedItems containsSemiMixedTypes="0" containsString="0" containsNumber="1" minValue="0" maxValue="2.77"/>
    </cacheField>
    <cacheField name="G+A-PK/90" numFmtId="0">
      <sharedItems containsSemiMixedTypes="0" containsString="0" containsNumber="1" minValue="0" maxValue="4.1500000000000004"/>
    </cacheField>
    <cacheField name="xG" numFmtId="0">
      <sharedItems containsSemiMixedTypes="0" containsString="0" containsNumber="1" minValue="0" maxValue="16.899999999999999"/>
    </cacheField>
    <cacheField name="npxG" numFmtId="0">
      <sharedItems containsSemiMixedTypes="0" containsString="0" containsNumber="1" minValue="0" maxValue="13.7"/>
    </cacheField>
    <cacheField name="xAG" numFmtId="0">
      <sharedItems containsSemiMixedTypes="0" containsString="0" containsNumber="1" minValue="0" maxValue="8.9"/>
    </cacheField>
    <cacheField name="npxG+xAG" numFmtId="0">
      <sharedItems containsSemiMixedTypes="0" containsString="0" containsNumber="1" minValue="0" maxValue="16.7"/>
    </cacheField>
    <cacheField name="xG/90" numFmtId="0">
      <sharedItems containsSemiMixedTypes="0" containsString="0" containsNumber="1" minValue="0" maxValue="1.29"/>
    </cacheField>
    <cacheField name="xAG/90" numFmtId="0">
      <sharedItems containsSemiMixedTypes="0" containsString="0" containsNumber="1" minValue="0" maxValue="1.95"/>
    </cacheField>
    <cacheField name="xG+xAG/90" numFmtId="0">
      <sharedItems containsSemiMixedTypes="0" containsString="0" containsNumber="1" minValue="0" maxValue="2.27"/>
    </cacheField>
    <cacheField name="npxG/90" numFmtId="0">
      <sharedItems containsSemiMixedTypes="0" containsString="0" containsNumber="1" minValue="0" maxValue="1.29"/>
    </cacheField>
    <cacheField name="npxG+xAG/90" numFmtId="0">
      <sharedItems containsSemiMixedTypes="0" containsString="0" containsNumber="1" minValue="0" maxValue="2.27"/>
    </cacheField>
  </cacheFields>
  <extLst>
    <ext xmlns:x14="http://schemas.microsoft.com/office/spreadsheetml/2009/9/main" uri="{725AE2AE-9491-48be-B2B4-4EB974FC3084}">
      <x14:pivotCacheDefinition pivotCacheId="82190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6"/>
    <n v="21.19"/>
    <n v="0.61"/>
    <n v="0.38"/>
    <n v="3.25"/>
    <n v="52"/>
    <n v="0.06"/>
    <n v="1"/>
  </r>
  <r>
    <x v="1"/>
    <n v="16"/>
    <n v="20.25"/>
    <n v="0.6"/>
    <n v="0.13"/>
    <n v="3.38"/>
    <n v="54"/>
    <n v="0.13"/>
    <n v="2"/>
  </r>
  <r>
    <x v="2"/>
    <n v="15"/>
    <n v="19.600000000000001"/>
    <n v="0.52"/>
    <n v="0.13"/>
    <n v="3.67"/>
    <n v="55"/>
    <n v="0.13"/>
    <n v="2"/>
  </r>
  <r>
    <x v="3"/>
    <n v="14"/>
    <n v="19.64"/>
    <n v="0.56999999999999995"/>
    <n v="7.0000000000000007E-2"/>
    <n v="2.93"/>
    <n v="41"/>
    <n v="0"/>
    <n v="0"/>
  </r>
  <r>
    <x v="4"/>
    <n v="13"/>
    <n v="19.149999999999999"/>
    <n v="0.64"/>
    <n v="0.15"/>
    <n v="3.38"/>
    <n v="44"/>
    <n v="0.15"/>
    <n v="2"/>
  </r>
  <r>
    <x v="5"/>
    <n v="13"/>
    <n v="21.77"/>
    <n v="0.66"/>
    <n v="0.15"/>
    <n v="3.31"/>
    <n v="43"/>
    <n v="0.15"/>
    <n v="2"/>
  </r>
  <r>
    <x v="6"/>
    <n v="13"/>
    <n v="20.85"/>
    <n v="0.57999999999999996"/>
    <n v="0.31"/>
    <n v="3.77"/>
    <n v="49"/>
    <n v="0"/>
    <n v="0"/>
  </r>
  <r>
    <x v="7"/>
    <n v="12"/>
    <n v="23.83"/>
    <n v="0.66"/>
    <n v="0.33"/>
    <n v="4.42"/>
    <n v="53"/>
    <n v="0"/>
    <n v="0"/>
  </r>
  <r>
    <x v="8"/>
    <n v="11"/>
    <n v="22"/>
    <n v="0.69"/>
    <n v="0.27"/>
    <n v="3.09"/>
    <n v="34"/>
    <n v="0.09"/>
    <n v="1"/>
  </r>
  <r>
    <x v="9"/>
    <n v="10"/>
    <n v="23.2"/>
    <n v="0.67"/>
    <n v="0"/>
    <n v="4.5"/>
    <n v="45"/>
    <n v="0"/>
    <n v="0"/>
  </r>
  <r>
    <x v="10"/>
    <n v="10"/>
    <n v="16.7"/>
    <n v="0.51"/>
    <n v="0.3"/>
    <n v="3.3"/>
    <n v="33"/>
    <n v="0"/>
    <n v="0"/>
  </r>
  <r>
    <x v="11"/>
    <n v="9"/>
    <n v="21.89"/>
    <n v="0.68"/>
    <n v="0.33"/>
    <n v="4.33"/>
    <n v="39"/>
    <n v="0"/>
    <n v="0"/>
  </r>
  <r>
    <x v="12"/>
    <n v="9"/>
    <n v="20.89"/>
    <n v="0.67"/>
    <n v="0.33"/>
    <n v="3.22"/>
    <n v="29"/>
    <n v="0.22"/>
    <n v="2"/>
  </r>
  <r>
    <x v="13"/>
    <n v="9"/>
    <n v="24.44"/>
    <n v="0.65"/>
    <n v="0.11"/>
    <n v="3.89"/>
    <n v="35"/>
    <n v="0.11"/>
    <n v="1"/>
  </r>
  <r>
    <x v="14"/>
    <n v="7"/>
    <n v="19.86"/>
    <n v="0.54"/>
    <n v="0.28999999999999998"/>
    <n v="3.86"/>
    <n v="27"/>
    <n v="0"/>
    <n v="0"/>
  </r>
  <r>
    <x v="15"/>
    <n v="6"/>
    <n v="22"/>
    <n v="0.53"/>
    <n v="0.33"/>
    <n v="3.83"/>
    <n v="23"/>
    <n v="0"/>
    <n v="0"/>
  </r>
  <r>
    <x v="16"/>
    <n v="5"/>
    <n v="21.6"/>
    <n v="0.64"/>
    <n v="0.6"/>
    <n v="4.5999999999999996"/>
    <n v="23"/>
    <n v="0"/>
    <n v="0"/>
  </r>
  <r>
    <x v="17"/>
    <n v="5"/>
    <n v="24"/>
    <n v="0.67"/>
    <n v="0.6"/>
    <n v="3"/>
    <n v="15"/>
    <n v="0"/>
    <n v="0"/>
  </r>
  <r>
    <x v="18"/>
    <n v="4"/>
    <n v="20.25"/>
    <n v="0.63"/>
    <n v="0.75"/>
    <n v="2.5"/>
    <n v="10"/>
    <n v="0.25"/>
    <n v="1"/>
  </r>
  <r>
    <x v="19"/>
    <n v="1"/>
    <n v="27"/>
    <n v="0.79"/>
    <n v="0"/>
    <n v="6"/>
    <n v="6"/>
    <n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3">
  <r>
    <x v="0"/>
    <x v="0"/>
    <s v="br BRA"/>
    <x v="0"/>
    <s v="25-043"/>
    <n v="19"/>
    <x v="0"/>
    <n v="1710"/>
    <x v="0"/>
    <n v="2"/>
    <n v="0"/>
    <n v="2"/>
    <n v="0"/>
    <n v="0"/>
    <n v="4"/>
    <n v="0"/>
    <x v="0"/>
    <x v="0"/>
    <n v="0.11"/>
    <n v="0"/>
    <n v="0.11"/>
    <n v="0.11"/>
    <n v="0.11"/>
    <n v="2.9"/>
    <n v="2.9"/>
    <n v="0.2"/>
    <n v="3.1"/>
    <n v="0.15"/>
    <n v="0.01"/>
    <n v="0.16"/>
    <n v="0.15"/>
    <n v="0.16"/>
  </r>
  <r>
    <x v="0"/>
    <x v="1"/>
    <s v="eng ENG"/>
    <x v="1"/>
    <s v="17-247"/>
    <n v="0"/>
    <x v="1"/>
    <n v="0"/>
    <x v="1"/>
    <n v="0"/>
    <n v="0"/>
    <n v="0"/>
    <n v="0"/>
    <n v="0"/>
    <n v="0"/>
    <n v="0"/>
    <x v="1"/>
    <x v="0"/>
    <n v="0"/>
    <n v="0"/>
    <n v="0"/>
    <n v="0"/>
    <n v="0"/>
    <n v="0"/>
    <n v="0"/>
    <n v="0"/>
    <n v="0"/>
    <n v="0"/>
    <n v="0"/>
    <n v="0"/>
    <n v="0"/>
    <n v="0"/>
  </r>
  <r>
    <x v="0"/>
    <x v="2"/>
    <s v="eg EGY"/>
    <x v="2"/>
    <s v="30-204"/>
    <n v="5"/>
    <x v="2"/>
    <n v="113"/>
    <x v="2"/>
    <n v="0"/>
    <n v="0"/>
    <n v="0"/>
    <n v="0"/>
    <n v="0"/>
    <n v="0"/>
    <n v="0"/>
    <x v="1"/>
    <x v="0"/>
    <n v="0"/>
    <n v="0"/>
    <n v="0"/>
    <n v="0"/>
    <n v="0"/>
    <n v="0"/>
    <n v="0"/>
    <n v="0"/>
    <n v="0"/>
    <n v="0"/>
    <n v="0"/>
    <n v="0"/>
    <n v="0"/>
    <n v="0"/>
  </r>
  <r>
    <x v="0"/>
    <x v="3"/>
    <s v="eng ENG"/>
    <x v="0"/>
    <s v="27-133"/>
    <n v="6"/>
    <x v="1"/>
    <n v="19"/>
    <x v="3"/>
    <n v="0"/>
    <n v="0"/>
    <n v="0"/>
    <n v="0"/>
    <n v="0"/>
    <n v="0"/>
    <n v="0"/>
    <x v="1"/>
    <x v="0"/>
    <n v="0"/>
    <n v="0"/>
    <n v="0"/>
    <n v="0"/>
    <n v="0"/>
    <n v="0"/>
    <n v="0"/>
    <n v="0"/>
    <n v="0"/>
    <n v="0"/>
    <n v="0"/>
    <n v="0"/>
    <n v="0"/>
    <n v="0"/>
  </r>
  <r>
    <x v="0"/>
    <x v="4"/>
    <s v="ee EST"/>
    <x v="3"/>
    <s v="20-293"/>
    <n v="0"/>
    <x v="1"/>
    <n v="0"/>
    <x v="1"/>
    <n v="0"/>
    <n v="0"/>
    <n v="0"/>
    <n v="0"/>
    <n v="0"/>
    <n v="0"/>
    <n v="0"/>
    <x v="1"/>
    <x v="0"/>
    <n v="0"/>
    <n v="0"/>
    <n v="0"/>
    <n v="0"/>
    <n v="0"/>
    <n v="0"/>
    <n v="0"/>
    <n v="0"/>
    <n v="0"/>
    <n v="0"/>
    <n v="0"/>
    <n v="0"/>
    <n v="0"/>
    <n v="0"/>
  </r>
  <r>
    <x v="0"/>
    <x v="5"/>
    <s v="br BRA"/>
    <x v="1"/>
    <s v="25-303"/>
    <n v="14"/>
    <x v="3"/>
    <n v="1219"/>
    <x v="4"/>
    <n v="5"/>
    <n v="5"/>
    <n v="5"/>
    <n v="0"/>
    <n v="0"/>
    <n v="4"/>
    <n v="0"/>
    <x v="2"/>
    <x v="0"/>
    <n v="0.37"/>
    <n v="0.37"/>
    <n v="0.74"/>
    <n v="0.37"/>
    <n v="0.74"/>
    <n v="7.7"/>
    <n v="7.7"/>
    <n v="2.8"/>
    <n v="10.6"/>
    <n v="0.56999999999999995"/>
    <n v="0.21"/>
    <n v="0.78"/>
    <n v="0.56999999999999995"/>
    <n v="0.78"/>
  </r>
  <r>
    <x v="0"/>
    <x v="6"/>
    <s v="it ITA"/>
    <x v="2"/>
    <s v="31-042"/>
    <n v="18"/>
    <x v="4"/>
    <n v="1279"/>
    <x v="5"/>
    <n v="2"/>
    <n v="0"/>
    <n v="0"/>
    <n v="2"/>
    <n v="2"/>
    <n v="4"/>
    <n v="0"/>
    <x v="3"/>
    <x v="0"/>
    <n v="0.14000000000000001"/>
    <n v="0"/>
    <n v="0.14000000000000001"/>
    <n v="0"/>
    <n v="0"/>
    <n v="1.7"/>
    <n v="0.1"/>
    <n v="0.4"/>
    <n v="0.5"/>
    <n v="0.12"/>
    <n v="0.03"/>
    <n v="0.14000000000000001"/>
    <n v="0.01"/>
    <n v="0.03"/>
  </r>
  <r>
    <x v="0"/>
    <x v="7"/>
    <s v="br BRA"/>
    <x v="2"/>
    <s v="19-299"/>
    <n v="1"/>
    <x v="1"/>
    <n v="1"/>
    <x v="1"/>
    <n v="0"/>
    <n v="0"/>
    <n v="0"/>
    <n v="0"/>
    <n v="0"/>
    <n v="0"/>
    <n v="0"/>
    <x v="1"/>
    <x v="0"/>
    <n v="0"/>
    <n v="0"/>
    <n v="0"/>
    <n v="0"/>
    <n v="0"/>
    <n v="0"/>
    <n v="0"/>
    <n v="0"/>
    <n v="0"/>
    <n v="0"/>
    <n v="0"/>
    <n v="0"/>
    <n v="0"/>
    <n v="0"/>
  </r>
  <r>
    <x v="0"/>
    <x v="8"/>
    <s v="br BRA"/>
    <x v="1"/>
    <s v="21-227"/>
    <n v="19"/>
    <x v="0"/>
    <n v="1607"/>
    <x v="6"/>
    <n v="7"/>
    <n v="2"/>
    <n v="7"/>
    <n v="0"/>
    <n v="0"/>
    <n v="2"/>
    <n v="0"/>
    <x v="4"/>
    <x v="0"/>
    <n v="0.39"/>
    <n v="0.11"/>
    <n v="0.5"/>
    <n v="0.39"/>
    <n v="0.5"/>
    <n v="4.3"/>
    <n v="4.3"/>
    <n v="4.8"/>
    <n v="9.1"/>
    <n v="0.24"/>
    <n v="0.27"/>
    <n v="0.51"/>
    <n v="0.24"/>
    <n v="0.51"/>
  </r>
  <r>
    <x v="0"/>
    <x v="9"/>
    <s v="eng ENG"/>
    <x v="1"/>
    <s v="23-052"/>
    <n v="2"/>
    <x v="1"/>
    <n v="65"/>
    <x v="7"/>
    <n v="2"/>
    <n v="1"/>
    <n v="2"/>
    <n v="0"/>
    <n v="0"/>
    <n v="0"/>
    <n v="0"/>
    <x v="1"/>
    <x v="0"/>
    <n v="2.77"/>
    <n v="1.38"/>
    <n v="4.1500000000000004"/>
    <n v="2.77"/>
    <n v="4.1500000000000004"/>
    <n v="0.6"/>
    <n v="0.6"/>
    <n v="0.1"/>
    <n v="0.7"/>
    <n v="0.87"/>
    <n v="0.11"/>
    <n v="0.99"/>
    <n v="0.87"/>
    <n v="0.99"/>
  </r>
  <r>
    <x v="0"/>
    <x v="10"/>
    <s v="eng ENG"/>
    <x v="1"/>
    <s v="23-246"/>
    <n v="17"/>
    <x v="5"/>
    <n v="601"/>
    <x v="8"/>
    <n v="4"/>
    <n v="0"/>
    <n v="4"/>
    <n v="0"/>
    <n v="0"/>
    <n v="1"/>
    <n v="0"/>
    <x v="5"/>
    <x v="0"/>
    <n v="0.6"/>
    <n v="0"/>
    <n v="0.6"/>
    <n v="0.6"/>
    <n v="0.6"/>
    <n v="5.3"/>
    <n v="5.3"/>
    <n v="0.2"/>
    <n v="5.5"/>
    <n v="0.8"/>
    <n v="0.02"/>
    <n v="0.82"/>
    <n v="0.8"/>
    <n v="0.82"/>
  </r>
  <r>
    <x v="0"/>
    <x v="11"/>
    <s v="eng ENG"/>
    <x v="1"/>
    <s v="15-316"/>
    <n v="1"/>
    <x v="1"/>
    <n v="1"/>
    <x v="1"/>
    <n v="0"/>
    <n v="0"/>
    <n v="0"/>
    <n v="0"/>
    <n v="0"/>
    <n v="0"/>
    <n v="0"/>
    <x v="1"/>
    <x v="0"/>
    <n v="0"/>
    <n v="0"/>
    <n v="0"/>
    <n v="0"/>
    <n v="0"/>
    <n v="0"/>
    <n v="0"/>
    <n v="0"/>
    <n v="0"/>
    <n v="0"/>
    <n v="0"/>
    <n v="0"/>
    <n v="0"/>
    <n v="0"/>
  </r>
  <r>
    <x v="0"/>
    <x v="12"/>
    <s v="no NOR"/>
    <x v="2"/>
    <s v="24-045"/>
    <n v="18"/>
    <x v="6"/>
    <n v="1518"/>
    <x v="9"/>
    <n v="8"/>
    <n v="5"/>
    <n v="8"/>
    <n v="0"/>
    <n v="0"/>
    <n v="3"/>
    <n v="0"/>
    <x v="6"/>
    <x v="0"/>
    <n v="0.47"/>
    <n v="0.3"/>
    <n v="0.77"/>
    <n v="0.47"/>
    <n v="0.77"/>
    <n v="5.5"/>
    <n v="5.5"/>
    <n v="5"/>
    <n v="10.4"/>
    <n v="0.32"/>
    <n v="0.3"/>
    <n v="0.62"/>
    <n v="0.32"/>
    <n v="0.62"/>
  </r>
  <r>
    <x v="0"/>
    <x v="13"/>
    <s v="eng ENG"/>
    <x v="2"/>
    <s v="20-027"/>
    <n v="0"/>
    <x v="1"/>
    <n v="0"/>
    <x v="1"/>
    <n v="0"/>
    <n v="0"/>
    <n v="0"/>
    <n v="0"/>
    <n v="0"/>
    <n v="0"/>
    <n v="0"/>
    <x v="1"/>
    <x v="0"/>
    <n v="0"/>
    <n v="0"/>
    <n v="0"/>
    <n v="0"/>
    <n v="0"/>
    <n v="0"/>
    <n v="0"/>
    <n v="0"/>
    <n v="0"/>
    <n v="0"/>
    <n v="0"/>
    <n v="0"/>
    <n v="0"/>
    <n v="0"/>
  </r>
  <r>
    <x v="0"/>
    <x v="14"/>
    <s v="gh GHA"/>
    <x v="2"/>
    <s v="29-232"/>
    <n v="16"/>
    <x v="7"/>
    <n v="1391"/>
    <x v="10"/>
    <n v="2"/>
    <n v="0"/>
    <n v="2"/>
    <n v="0"/>
    <n v="0"/>
    <n v="2"/>
    <n v="0"/>
    <x v="7"/>
    <x v="0"/>
    <n v="0.13"/>
    <n v="0"/>
    <n v="0.13"/>
    <n v="0.13"/>
    <n v="0.13"/>
    <n v="1.5"/>
    <n v="1.5"/>
    <n v="0.8"/>
    <n v="2.2999999999999998"/>
    <n v="0.1"/>
    <n v="0.05"/>
    <n v="0.15"/>
    <n v="0.1"/>
    <n v="0.15"/>
  </r>
  <r>
    <x v="0"/>
    <x v="15"/>
    <s v="ci CIV"/>
    <x v="4"/>
    <s v="27-247"/>
    <n v="0"/>
    <x v="1"/>
    <n v="0"/>
    <x v="1"/>
    <n v="0"/>
    <n v="0"/>
    <n v="0"/>
    <n v="0"/>
    <n v="0"/>
    <n v="0"/>
    <n v="0"/>
    <x v="1"/>
    <x v="0"/>
    <n v="0"/>
    <n v="0"/>
    <n v="0"/>
    <n v="0"/>
    <n v="0"/>
    <n v="0"/>
    <n v="0"/>
    <n v="0"/>
    <n v="0"/>
    <n v="0"/>
    <n v="0"/>
    <n v="0"/>
    <n v="0"/>
    <n v="0"/>
  </r>
  <r>
    <x v="0"/>
    <x v="16"/>
    <s v="eng ENG"/>
    <x v="3"/>
    <s v="24-262"/>
    <n v="19"/>
    <x v="0"/>
    <n v="1710"/>
    <x v="0"/>
    <n v="0"/>
    <n v="0"/>
    <n v="0"/>
    <n v="0"/>
    <n v="0"/>
    <n v="0"/>
    <n v="0"/>
    <x v="1"/>
    <x v="0"/>
    <n v="0"/>
    <n v="0"/>
    <n v="0"/>
    <n v="0"/>
    <n v="0"/>
    <n v="0"/>
    <n v="0"/>
    <n v="0"/>
    <n v="0"/>
    <n v="0"/>
    <n v="0"/>
    <n v="0"/>
    <n v="0"/>
    <n v="0"/>
  </r>
  <r>
    <x v="0"/>
    <x v="17"/>
    <s v="eng ENG"/>
    <x v="1"/>
    <s v="21-148"/>
    <n v="19"/>
    <x v="0"/>
    <n v="1621"/>
    <x v="11"/>
    <n v="7"/>
    <n v="7"/>
    <n v="6"/>
    <n v="1"/>
    <n v="1"/>
    <n v="4"/>
    <n v="0"/>
    <x v="8"/>
    <x v="0"/>
    <n v="0.39"/>
    <n v="0.39"/>
    <n v="0.78"/>
    <n v="0.33"/>
    <n v="0.72"/>
    <n v="5.9"/>
    <n v="5.3"/>
    <n v="4.2"/>
    <n v="9.5"/>
    <n v="0.33"/>
    <n v="0.24"/>
    <n v="0.56000000000000005"/>
    <n v="0.28999999999999998"/>
    <n v="0.53"/>
  </r>
  <r>
    <x v="0"/>
    <x v="18"/>
    <s v="fr FRA"/>
    <x v="0"/>
    <s v="21-313"/>
    <n v="19"/>
    <x v="0"/>
    <n v="1695"/>
    <x v="12"/>
    <n v="2"/>
    <n v="1"/>
    <n v="2"/>
    <n v="0"/>
    <n v="0"/>
    <n v="4"/>
    <n v="0"/>
    <x v="0"/>
    <x v="0"/>
    <n v="0.11"/>
    <n v="0.05"/>
    <n v="0.16"/>
    <n v="0.11"/>
    <n v="0.16"/>
    <n v="0.9"/>
    <n v="0.9"/>
    <n v="0.9"/>
    <n v="1.8"/>
    <n v="0.05"/>
    <n v="0.05"/>
    <n v="0.09"/>
    <n v="0.05"/>
    <n v="0.09"/>
  </r>
  <r>
    <x v="0"/>
    <x v="19"/>
    <s v="eng ENG"/>
    <x v="2"/>
    <s v="22-118"/>
    <n v="0"/>
    <x v="1"/>
    <n v="0"/>
    <x v="1"/>
    <n v="0"/>
    <n v="0"/>
    <n v="0"/>
    <n v="0"/>
    <n v="0"/>
    <n v="0"/>
    <n v="0"/>
    <x v="1"/>
    <x v="0"/>
    <n v="0"/>
    <n v="0"/>
    <n v="0"/>
    <n v="0"/>
    <n v="0"/>
    <n v="0"/>
    <n v="0"/>
    <n v="0"/>
    <n v="0"/>
    <n v="0"/>
    <n v="0"/>
    <n v="0"/>
    <n v="0"/>
    <n v="0"/>
  </r>
  <r>
    <x v="0"/>
    <x v="20"/>
    <s v="eng ENG"/>
    <x v="5"/>
    <s v="22-187"/>
    <n v="5"/>
    <x v="1"/>
    <n v="52"/>
    <x v="13"/>
    <n v="0"/>
    <n v="0"/>
    <n v="0"/>
    <n v="0"/>
    <n v="0"/>
    <n v="0"/>
    <n v="0"/>
    <x v="1"/>
    <x v="0"/>
    <n v="0"/>
    <n v="0"/>
    <n v="0"/>
    <n v="0"/>
    <n v="0"/>
    <n v="0.1"/>
    <n v="0.1"/>
    <n v="0.3"/>
    <n v="0.4"/>
    <n v="0.16"/>
    <n v="0.49"/>
    <n v="0.65"/>
    <n v="0.16"/>
    <n v="0.65"/>
  </r>
  <r>
    <x v="0"/>
    <x v="21"/>
    <s v="eng ENG"/>
    <x v="0"/>
    <s v="18-012"/>
    <n v="0"/>
    <x v="1"/>
    <n v="0"/>
    <x v="1"/>
    <n v="0"/>
    <n v="0"/>
    <n v="0"/>
    <n v="0"/>
    <n v="0"/>
    <n v="0"/>
    <n v="0"/>
    <x v="1"/>
    <x v="0"/>
    <n v="0"/>
    <n v="0"/>
    <n v="0"/>
    <n v="0"/>
    <n v="0"/>
    <n v="0"/>
    <n v="0"/>
    <n v="0"/>
    <n v="0"/>
    <n v="0"/>
    <n v="0"/>
    <n v="0"/>
    <n v="0"/>
    <n v="0"/>
  </r>
  <r>
    <x v="0"/>
    <x v="22"/>
    <s v="sct SCO"/>
    <x v="0"/>
    <s v="25-240"/>
    <n v="15"/>
    <x v="8"/>
    <n v="469"/>
    <x v="14"/>
    <n v="0"/>
    <n v="0"/>
    <n v="0"/>
    <n v="0"/>
    <n v="0"/>
    <n v="0"/>
    <n v="0"/>
    <x v="1"/>
    <x v="0"/>
    <n v="0"/>
    <n v="0"/>
    <n v="0"/>
    <n v="0"/>
    <n v="0"/>
    <n v="0.3"/>
    <n v="0.3"/>
    <n v="0.2"/>
    <n v="0.4"/>
    <n v="0.05"/>
    <n v="0.03"/>
    <n v="0.08"/>
    <n v="0.05"/>
    <n v="0.08"/>
  </r>
  <r>
    <x v="0"/>
    <x v="23"/>
    <s v="jp JPN"/>
    <x v="0"/>
    <s v="24-087"/>
    <n v="15"/>
    <x v="8"/>
    <n v="506"/>
    <x v="15"/>
    <n v="0"/>
    <n v="1"/>
    <n v="0"/>
    <n v="0"/>
    <n v="0"/>
    <n v="1"/>
    <n v="0"/>
    <x v="6"/>
    <x v="0"/>
    <n v="0"/>
    <n v="0.18"/>
    <n v="0.18"/>
    <n v="0"/>
    <n v="0.18"/>
    <n v="0.1"/>
    <n v="0.1"/>
    <n v="0.6"/>
    <n v="0.7"/>
    <n v="0.01"/>
    <n v="0.1"/>
    <n v="0.12"/>
    <n v="0.01"/>
    <n v="0.12"/>
  </r>
  <r>
    <x v="0"/>
    <x v="24"/>
    <s v="be BEL"/>
    <x v="4"/>
    <s v="28-058"/>
    <n v="1"/>
    <x v="1"/>
    <n v="9"/>
    <x v="16"/>
    <n v="0"/>
    <n v="0"/>
    <n v="0"/>
    <n v="0"/>
    <n v="0"/>
    <n v="0"/>
    <n v="0"/>
    <x v="1"/>
    <x v="0"/>
    <n v="0"/>
    <n v="0"/>
    <n v="0"/>
    <n v="0"/>
    <n v="0"/>
    <n v="0"/>
    <n v="0"/>
    <n v="0"/>
    <n v="0"/>
    <n v="0"/>
    <n v="0"/>
    <n v="0"/>
    <n v="0"/>
    <n v="0"/>
  </r>
  <r>
    <x v="0"/>
    <x v="25"/>
    <s v="us USA"/>
    <x v="3"/>
    <s v="28-221"/>
    <n v="0"/>
    <x v="1"/>
    <n v="0"/>
    <x v="1"/>
    <n v="0"/>
    <n v="0"/>
    <n v="0"/>
    <n v="0"/>
    <n v="0"/>
    <n v="0"/>
    <n v="0"/>
    <x v="1"/>
    <x v="0"/>
    <n v="0"/>
    <n v="0"/>
    <n v="0"/>
    <n v="0"/>
    <n v="0"/>
    <n v="0"/>
    <n v="0"/>
    <n v="0"/>
    <n v="0"/>
    <n v="0"/>
    <n v="0"/>
    <n v="0"/>
    <n v="0"/>
    <n v="0"/>
  </r>
  <r>
    <x v="0"/>
    <x v="26"/>
    <s v="pt POR"/>
    <x v="5"/>
    <s v="22-246"/>
    <n v="10"/>
    <x v="2"/>
    <n v="250"/>
    <x v="17"/>
    <n v="1"/>
    <n v="1"/>
    <n v="1"/>
    <n v="0"/>
    <n v="0"/>
    <n v="0"/>
    <n v="0"/>
    <x v="1"/>
    <x v="0"/>
    <n v="0.36"/>
    <n v="0.36"/>
    <n v="0.72"/>
    <n v="0.36"/>
    <n v="0.72"/>
    <n v="0.3"/>
    <n v="0.3"/>
    <n v="1.1000000000000001"/>
    <n v="1.5"/>
    <n v="0.12"/>
    <n v="0.41"/>
    <n v="0.53"/>
    <n v="0.12"/>
    <n v="0.53"/>
  </r>
  <r>
    <x v="0"/>
    <x v="27"/>
    <s v="eng ENG"/>
    <x v="0"/>
    <s v="25-115"/>
    <n v="19"/>
    <x v="0"/>
    <n v="1509"/>
    <x v="18"/>
    <n v="0"/>
    <n v="2"/>
    <n v="0"/>
    <n v="0"/>
    <n v="0"/>
    <n v="4"/>
    <n v="0"/>
    <x v="9"/>
    <x v="0"/>
    <n v="0"/>
    <n v="0.12"/>
    <n v="0.12"/>
    <n v="0"/>
    <n v="0.12"/>
    <n v="0.3"/>
    <n v="0.3"/>
    <n v="1.1000000000000001"/>
    <n v="1.4"/>
    <n v="0.02"/>
    <n v="7.0000000000000007E-2"/>
    <n v="0.08"/>
    <n v="0.02"/>
    <n v="0.08"/>
  </r>
  <r>
    <x v="0"/>
    <x v="28"/>
    <s v="ch SUI"/>
    <x v="2"/>
    <s v="30-126"/>
    <n v="19"/>
    <x v="0"/>
    <n v="1616"/>
    <x v="11"/>
    <n v="3"/>
    <n v="5"/>
    <n v="3"/>
    <n v="0"/>
    <n v="0"/>
    <n v="3"/>
    <n v="0"/>
    <x v="10"/>
    <x v="0"/>
    <n v="0.17"/>
    <n v="0.28000000000000003"/>
    <n v="0.45"/>
    <n v="0.17"/>
    <n v="0.45"/>
    <n v="2"/>
    <n v="2"/>
    <n v="3.7"/>
    <n v="5.6"/>
    <n v="0.11"/>
    <n v="0.2"/>
    <n v="0.31"/>
    <n v="0.11"/>
    <n v="0.31"/>
  </r>
  <r>
    <x v="0"/>
    <x v="29"/>
    <s v="ua UKR"/>
    <x v="0"/>
    <s v="26-047"/>
    <n v="12"/>
    <x v="9"/>
    <n v="901"/>
    <x v="19"/>
    <n v="0"/>
    <n v="1"/>
    <n v="0"/>
    <n v="0"/>
    <n v="0"/>
    <n v="1"/>
    <n v="0"/>
    <x v="11"/>
    <x v="0"/>
    <n v="0"/>
    <n v="0.1"/>
    <n v="0.1"/>
    <n v="0"/>
    <n v="0.1"/>
    <n v="0.7"/>
    <n v="0.7"/>
    <n v="0.5"/>
    <n v="1.2"/>
    <n v="7.0000000000000007E-2"/>
    <n v="0.05"/>
    <n v="0.12"/>
    <n v="7.0000000000000007E-2"/>
    <n v="0.12"/>
  </r>
  <r>
    <x v="1"/>
    <x v="30"/>
    <s v="eng ENG"/>
    <x v="4"/>
    <s v="21-194"/>
    <n v="6"/>
    <x v="1"/>
    <n v="49"/>
    <x v="20"/>
    <n v="0"/>
    <n v="0"/>
    <n v="0"/>
    <n v="0"/>
    <n v="0"/>
    <n v="0"/>
    <n v="0"/>
    <x v="1"/>
    <x v="0"/>
    <n v="0"/>
    <n v="0"/>
    <n v="0"/>
    <n v="0"/>
    <n v="0"/>
    <n v="0"/>
    <n v="0"/>
    <n v="0"/>
    <n v="0"/>
    <n v="0"/>
    <n v="0"/>
    <n v="0"/>
    <n v="0"/>
    <n v="0"/>
  </r>
  <r>
    <x v="1"/>
    <x v="31"/>
    <s v="jm JAM"/>
    <x v="4"/>
    <s v="25-175"/>
    <n v="19"/>
    <x v="7"/>
    <n v="1236"/>
    <x v="21"/>
    <n v="4"/>
    <n v="2"/>
    <n v="4"/>
    <n v="0"/>
    <n v="0"/>
    <n v="4"/>
    <n v="0"/>
    <x v="12"/>
    <x v="0"/>
    <n v="0.28999999999999998"/>
    <n v="0.15"/>
    <n v="0.44"/>
    <n v="0.28999999999999998"/>
    <n v="0.44"/>
    <n v="3.9"/>
    <n v="3.9"/>
    <n v="2.2999999999999998"/>
    <n v="6.1"/>
    <n v="0.28000000000000003"/>
    <n v="0.16"/>
    <n v="0.45"/>
    <n v="0.28000000000000003"/>
    <n v="0.45"/>
  </r>
  <r>
    <x v="1"/>
    <x v="32"/>
    <s v="nl NED"/>
    <x v="2"/>
    <s v="19-026"/>
    <n v="0"/>
    <x v="1"/>
    <n v="0"/>
    <x v="1"/>
    <n v="0"/>
    <n v="0"/>
    <n v="0"/>
    <n v="0"/>
    <n v="0"/>
    <n v="0"/>
    <n v="0"/>
    <x v="1"/>
    <x v="0"/>
    <n v="0"/>
    <n v="0"/>
    <n v="0"/>
    <n v="0"/>
    <n v="0"/>
    <n v="0"/>
    <n v="0"/>
    <n v="0"/>
    <n v="0"/>
    <n v="0"/>
    <n v="0"/>
    <n v="0"/>
    <n v="0"/>
    <n v="0"/>
  </r>
  <r>
    <x v="1"/>
    <x v="33"/>
    <s v="ar ARG"/>
    <x v="5"/>
    <s v="26-037"/>
    <n v="20"/>
    <x v="10"/>
    <n v="1130"/>
    <x v="22"/>
    <n v="3"/>
    <n v="0"/>
    <n v="3"/>
    <n v="0"/>
    <n v="0"/>
    <n v="0"/>
    <n v="0"/>
    <x v="1"/>
    <x v="0"/>
    <n v="0.24"/>
    <n v="0"/>
    <n v="0.24"/>
    <n v="0.24"/>
    <n v="0.24"/>
    <n v="3.3"/>
    <n v="3.3"/>
    <n v="1.9"/>
    <n v="5.2"/>
    <n v="0.26"/>
    <n v="0.15"/>
    <n v="0.41"/>
    <n v="0.26"/>
    <n v="0.41"/>
  </r>
  <r>
    <x v="1"/>
    <x v="34"/>
    <s v="br BRA"/>
    <x v="0"/>
    <s v="29-322"/>
    <n v="2"/>
    <x v="11"/>
    <n v="179"/>
    <x v="23"/>
    <n v="0"/>
    <n v="0"/>
    <n v="0"/>
    <n v="0"/>
    <n v="0"/>
    <n v="0"/>
    <n v="0"/>
    <x v="1"/>
    <x v="0"/>
    <n v="0"/>
    <n v="0"/>
    <n v="0"/>
    <n v="0"/>
    <n v="0"/>
    <n v="0.4"/>
    <n v="0.4"/>
    <n v="0"/>
    <n v="0.4"/>
    <n v="0.18"/>
    <n v="0"/>
    <n v="0.18"/>
    <n v="0.18"/>
    <n v="0.18"/>
  </r>
  <r>
    <x v="1"/>
    <x v="35"/>
    <s v="pl POL"/>
    <x v="0"/>
    <s v="25-177"/>
    <n v="16"/>
    <x v="12"/>
    <n v="1153"/>
    <x v="24"/>
    <n v="0"/>
    <n v="0"/>
    <n v="0"/>
    <n v="0"/>
    <n v="0"/>
    <n v="3"/>
    <n v="0"/>
    <x v="13"/>
    <x v="0"/>
    <n v="0"/>
    <n v="0"/>
    <n v="0"/>
    <n v="0"/>
    <n v="0"/>
    <n v="0.2"/>
    <n v="0.2"/>
    <n v="0.7"/>
    <n v="0.9"/>
    <n v="0.02"/>
    <n v="0.05"/>
    <n v="7.0000000000000007E-2"/>
    <n v="0.02"/>
    <n v="7.0000000000000007E-2"/>
  </r>
  <r>
    <x v="1"/>
    <x v="36"/>
    <s v="eng ENG"/>
    <x v="6"/>
    <s v="28-011"/>
    <n v="4"/>
    <x v="2"/>
    <n v="110"/>
    <x v="25"/>
    <n v="0"/>
    <n v="0"/>
    <n v="0"/>
    <n v="0"/>
    <n v="0"/>
    <n v="1"/>
    <n v="0"/>
    <x v="14"/>
    <x v="0"/>
    <n v="0"/>
    <n v="0"/>
    <n v="0"/>
    <n v="0"/>
    <n v="0"/>
    <n v="0"/>
    <n v="0"/>
    <n v="0"/>
    <n v="0"/>
    <n v="0.03"/>
    <n v="0"/>
    <n v="0.03"/>
    <n v="0.03"/>
    <n v="0.03"/>
  </r>
  <r>
    <x v="1"/>
    <x v="37"/>
    <s v="br BRA"/>
    <x v="5"/>
    <s v="30-233"/>
    <n v="17"/>
    <x v="13"/>
    <n v="667"/>
    <x v="26"/>
    <n v="0"/>
    <n v="0"/>
    <n v="0"/>
    <n v="0"/>
    <n v="0"/>
    <n v="3"/>
    <n v="0"/>
    <x v="15"/>
    <x v="0"/>
    <n v="0"/>
    <n v="0"/>
    <n v="0"/>
    <n v="0"/>
    <n v="0"/>
    <n v="1"/>
    <n v="1"/>
    <n v="0.3"/>
    <n v="1.3"/>
    <n v="0.14000000000000001"/>
    <n v="0.04"/>
    <n v="0.18"/>
    <n v="0.14000000000000001"/>
    <n v="0.18"/>
  </r>
  <r>
    <x v="1"/>
    <x v="38"/>
    <s v="be BEL"/>
    <x v="2"/>
    <s v="27-291"/>
    <n v="11"/>
    <x v="14"/>
    <n v="332"/>
    <x v="27"/>
    <n v="0"/>
    <n v="0"/>
    <n v="0"/>
    <n v="0"/>
    <n v="0"/>
    <n v="0"/>
    <n v="0"/>
    <x v="1"/>
    <x v="0"/>
    <n v="0"/>
    <n v="0"/>
    <n v="0"/>
    <n v="0"/>
    <n v="0"/>
    <n v="0"/>
    <n v="0"/>
    <n v="0.5"/>
    <n v="0.5"/>
    <n v="0.01"/>
    <n v="0.12"/>
    <n v="0.14000000000000001"/>
    <n v="0.01"/>
    <n v="0.14000000000000001"/>
  </r>
  <r>
    <x v="1"/>
    <x v="39"/>
    <s v="fr FRA"/>
    <x v="0"/>
    <s v="29-195"/>
    <n v="14"/>
    <x v="12"/>
    <n v="1066"/>
    <x v="28"/>
    <n v="1"/>
    <n v="0"/>
    <n v="1"/>
    <n v="0"/>
    <n v="0"/>
    <n v="2"/>
    <n v="0"/>
    <x v="10"/>
    <x v="0"/>
    <n v="0.08"/>
    <n v="0"/>
    <n v="0.08"/>
    <n v="0.08"/>
    <n v="0.08"/>
    <n v="0.2"/>
    <n v="0.2"/>
    <n v="1.1000000000000001"/>
    <n v="1.4"/>
    <n v="0.02"/>
    <n v="0.1"/>
    <n v="0.12"/>
    <n v="0.02"/>
    <n v="0.12"/>
  </r>
  <r>
    <x v="1"/>
    <x v="40"/>
    <s v="eng ENG"/>
    <x v="2"/>
    <s v="19-215"/>
    <n v="0"/>
    <x v="1"/>
    <n v="0"/>
    <x v="1"/>
    <n v="0"/>
    <n v="0"/>
    <n v="0"/>
    <n v="0"/>
    <n v="0"/>
    <n v="0"/>
    <n v="0"/>
    <x v="1"/>
    <x v="0"/>
    <n v="0"/>
    <n v="0"/>
    <n v="0"/>
    <n v="0"/>
    <n v="0"/>
    <n v="0"/>
    <n v="0"/>
    <n v="0"/>
    <n v="0"/>
    <n v="0"/>
    <n v="0"/>
    <n v="0"/>
    <n v="0"/>
    <n v="0"/>
  </r>
  <r>
    <x v="1"/>
    <x v="41"/>
    <s v="fr FRA"/>
    <x v="2"/>
    <s v="23-069"/>
    <n v="14"/>
    <x v="12"/>
    <n v="1114"/>
    <x v="29"/>
    <n v="0"/>
    <n v="1"/>
    <n v="0"/>
    <n v="0"/>
    <n v="0"/>
    <n v="3"/>
    <n v="0"/>
    <x v="9"/>
    <x v="0"/>
    <n v="0"/>
    <n v="0.08"/>
    <n v="0.08"/>
    <n v="0"/>
    <n v="0.08"/>
    <n v="0.2"/>
    <n v="0.2"/>
    <n v="0.2"/>
    <n v="0.4"/>
    <n v="0.02"/>
    <n v="0.02"/>
    <n v="0.03"/>
    <n v="0.02"/>
    <n v="0.03"/>
  </r>
  <r>
    <x v="1"/>
    <x v="42"/>
    <s v="eng ENG"/>
    <x v="0"/>
    <s v="25-100"/>
    <n v="20"/>
    <x v="0"/>
    <n v="1702"/>
    <x v="30"/>
    <n v="0"/>
    <n v="0"/>
    <n v="0"/>
    <n v="0"/>
    <n v="0"/>
    <n v="3"/>
    <n v="0"/>
    <x v="16"/>
    <x v="0"/>
    <n v="0"/>
    <n v="0"/>
    <n v="0"/>
    <n v="0"/>
    <n v="0"/>
    <n v="0.5"/>
    <n v="0.5"/>
    <n v="0.5"/>
    <n v="0.9"/>
    <n v="0.02"/>
    <n v="0.03"/>
    <n v="0.05"/>
    <n v="0.02"/>
    <n v="0.05"/>
  </r>
  <r>
    <x v="1"/>
    <x v="43"/>
    <s v="br BRA"/>
    <x v="2"/>
    <s v="24-267"/>
    <n v="19"/>
    <x v="4"/>
    <n v="1344"/>
    <x v="31"/>
    <n v="2"/>
    <n v="4"/>
    <n v="2"/>
    <n v="0"/>
    <n v="0"/>
    <n v="2"/>
    <n v="1"/>
    <x v="7"/>
    <x v="1"/>
    <n v="0.13"/>
    <n v="0.27"/>
    <n v="0.4"/>
    <n v="0.13"/>
    <n v="0.4"/>
    <n v="0.9"/>
    <n v="0.9"/>
    <n v="2.2999999999999998"/>
    <n v="3.2"/>
    <n v="0.06"/>
    <n v="0.16"/>
    <n v="0.21"/>
    <n v="0.06"/>
    <n v="0.21"/>
  </r>
  <r>
    <x v="1"/>
    <x v="44"/>
    <s v="eng ENG"/>
    <x v="3"/>
    <s v="19-282"/>
    <n v="0"/>
    <x v="1"/>
    <n v="0"/>
    <x v="1"/>
    <n v="0"/>
    <n v="0"/>
    <n v="0"/>
    <n v="0"/>
    <n v="0"/>
    <n v="0"/>
    <n v="0"/>
    <x v="1"/>
    <x v="0"/>
    <n v="0"/>
    <n v="0"/>
    <n v="0"/>
    <n v="0"/>
    <n v="0"/>
    <n v="0"/>
    <n v="0"/>
    <n v="0"/>
    <n v="0"/>
    <n v="0"/>
    <n v="0"/>
    <n v="0"/>
    <n v="0"/>
    <n v="0"/>
  </r>
  <r>
    <x v="1"/>
    <x v="45"/>
    <s v="ar ARG"/>
    <x v="3"/>
    <s v="30-151"/>
    <n v="18"/>
    <x v="6"/>
    <n v="1564"/>
    <x v="32"/>
    <n v="0"/>
    <n v="0"/>
    <n v="0"/>
    <n v="0"/>
    <n v="0"/>
    <n v="3"/>
    <n v="0"/>
    <x v="10"/>
    <x v="0"/>
    <n v="0"/>
    <n v="0"/>
    <n v="0"/>
    <n v="0"/>
    <n v="0"/>
    <n v="0"/>
    <n v="0"/>
    <n v="0.3"/>
    <n v="0.3"/>
    <n v="0"/>
    <n v="0.01"/>
    <n v="0.01"/>
    <n v="0"/>
    <n v="0.01"/>
  </r>
  <r>
    <x v="1"/>
    <x v="46"/>
    <s v="sct SCO"/>
    <x v="2"/>
    <s v="28-105"/>
    <n v="17"/>
    <x v="3"/>
    <n v="1223"/>
    <x v="33"/>
    <n v="0"/>
    <n v="1"/>
    <n v="0"/>
    <n v="0"/>
    <n v="0"/>
    <n v="4"/>
    <n v="0"/>
    <x v="12"/>
    <x v="0"/>
    <n v="0"/>
    <n v="7.0000000000000007E-2"/>
    <n v="7.0000000000000007E-2"/>
    <n v="0"/>
    <n v="7.0000000000000007E-2"/>
    <n v="1.2"/>
    <n v="1.2"/>
    <n v="1.3"/>
    <n v="2.5"/>
    <n v="0.09"/>
    <n v="0.1"/>
    <n v="0.19"/>
    <n v="0.09"/>
    <n v="0.19"/>
  </r>
  <r>
    <x v="1"/>
    <x v="47"/>
    <s v="eng ENG"/>
    <x v="0"/>
    <s v="29-324"/>
    <n v="18"/>
    <x v="6"/>
    <n v="1620"/>
    <x v="11"/>
    <n v="0"/>
    <n v="1"/>
    <n v="0"/>
    <n v="0"/>
    <n v="0"/>
    <n v="4"/>
    <n v="0"/>
    <x v="8"/>
    <x v="0"/>
    <n v="0"/>
    <n v="0.06"/>
    <n v="0.06"/>
    <n v="0"/>
    <n v="0.06"/>
    <n v="0"/>
    <n v="0"/>
    <n v="0.6"/>
    <n v="0.6"/>
    <n v="0"/>
    <n v="0.03"/>
    <n v="0.03"/>
    <n v="0"/>
    <n v="0.03"/>
  </r>
  <r>
    <x v="1"/>
    <x v="48"/>
    <s v="es ESP"/>
    <x v="0"/>
    <s v="29-237"/>
    <n v="2"/>
    <x v="2"/>
    <n v="171"/>
    <x v="34"/>
    <n v="0"/>
    <n v="0"/>
    <n v="0"/>
    <n v="0"/>
    <n v="0"/>
    <n v="1"/>
    <n v="0"/>
    <x v="17"/>
    <x v="0"/>
    <n v="0"/>
    <n v="0"/>
    <n v="0"/>
    <n v="0"/>
    <n v="0"/>
    <n v="0.2"/>
    <n v="0.2"/>
    <n v="0.3"/>
    <n v="0.5"/>
    <n v="0.11"/>
    <n v="0.16"/>
    <n v="0.26"/>
    <n v="0.11"/>
    <n v="0.26"/>
  </r>
  <r>
    <x v="1"/>
    <x v="49"/>
    <s v="se SWE"/>
    <x v="3"/>
    <s v="33-023"/>
    <n v="3"/>
    <x v="11"/>
    <n v="236"/>
    <x v="35"/>
    <n v="0"/>
    <n v="0"/>
    <n v="0"/>
    <n v="0"/>
    <n v="0"/>
    <n v="0"/>
    <n v="0"/>
    <x v="1"/>
    <x v="0"/>
    <n v="0"/>
    <n v="0"/>
    <n v="0"/>
    <n v="0"/>
    <n v="0"/>
    <n v="0"/>
    <n v="0"/>
    <n v="0"/>
    <n v="0"/>
    <n v="0"/>
    <n v="0"/>
    <n v="0"/>
    <n v="0"/>
    <n v="0"/>
  </r>
  <r>
    <x v="1"/>
    <x v="50"/>
    <s v="eng ENG"/>
    <x v="5"/>
    <s v="21-248"/>
    <n v="17"/>
    <x v="3"/>
    <n v="1191"/>
    <x v="36"/>
    <n v="2"/>
    <n v="2"/>
    <n v="2"/>
    <n v="0"/>
    <n v="0"/>
    <n v="4"/>
    <n v="0"/>
    <x v="2"/>
    <x v="0"/>
    <n v="0.15"/>
    <n v="0.15"/>
    <n v="0.3"/>
    <n v="0.15"/>
    <n v="0.3"/>
    <n v="1.3"/>
    <n v="1.3"/>
    <n v="1.5"/>
    <n v="2.8"/>
    <n v="0.1"/>
    <n v="0.11"/>
    <n v="0.21"/>
    <n v="0.1"/>
    <n v="0.21"/>
  </r>
  <r>
    <x v="1"/>
    <x v="51"/>
    <s v="fi FIN"/>
    <x v="3"/>
    <s v="21-112"/>
    <n v="0"/>
    <x v="1"/>
    <n v="0"/>
    <x v="1"/>
    <n v="0"/>
    <n v="0"/>
    <n v="0"/>
    <n v="0"/>
    <n v="0"/>
    <n v="0"/>
    <n v="0"/>
    <x v="1"/>
    <x v="0"/>
    <n v="0"/>
    <n v="0"/>
    <n v="0"/>
    <n v="0"/>
    <n v="0"/>
    <n v="0"/>
    <n v="0"/>
    <n v="0"/>
    <n v="0"/>
    <n v="0"/>
    <n v="0"/>
    <n v="0"/>
    <n v="0"/>
    <n v="0"/>
  </r>
  <r>
    <x v="1"/>
    <x v="52"/>
    <s v="eng ENG"/>
    <x v="1"/>
    <s v="27-032"/>
    <n v="19"/>
    <x v="6"/>
    <n v="1538"/>
    <x v="37"/>
    <n v="4"/>
    <n v="4"/>
    <n v="4"/>
    <n v="0"/>
    <n v="0"/>
    <n v="1"/>
    <n v="0"/>
    <x v="18"/>
    <x v="0"/>
    <n v="0.23"/>
    <n v="0.23"/>
    <n v="0.47"/>
    <n v="0.23"/>
    <n v="0.47"/>
    <n v="5.9"/>
    <n v="5.9"/>
    <n v="2.1"/>
    <n v="8"/>
    <n v="0.35"/>
    <n v="0.12"/>
    <n v="0.47"/>
    <n v="0.35"/>
    <n v="0.47"/>
  </r>
  <r>
    <x v="1"/>
    <x v="53"/>
    <s v="eng ENG"/>
    <x v="0"/>
    <s v="37-206"/>
    <n v="16"/>
    <x v="10"/>
    <n v="1134"/>
    <x v="22"/>
    <n v="1"/>
    <n v="0"/>
    <n v="1"/>
    <n v="0"/>
    <n v="0"/>
    <n v="3"/>
    <n v="0"/>
    <x v="9"/>
    <x v="0"/>
    <n v="0.08"/>
    <n v="0"/>
    <n v="0.08"/>
    <n v="0.08"/>
    <n v="0.08"/>
    <n v="0.2"/>
    <n v="0.2"/>
    <n v="0.7"/>
    <n v="0.9"/>
    <n v="0.01"/>
    <n v="0.06"/>
    <n v="7.0000000000000007E-2"/>
    <n v="0.01"/>
    <n v="7.0000000000000007E-2"/>
  </r>
  <r>
    <x v="1"/>
    <x v="54"/>
    <s v="eng ENG"/>
    <x v="2"/>
    <s v="17-012"/>
    <n v="0"/>
    <x v="1"/>
    <n v="0"/>
    <x v="1"/>
    <n v="0"/>
    <n v="0"/>
    <n v="0"/>
    <n v="0"/>
    <n v="0"/>
    <n v="0"/>
    <n v="0"/>
    <x v="1"/>
    <x v="0"/>
    <n v="0"/>
    <n v="0"/>
    <n v="0"/>
    <n v="0"/>
    <n v="0"/>
    <n v="0"/>
    <n v="0"/>
    <n v="0"/>
    <n v="0"/>
    <n v="0"/>
    <n v="0"/>
    <n v="0"/>
    <n v="0"/>
    <n v="0"/>
  </r>
  <r>
    <x v="2"/>
    <x v="55"/>
    <s v="eng ENG"/>
    <x v="1"/>
    <s v="17-224"/>
    <n v="0"/>
    <x v="1"/>
    <n v="0"/>
    <x v="1"/>
    <n v="0"/>
    <n v="0"/>
    <n v="0"/>
    <n v="0"/>
    <n v="0"/>
    <n v="0"/>
    <n v="0"/>
    <x v="1"/>
    <x v="0"/>
    <n v="0"/>
    <n v="0"/>
    <n v="0"/>
    <n v="0"/>
    <n v="0"/>
    <n v="0"/>
    <n v="0"/>
    <n v="0"/>
    <n v="0"/>
    <n v="0"/>
    <n v="0"/>
    <n v="0"/>
    <n v="0"/>
    <n v="0"/>
  </r>
  <r>
    <x v="2"/>
    <x v="56"/>
    <s v="eng ENG"/>
    <x v="5"/>
    <s v="23-061"/>
    <n v="15"/>
    <x v="5"/>
    <n v="641"/>
    <x v="38"/>
    <n v="3"/>
    <n v="0"/>
    <n v="3"/>
    <n v="0"/>
    <n v="0"/>
    <n v="1"/>
    <n v="0"/>
    <x v="19"/>
    <x v="0"/>
    <n v="0.42"/>
    <n v="0"/>
    <n v="0.42"/>
    <n v="0.42"/>
    <n v="0.42"/>
    <n v="1.3"/>
    <n v="1.3"/>
    <n v="0.4"/>
    <n v="1.8"/>
    <n v="0.19"/>
    <n v="0.06"/>
    <n v="0.25"/>
    <n v="0.19"/>
    <n v="0.25"/>
  </r>
  <r>
    <x v="2"/>
    <x v="57"/>
    <s v="wls WAL"/>
    <x v="0"/>
    <s v="19-097"/>
    <n v="1"/>
    <x v="1"/>
    <n v="9"/>
    <x v="16"/>
    <n v="0"/>
    <n v="0"/>
    <n v="0"/>
    <n v="0"/>
    <n v="0"/>
    <n v="0"/>
    <n v="0"/>
    <x v="1"/>
    <x v="0"/>
    <n v="0"/>
    <n v="0"/>
    <n v="0"/>
    <n v="0"/>
    <n v="0"/>
    <n v="0"/>
    <n v="0"/>
    <n v="0"/>
    <n v="0"/>
    <n v="0"/>
    <n v="0"/>
    <n v="0"/>
    <n v="0"/>
    <n v="0"/>
  </r>
  <r>
    <x v="2"/>
    <x v="58"/>
    <s v="dk DEN"/>
    <x v="5"/>
    <s v="26-234"/>
    <n v="19"/>
    <x v="15"/>
    <n v="1400"/>
    <x v="39"/>
    <n v="4"/>
    <n v="1"/>
    <n v="4"/>
    <n v="0"/>
    <n v="0"/>
    <n v="2"/>
    <n v="0"/>
    <x v="7"/>
    <x v="0"/>
    <n v="0.26"/>
    <n v="0.06"/>
    <n v="0.32"/>
    <n v="0.26"/>
    <n v="0.32"/>
    <n v="1.6"/>
    <n v="1.6"/>
    <n v="1.6"/>
    <n v="3.2"/>
    <n v="0.1"/>
    <n v="0.1"/>
    <n v="0.2"/>
    <n v="0.1"/>
    <n v="0.2"/>
  </r>
  <r>
    <x v="2"/>
    <x v="59"/>
    <s v="sct SCO"/>
    <x v="5"/>
    <s v="27-343"/>
    <n v="18"/>
    <x v="10"/>
    <n v="1006"/>
    <x v="40"/>
    <n v="1"/>
    <n v="0"/>
    <n v="1"/>
    <n v="0"/>
    <n v="0"/>
    <n v="1"/>
    <n v="0"/>
    <x v="20"/>
    <x v="0"/>
    <n v="0.09"/>
    <n v="0"/>
    <n v="0.09"/>
    <n v="0.09"/>
    <n v="0.09"/>
    <n v="1.6"/>
    <n v="1.6"/>
    <n v="0.8"/>
    <n v="2.2999999999999998"/>
    <n v="0.14000000000000001"/>
    <n v="7.0000000000000007E-2"/>
    <n v="0.21"/>
    <n v="0.14000000000000001"/>
    <n v="0.21"/>
  </r>
  <r>
    <x v="2"/>
    <x v="60"/>
    <s v="eng ENG"/>
    <x v="2"/>
    <s v="25-362"/>
    <n v="19"/>
    <x v="15"/>
    <n v="1486"/>
    <x v="41"/>
    <n v="0"/>
    <n v="2"/>
    <n v="0"/>
    <n v="0"/>
    <n v="0"/>
    <n v="2"/>
    <n v="0"/>
    <x v="21"/>
    <x v="0"/>
    <n v="0"/>
    <n v="0.12"/>
    <n v="0.12"/>
    <n v="0"/>
    <n v="0.12"/>
    <n v="0.2"/>
    <n v="0.2"/>
    <n v="2.2000000000000002"/>
    <n v="2.4"/>
    <n v="0.01"/>
    <n v="0.13"/>
    <n v="0.14000000000000001"/>
    <n v="0.01"/>
    <n v="0.14000000000000001"/>
  </r>
  <r>
    <x v="2"/>
    <x v="61"/>
    <s v="es ESP"/>
    <x v="1"/>
    <s v="17-332"/>
    <n v="0"/>
    <x v="1"/>
    <n v="0"/>
    <x v="1"/>
    <n v="0"/>
    <n v="0"/>
    <n v="0"/>
    <n v="0"/>
    <n v="0"/>
    <n v="0"/>
    <n v="0"/>
    <x v="1"/>
    <x v="0"/>
    <n v="0"/>
    <n v="0"/>
    <n v="0"/>
    <n v="0"/>
    <n v="0"/>
    <n v="0"/>
    <n v="0"/>
    <n v="0"/>
    <n v="0"/>
    <n v="0"/>
    <n v="0"/>
    <n v="0"/>
    <n v="0"/>
    <n v="0"/>
  </r>
  <r>
    <x v="2"/>
    <x v="62"/>
    <s v="ci CIV"/>
    <x v="4"/>
    <s v="26-146"/>
    <n v="6"/>
    <x v="1"/>
    <n v="110"/>
    <x v="25"/>
    <n v="0"/>
    <n v="0"/>
    <n v="0"/>
    <n v="0"/>
    <n v="0"/>
    <n v="0"/>
    <n v="0"/>
    <x v="1"/>
    <x v="0"/>
    <n v="0"/>
    <n v="0"/>
    <n v="0"/>
    <n v="0"/>
    <n v="0"/>
    <n v="0.2"/>
    <n v="0.2"/>
    <n v="0.3"/>
    <n v="0.5"/>
    <n v="0.15"/>
    <n v="0.25"/>
    <n v="0.41"/>
    <n v="0.15"/>
    <n v="0.41"/>
  </r>
  <r>
    <x v="2"/>
    <x v="63"/>
    <s v="eng ENG"/>
    <x v="3"/>
    <s v="22-205"/>
    <n v="0"/>
    <x v="1"/>
    <n v="0"/>
    <x v="1"/>
    <n v="0"/>
    <n v="0"/>
    <n v="0"/>
    <n v="0"/>
    <n v="0"/>
    <n v="0"/>
    <n v="0"/>
    <x v="1"/>
    <x v="0"/>
    <n v="0"/>
    <n v="0"/>
    <n v="0"/>
    <n v="0"/>
    <n v="0"/>
    <n v="0"/>
    <n v="0"/>
    <n v="0"/>
    <n v="0"/>
    <n v="0"/>
    <n v="0"/>
    <n v="0"/>
    <n v="0"/>
    <n v="0"/>
  </r>
  <r>
    <x v="2"/>
    <x v="64"/>
    <s v="eng ENG"/>
    <x v="0"/>
    <s v="30-113"/>
    <n v="8"/>
    <x v="5"/>
    <n v="451"/>
    <x v="42"/>
    <n v="0"/>
    <n v="0"/>
    <n v="0"/>
    <n v="0"/>
    <n v="0"/>
    <n v="1"/>
    <n v="0"/>
    <x v="22"/>
    <x v="0"/>
    <n v="0"/>
    <n v="0"/>
    <n v="0"/>
    <n v="0"/>
    <n v="0"/>
    <n v="0"/>
    <n v="0"/>
    <n v="0.1"/>
    <n v="0.1"/>
    <n v="0"/>
    <n v="0.02"/>
    <n v="0.02"/>
    <n v="0"/>
    <n v="0.02"/>
  </r>
  <r>
    <x v="2"/>
    <x v="65"/>
    <s v="eng ENG"/>
    <x v="0"/>
    <s v="21-021"/>
    <n v="0"/>
    <x v="1"/>
    <n v="0"/>
    <x v="1"/>
    <n v="0"/>
    <n v="0"/>
    <n v="0"/>
    <n v="0"/>
    <n v="0"/>
    <n v="0"/>
    <n v="0"/>
    <x v="1"/>
    <x v="0"/>
    <n v="0"/>
    <n v="0"/>
    <n v="0"/>
    <n v="0"/>
    <n v="0"/>
    <n v="0"/>
    <n v="0"/>
    <n v="0"/>
    <n v="0"/>
    <n v="0"/>
    <n v="0"/>
    <n v="0"/>
    <n v="0"/>
    <n v="0"/>
  </r>
  <r>
    <x v="2"/>
    <x v="66"/>
    <s v="eng ENG"/>
    <x v="0"/>
    <s v="24-117"/>
    <n v="10"/>
    <x v="16"/>
    <n v="900"/>
    <x v="19"/>
    <n v="0"/>
    <n v="2"/>
    <n v="0"/>
    <n v="0"/>
    <n v="0"/>
    <n v="2"/>
    <n v="0"/>
    <x v="22"/>
    <x v="0"/>
    <n v="0"/>
    <n v="0.2"/>
    <n v="0.2"/>
    <n v="0"/>
    <n v="0.2"/>
    <n v="0.1"/>
    <n v="0.1"/>
    <n v="0.1"/>
    <n v="0.3"/>
    <n v="0.01"/>
    <n v="0.01"/>
    <n v="0.03"/>
    <n v="0.01"/>
    <n v="0.03"/>
  </r>
  <r>
    <x v="2"/>
    <x v="67"/>
    <s v="co COL"/>
    <x v="7"/>
    <s v="28-098"/>
    <n v="20"/>
    <x v="17"/>
    <n v="1793"/>
    <x v="43"/>
    <n v="2"/>
    <n v="0"/>
    <n v="2"/>
    <n v="0"/>
    <n v="0"/>
    <n v="3"/>
    <n v="0"/>
    <x v="5"/>
    <x v="0"/>
    <n v="0.1"/>
    <n v="0"/>
    <n v="0.1"/>
    <n v="0.1"/>
    <n v="0.1"/>
    <n v="1.2"/>
    <n v="1.2"/>
    <n v="0.4"/>
    <n v="1.6"/>
    <n v="0.06"/>
    <n v="0.02"/>
    <n v="0.08"/>
    <n v="0.06"/>
    <n v="0.08"/>
  </r>
  <r>
    <x v="2"/>
    <x v="68"/>
    <s v="jm JAM"/>
    <x v="5"/>
    <s v="28-194"/>
    <n v="2"/>
    <x v="1"/>
    <n v="12"/>
    <x v="16"/>
    <n v="0"/>
    <n v="0"/>
    <n v="0"/>
    <n v="0"/>
    <n v="0"/>
    <n v="0"/>
    <n v="0"/>
    <x v="1"/>
    <x v="0"/>
    <n v="0"/>
    <n v="0"/>
    <n v="0"/>
    <n v="0"/>
    <n v="0"/>
    <n v="0"/>
    <n v="0"/>
    <n v="0"/>
    <n v="0"/>
    <n v="0"/>
    <n v="0"/>
    <n v="0"/>
    <n v="0"/>
    <n v="0"/>
  </r>
  <r>
    <x v="2"/>
    <x v="69"/>
    <s v="dk DEN"/>
    <x v="2"/>
    <s v="27-328"/>
    <n v="1"/>
    <x v="1"/>
    <n v="9"/>
    <x v="16"/>
    <n v="0"/>
    <n v="0"/>
    <n v="0"/>
    <n v="0"/>
    <n v="0"/>
    <n v="0"/>
    <n v="0"/>
    <x v="1"/>
    <x v="0"/>
    <n v="0"/>
    <n v="0"/>
    <n v="0"/>
    <n v="0"/>
    <n v="0"/>
    <n v="0"/>
    <n v="0"/>
    <n v="0"/>
    <n v="0"/>
    <n v="0"/>
    <n v="0"/>
    <n v="0"/>
    <n v="0"/>
    <n v="0"/>
  </r>
  <r>
    <x v="2"/>
    <x v="70"/>
    <s v="wls WAL"/>
    <x v="0"/>
    <s v="25-087"/>
    <n v="16"/>
    <x v="7"/>
    <n v="1431"/>
    <x v="44"/>
    <n v="0"/>
    <n v="0"/>
    <n v="0"/>
    <n v="0"/>
    <n v="0"/>
    <n v="5"/>
    <n v="0"/>
    <x v="23"/>
    <x v="0"/>
    <n v="0"/>
    <n v="0"/>
    <n v="0"/>
    <n v="0"/>
    <n v="0"/>
    <n v="0.3"/>
    <n v="0.3"/>
    <n v="0.2"/>
    <n v="0.5"/>
    <n v="0.02"/>
    <n v="0.01"/>
    <n v="0.03"/>
    <n v="0.02"/>
    <n v="0.03"/>
  </r>
  <r>
    <x v="2"/>
    <x v="71"/>
    <s v="wls WAL"/>
    <x v="1"/>
    <s v="30-176"/>
    <n v="20"/>
    <x v="10"/>
    <n v="1119"/>
    <x v="29"/>
    <n v="4"/>
    <n v="0"/>
    <n v="4"/>
    <n v="0"/>
    <n v="0"/>
    <n v="0"/>
    <n v="0"/>
    <x v="1"/>
    <x v="0"/>
    <n v="0.32"/>
    <n v="0"/>
    <n v="0.32"/>
    <n v="0.32"/>
    <n v="0.32"/>
    <n v="3.2"/>
    <n v="3.2"/>
    <n v="0.3"/>
    <n v="3.5"/>
    <n v="0.26"/>
    <n v="0.02"/>
    <n v="0.28000000000000003"/>
    <n v="0.26"/>
    <n v="0.28000000000000003"/>
  </r>
  <r>
    <x v="2"/>
    <x v="72"/>
    <s v="br BRA"/>
    <x v="3"/>
    <s v="33-196"/>
    <n v="10"/>
    <x v="16"/>
    <n v="855"/>
    <x v="45"/>
    <n v="0"/>
    <n v="0"/>
    <n v="0"/>
    <n v="0"/>
    <n v="0"/>
    <n v="3"/>
    <n v="0"/>
    <x v="24"/>
    <x v="0"/>
    <n v="0"/>
    <n v="0"/>
    <n v="0"/>
    <n v="0"/>
    <n v="0"/>
    <n v="0"/>
    <n v="0"/>
    <n v="0"/>
    <n v="0"/>
    <n v="0"/>
    <n v="0"/>
    <n v="0"/>
    <n v="0"/>
    <n v="0"/>
  </r>
  <r>
    <x v="2"/>
    <x v="73"/>
    <s v="bf BFA"/>
    <x v="2"/>
    <s v="20-354"/>
    <n v="1"/>
    <x v="2"/>
    <n v="90"/>
    <x v="46"/>
    <n v="0"/>
    <n v="1"/>
    <n v="0"/>
    <n v="0"/>
    <n v="0"/>
    <n v="0"/>
    <n v="0"/>
    <x v="1"/>
    <x v="0"/>
    <n v="0"/>
    <n v="1"/>
    <n v="1"/>
    <n v="0"/>
    <n v="1"/>
    <n v="0.3"/>
    <n v="0.3"/>
    <n v="0.1"/>
    <n v="0.4"/>
    <n v="0.33"/>
    <n v="0.08"/>
    <n v="0.42"/>
    <n v="0.33"/>
    <n v="0.42"/>
  </r>
  <r>
    <x v="2"/>
    <x v="74"/>
    <s v="eng ENG"/>
    <x v="2"/>
    <s v="28-027"/>
    <n v="7"/>
    <x v="14"/>
    <n v="286"/>
    <x v="47"/>
    <n v="0"/>
    <n v="0"/>
    <n v="0"/>
    <n v="0"/>
    <n v="0"/>
    <n v="1"/>
    <n v="0"/>
    <x v="23"/>
    <x v="0"/>
    <n v="0"/>
    <n v="0"/>
    <n v="0"/>
    <n v="0"/>
    <n v="0"/>
    <n v="0"/>
    <n v="0"/>
    <n v="0"/>
    <n v="0"/>
    <n v="0.01"/>
    <n v="0"/>
    <n v="0.01"/>
    <n v="0.01"/>
    <n v="0.01"/>
  </r>
  <r>
    <x v="2"/>
    <x v="75"/>
    <s v="eng ENG"/>
    <x v="3"/>
    <s v="20-064"/>
    <n v="0"/>
    <x v="1"/>
    <n v="0"/>
    <x v="1"/>
    <n v="0"/>
    <n v="0"/>
    <n v="0"/>
    <n v="0"/>
    <n v="0"/>
    <n v="0"/>
    <n v="0"/>
    <x v="1"/>
    <x v="0"/>
    <n v="0"/>
    <n v="0"/>
    <n v="0"/>
    <n v="0"/>
    <n v="0"/>
    <n v="0"/>
    <n v="0"/>
    <n v="0"/>
    <n v="0"/>
    <n v="0"/>
    <n v="0"/>
    <n v="0"/>
    <n v="0"/>
    <n v="0"/>
  </r>
  <r>
    <x v="2"/>
    <x v="76"/>
    <s v="eng ENG"/>
    <x v="1"/>
    <s v="20-120"/>
    <n v="0"/>
    <x v="1"/>
    <n v="0"/>
    <x v="1"/>
    <n v="0"/>
    <n v="0"/>
    <n v="0"/>
    <n v="0"/>
    <n v="0"/>
    <n v="0"/>
    <n v="0"/>
    <x v="1"/>
    <x v="0"/>
    <n v="0"/>
    <n v="0"/>
    <n v="0"/>
    <n v="0"/>
    <n v="0"/>
    <n v="0"/>
    <n v="0"/>
    <n v="0"/>
    <n v="0"/>
    <n v="0"/>
    <n v="0"/>
    <n v="0"/>
    <n v="0"/>
    <n v="0"/>
  </r>
  <r>
    <x v="2"/>
    <x v="77"/>
    <s v="eng ENG"/>
    <x v="7"/>
    <s v="28-020"/>
    <n v="6"/>
    <x v="2"/>
    <n v="132"/>
    <x v="48"/>
    <n v="0"/>
    <n v="0"/>
    <n v="0"/>
    <n v="0"/>
    <n v="0"/>
    <n v="0"/>
    <n v="0"/>
    <x v="1"/>
    <x v="0"/>
    <n v="0"/>
    <n v="0"/>
    <n v="0"/>
    <n v="0"/>
    <n v="0"/>
    <n v="0"/>
    <n v="0"/>
    <n v="0.2"/>
    <n v="0.2"/>
    <n v="0.02"/>
    <n v="0.12"/>
    <n v="0.14000000000000001"/>
    <n v="0.02"/>
    <n v="0.14000000000000001"/>
  </r>
  <r>
    <x v="2"/>
    <x v="78"/>
    <s v="eng ENG"/>
    <x v="2"/>
    <s v="19-151"/>
    <n v="0"/>
    <x v="1"/>
    <n v="0"/>
    <x v="1"/>
    <n v="0"/>
    <n v="0"/>
    <n v="0"/>
    <n v="0"/>
    <n v="0"/>
    <n v="0"/>
    <n v="0"/>
    <x v="1"/>
    <x v="0"/>
    <n v="0"/>
    <n v="0"/>
    <n v="0"/>
    <n v="0"/>
    <n v="0"/>
    <n v="0"/>
    <n v="0"/>
    <n v="0"/>
    <n v="0"/>
    <n v="0"/>
    <n v="0"/>
    <n v="0"/>
    <n v="0"/>
    <n v="0"/>
  </r>
  <r>
    <x v="2"/>
    <x v="79"/>
    <s v="lr LBR"/>
    <x v="1"/>
    <s v="20-266"/>
    <n v="0"/>
    <x v="1"/>
    <n v="0"/>
    <x v="1"/>
    <n v="0"/>
    <n v="0"/>
    <n v="0"/>
    <n v="0"/>
    <n v="0"/>
    <n v="0"/>
    <n v="0"/>
    <x v="1"/>
    <x v="0"/>
    <n v="0"/>
    <n v="0"/>
    <n v="0"/>
    <n v="0"/>
    <n v="0"/>
    <n v="0"/>
    <n v="0"/>
    <n v="0"/>
    <n v="0"/>
    <n v="0"/>
    <n v="0"/>
    <n v="0"/>
    <n v="0"/>
    <n v="0"/>
  </r>
  <r>
    <x v="2"/>
    <x v="80"/>
    <s v="ar ARG"/>
    <x v="0"/>
    <s v="25-266"/>
    <n v="16"/>
    <x v="4"/>
    <n v="1286"/>
    <x v="49"/>
    <n v="0"/>
    <n v="0"/>
    <n v="0"/>
    <n v="0"/>
    <n v="0"/>
    <n v="2"/>
    <n v="0"/>
    <x v="19"/>
    <x v="0"/>
    <n v="0"/>
    <n v="0"/>
    <n v="0"/>
    <n v="0"/>
    <n v="0"/>
    <n v="0.1"/>
    <n v="0.1"/>
    <n v="0.2"/>
    <n v="0.3"/>
    <n v="0.01"/>
    <n v="0.01"/>
    <n v="0.02"/>
    <n v="0.01"/>
    <n v="0.02"/>
  </r>
  <r>
    <x v="2"/>
    <x v="81"/>
    <s v="eng ENG"/>
    <x v="0"/>
    <s v="31-277"/>
    <n v="19"/>
    <x v="0"/>
    <n v="1637"/>
    <x v="50"/>
    <n v="0"/>
    <n v="1"/>
    <n v="0"/>
    <n v="0"/>
    <n v="0"/>
    <n v="5"/>
    <n v="0"/>
    <x v="25"/>
    <x v="0"/>
    <n v="0"/>
    <n v="0.05"/>
    <n v="0.05"/>
    <n v="0"/>
    <n v="0.05"/>
    <n v="0.4"/>
    <n v="0.4"/>
    <n v="0.6"/>
    <n v="1"/>
    <n v="0.02"/>
    <n v="0.04"/>
    <n v="0.06"/>
    <n v="0.02"/>
    <n v="0.06"/>
  </r>
  <r>
    <x v="2"/>
    <x v="82"/>
    <s v="eng ENG"/>
    <x v="4"/>
    <s v="25-139"/>
    <n v="16"/>
    <x v="4"/>
    <n v="1341"/>
    <x v="31"/>
    <n v="3"/>
    <n v="3"/>
    <n v="3"/>
    <n v="0"/>
    <n v="0"/>
    <n v="1"/>
    <n v="0"/>
    <x v="26"/>
    <x v="0"/>
    <n v="0.2"/>
    <n v="0.2"/>
    <n v="0.4"/>
    <n v="0.2"/>
    <n v="0.4"/>
    <n v="2.9"/>
    <n v="2.9"/>
    <n v="1.2"/>
    <n v="4.0999999999999996"/>
    <n v="0.2"/>
    <n v="0.08"/>
    <n v="0.28000000000000003"/>
    <n v="0.2"/>
    <n v="0.28000000000000003"/>
  </r>
  <r>
    <x v="2"/>
    <x v="83"/>
    <s v="eng ENG"/>
    <x v="0"/>
    <s v="26-300"/>
    <n v="9"/>
    <x v="14"/>
    <n v="297"/>
    <x v="51"/>
    <n v="0"/>
    <n v="0"/>
    <n v="0"/>
    <n v="0"/>
    <n v="0"/>
    <n v="2"/>
    <n v="0"/>
    <x v="27"/>
    <x v="0"/>
    <n v="0"/>
    <n v="0"/>
    <n v="0"/>
    <n v="0"/>
    <n v="0"/>
    <n v="0.1"/>
    <n v="0.1"/>
    <n v="0"/>
    <n v="0.1"/>
    <n v="0.03"/>
    <n v="0"/>
    <n v="0.03"/>
    <n v="0.03"/>
    <n v="0.03"/>
  </r>
  <r>
    <x v="2"/>
    <x v="84"/>
    <s v="eng ENG"/>
    <x v="2"/>
    <s v="33-066"/>
    <n v="4"/>
    <x v="1"/>
    <n v="61"/>
    <x v="7"/>
    <n v="0"/>
    <n v="0"/>
    <n v="0"/>
    <n v="0"/>
    <n v="0"/>
    <n v="0"/>
    <n v="0"/>
    <x v="1"/>
    <x v="0"/>
    <n v="0"/>
    <n v="0"/>
    <n v="0"/>
    <n v="0"/>
    <n v="0"/>
    <n v="0"/>
    <n v="0"/>
    <n v="0.1"/>
    <n v="0.2"/>
    <n v="0.05"/>
    <n v="0.19"/>
    <n v="0.25"/>
    <n v="0.05"/>
    <n v="0.25"/>
  </r>
  <r>
    <x v="2"/>
    <x v="85"/>
    <s v="eng ENG"/>
    <x v="0"/>
    <s v="29-004"/>
    <n v="4"/>
    <x v="11"/>
    <n v="183"/>
    <x v="23"/>
    <n v="0"/>
    <n v="0"/>
    <n v="0"/>
    <n v="0"/>
    <n v="0"/>
    <n v="0"/>
    <n v="0"/>
    <x v="1"/>
    <x v="0"/>
    <n v="0"/>
    <n v="0"/>
    <n v="0"/>
    <n v="0"/>
    <n v="0"/>
    <n v="0"/>
    <n v="0"/>
    <n v="0.1"/>
    <n v="0.1"/>
    <n v="0"/>
    <n v="7.0000000000000007E-2"/>
    <n v="7.0000000000000007E-2"/>
    <n v="0"/>
    <n v="7.0000000000000007E-2"/>
  </r>
  <r>
    <x v="2"/>
    <x v="86"/>
    <s v="eng ENG"/>
    <x v="5"/>
    <s v="23-315"/>
    <n v="15"/>
    <x v="4"/>
    <n v="1283"/>
    <x v="49"/>
    <n v="2"/>
    <n v="4"/>
    <n v="2"/>
    <n v="0"/>
    <n v="0"/>
    <n v="1"/>
    <n v="0"/>
    <x v="26"/>
    <x v="0"/>
    <n v="0.14000000000000001"/>
    <n v="0.28000000000000003"/>
    <n v="0.42"/>
    <n v="0.14000000000000001"/>
    <n v="0.42"/>
    <n v="1.7"/>
    <n v="1.7"/>
    <n v="2.2000000000000002"/>
    <n v="3.8"/>
    <n v="0.12"/>
    <n v="0.15"/>
    <n v="0.27"/>
    <n v="0.12"/>
    <n v="0.27"/>
  </r>
  <r>
    <x v="2"/>
    <x v="87"/>
    <s v="ie IRL"/>
    <x v="3"/>
    <s v="23-258"/>
    <n v="11"/>
    <x v="16"/>
    <n v="945"/>
    <x v="52"/>
    <n v="0"/>
    <n v="0"/>
    <n v="0"/>
    <n v="0"/>
    <n v="0"/>
    <n v="0"/>
    <n v="0"/>
    <x v="1"/>
    <x v="0"/>
    <n v="0"/>
    <n v="0"/>
    <n v="0"/>
    <n v="0"/>
    <n v="0"/>
    <n v="0"/>
    <n v="0"/>
    <n v="0"/>
    <n v="0"/>
    <n v="0"/>
    <n v="0"/>
    <n v="0"/>
    <n v="0"/>
    <n v="0"/>
  </r>
  <r>
    <x v="2"/>
    <x v="88"/>
    <s v="zw ZIM"/>
    <x v="0"/>
    <s v="23-078"/>
    <n v="14"/>
    <x v="10"/>
    <n v="1037"/>
    <x v="53"/>
    <n v="0"/>
    <n v="1"/>
    <n v="0"/>
    <n v="0"/>
    <n v="0"/>
    <n v="1"/>
    <n v="0"/>
    <x v="20"/>
    <x v="0"/>
    <n v="0"/>
    <n v="0.09"/>
    <n v="0.09"/>
    <n v="0"/>
    <n v="0.09"/>
    <n v="0.2"/>
    <n v="0.2"/>
    <n v="1.4"/>
    <n v="1.6"/>
    <n v="0.01"/>
    <n v="0.12"/>
    <n v="0.14000000000000001"/>
    <n v="0.01"/>
    <n v="0.14000000000000001"/>
  </r>
  <r>
    <x v="3"/>
    <x v="89"/>
    <s v="no NOR"/>
    <x v="0"/>
    <s v="24-289"/>
    <n v="8"/>
    <x v="18"/>
    <n v="673"/>
    <x v="54"/>
    <n v="0"/>
    <n v="0"/>
    <n v="0"/>
    <n v="0"/>
    <n v="0"/>
    <n v="0"/>
    <n v="0"/>
    <x v="1"/>
    <x v="0"/>
    <n v="0"/>
    <n v="0"/>
    <n v="0"/>
    <n v="0"/>
    <n v="0"/>
    <n v="0"/>
    <n v="0"/>
    <n v="0"/>
    <n v="0.1"/>
    <n v="0"/>
    <n v="0"/>
    <n v="0.01"/>
    <n v="0"/>
    <n v="0.01"/>
  </r>
  <r>
    <x v="3"/>
    <x v="90"/>
    <s v="gd GRN"/>
    <x v="2"/>
    <s v="24-298"/>
    <n v="12"/>
    <x v="8"/>
    <n v="431"/>
    <x v="55"/>
    <n v="0"/>
    <n v="0"/>
    <n v="0"/>
    <n v="0"/>
    <n v="0"/>
    <n v="1"/>
    <n v="0"/>
    <x v="0"/>
    <x v="0"/>
    <n v="0"/>
    <n v="0"/>
    <n v="0"/>
    <n v="0"/>
    <n v="0"/>
    <n v="0.2"/>
    <n v="0.2"/>
    <n v="0.7"/>
    <n v="0.9"/>
    <n v="0.04"/>
    <n v="0.15"/>
    <n v="0.19"/>
    <n v="0.04"/>
    <n v="0.19"/>
  </r>
  <r>
    <x v="3"/>
    <x v="91"/>
    <s v="dk DEN"/>
    <x v="6"/>
    <s v="24-024"/>
    <n v="4"/>
    <x v="1"/>
    <n v="21"/>
    <x v="3"/>
    <n v="0"/>
    <n v="0"/>
    <n v="0"/>
    <n v="0"/>
    <n v="0"/>
    <n v="0"/>
    <n v="0"/>
    <x v="1"/>
    <x v="0"/>
    <n v="0"/>
    <n v="0"/>
    <n v="0"/>
    <n v="0"/>
    <n v="0"/>
    <n v="0"/>
    <n v="0"/>
    <n v="0"/>
    <n v="0"/>
    <n v="0"/>
    <n v="0"/>
    <n v="0"/>
    <n v="0"/>
    <n v="0"/>
  </r>
  <r>
    <x v="3"/>
    <x v="92"/>
    <s v="es ESP"/>
    <x v="8"/>
    <s v="25-363"/>
    <n v="5"/>
    <x v="1"/>
    <n v="77"/>
    <x v="56"/>
    <n v="0"/>
    <n v="0"/>
    <n v="0"/>
    <n v="0"/>
    <n v="0"/>
    <n v="0"/>
    <n v="0"/>
    <x v="1"/>
    <x v="0"/>
    <n v="0"/>
    <n v="0"/>
    <n v="0"/>
    <n v="0"/>
    <n v="0"/>
    <n v="0.1"/>
    <n v="0.1"/>
    <n v="0"/>
    <n v="0.1"/>
    <n v="0.09"/>
    <n v="0.03"/>
    <n v="0.11"/>
    <n v="0.09"/>
    <n v="0.11"/>
  </r>
  <r>
    <x v="3"/>
    <x v="93"/>
    <s v="eng ENG"/>
    <x v="3"/>
    <s v="19-274"/>
    <n v="0"/>
    <x v="1"/>
    <n v="0"/>
    <x v="1"/>
    <n v="0"/>
    <n v="0"/>
    <n v="0"/>
    <n v="0"/>
    <n v="0"/>
    <n v="0"/>
    <n v="0"/>
    <x v="1"/>
    <x v="0"/>
    <n v="0"/>
    <n v="0"/>
    <n v="0"/>
    <n v="0"/>
    <n v="0"/>
    <n v="0"/>
    <n v="0"/>
    <n v="0"/>
    <n v="0"/>
    <n v="0"/>
    <n v="0"/>
    <n v="0"/>
    <n v="0"/>
    <n v="0"/>
  </r>
  <r>
    <x v="3"/>
    <x v="94"/>
    <s v="fr FRA"/>
    <x v="2"/>
    <s v="21-084"/>
    <n v="0"/>
    <x v="1"/>
    <n v="0"/>
    <x v="1"/>
    <n v="0"/>
    <n v="0"/>
    <n v="0"/>
    <n v="0"/>
    <n v="0"/>
    <n v="0"/>
    <n v="0"/>
    <x v="1"/>
    <x v="0"/>
    <n v="0"/>
    <n v="0"/>
    <n v="0"/>
    <n v="0"/>
    <n v="0"/>
    <n v="0"/>
    <n v="0"/>
    <n v="0"/>
    <n v="0"/>
    <n v="0"/>
    <n v="0"/>
    <n v="0"/>
    <n v="0"/>
    <n v="0"/>
  </r>
  <r>
    <x v="3"/>
    <x v="95"/>
    <s v="dk DEN"/>
    <x v="5"/>
    <s v="22-212"/>
    <n v="10"/>
    <x v="2"/>
    <n v="276"/>
    <x v="57"/>
    <n v="0"/>
    <n v="0"/>
    <n v="0"/>
    <n v="0"/>
    <n v="0"/>
    <n v="2"/>
    <n v="0"/>
    <x v="28"/>
    <x v="0"/>
    <n v="0"/>
    <n v="0"/>
    <n v="0"/>
    <n v="0"/>
    <n v="0"/>
    <n v="0.5"/>
    <n v="0.5"/>
    <n v="0.4"/>
    <n v="0.9"/>
    <n v="0.16"/>
    <n v="0.12"/>
    <n v="0.28000000000000003"/>
    <n v="0.16"/>
    <n v="0.28000000000000003"/>
  </r>
  <r>
    <x v="3"/>
    <x v="96"/>
    <s v="eng ENG"/>
    <x v="2"/>
    <s v="24-100"/>
    <n v="20"/>
    <x v="16"/>
    <n v="919"/>
    <x v="58"/>
    <n v="3"/>
    <n v="2"/>
    <n v="3"/>
    <n v="0"/>
    <n v="0"/>
    <n v="1"/>
    <n v="0"/>
    <x v="11"/>
    <x v="0"/>
    <n v="0.28999999999999998"/>
    <n v="0.2"/>
    <n v="0.49"/>
    <n v="0.28999999999999998"/>
    <n v="0.49"/>
    <n v="0.9"/>
    <n v="0.9"/>
    <n v="1.2"/>
    <n v="2.2000000000000002"/>
    <n v="0.09"/>
    <n v="0.12"/>
    <n v="0.21"/>
    <n v="0.09"/>
    <n v="0.21"/>
  </r>
  <r>
    <x v="3"/>
    <x v="97"/>
    <s v="tr TUR"/>
    <x v="2"/>
    <s v="23-054"/>
    <n v="1"/>
    <x v="1"/>
    <n v="8"/>
    <x v="16"/>
    <n v="0"/>
    <n v="0"/>
    <n v="0"/>
    <n v="0"/>
    <n v="0"/>
    <n v="0"/>
    <n v="0"/>
    <x v="1"/>
    <x v="0"/>
    <n v="0"/>
    <n v="0"/>
    <n v="0"/>
    <n v="0"/>
    <n v="0"/>
    <n v="0"/>
    <n v="0"/>
    <n v="0"/>
    <n v="0"/>
    <n v="0.31"/>
    <n v="0"/>
    <n v="0.31"/>
    <n v="0.31"/>
    <n v="0.31"/>
  </r>
  <r>
    <x v="3"/>
    <x v="98"/>
    <s v="ir IRN"/>
    <x v="5"/>
    <s v="29-147"/>
    <n v="9"/>
    <x v="1"/>
    <n v="90"/>
    <x v="46"/>
    <n v="0"/>
    <n v="0"/>
    <n v="0"/>
    <n v="0"/>
    <n v="0"/>
    <n v="0"/>
    <n v="0"/>
    <x v="1"/>
    <x v="0"/>
    <n v="0"/>
    <n v="0"/>
    <n v="0"/>
    <n v="0"/>
    <n v="0"/>
    <n v="0"/>
    <n v="0"/>
    <n v="0.2"/>
    <n v="0.3"/>
    <n v="0.05"/>
    <n v="0.23"/>
    <n v="0.27"/>
    <n v="0.05"/>
    <n v="0.27"/>
  </r>
  <r>
    <x v="3"/>
    <x v="99"/>
    <s v="eng ENG"/>
    <x v="0"/>
    <s v="27-181"/>
    <n v="0"/>
    <x v="1"/>
    <n v="0"/>
    <x v="1"/>
    <n v="0"/>
    <n v="0"/>
    <n v="0"/>
    <n v="0"/>
    <n v="0"/>
    <n v="0"/>
    <n v="0"/>
    <x v="1"/>
    <x v="0"/>
    <n v="0"/>
    <n v="0"/>
    <n v="0"/>
    <n v="0"/>
    <n v="0"/>
    <n v="0"/>
    <n v="0"/>
    <n v="0"/>
    <n v="0"/>
    <n v="0"/>
    <n v="0"/>
    <n v="0"/>
    <n v="0"/>
    <n v="0"/>
  </r>
  <r>
    <x v="3"/>
    <x v="100"/>
    <s v="eng ENG"/>
    <x v="0"/>
    <s v="25-207"/>
    <n v="19"/>
    <x v="0"/>
    <n v="1705"/>
    <x v="30"/>
    <n v="0"/>
    <n v="1"/>
    <n v="0"/>
    <n v="0"/>
    <n v="0"/>
    <n v="0"/>
    <n v="0"/>
    <x v="1"/>
    <x v="0"/>
    <n v="0"/>
    <n v="0.05"/>
    <n v="0.05"/>
    <n v="0"/>
    <n v="0.05"/>
    <n v="0.5"/>
    <n v="0.5"/>
    <n v="1.1000000000000001"/>
    <n v="1.7"/>
    <n v="0.03"/>
    <n v="0.06"/>
    <n v="0.09"/>
    <n v="0.03"/>
    <n v="0.09"/>
  </r>
  <r>
    <x v="3"/>
    <x v="101"/>
    <s v="sct SCO"/>
    <x v="0"/>
    <s v="20-235"/>
    <n v="9"/>
    <x v="18"/>
    <n v="679"/>
    <x v="54"/>
    <n v="0"/>
    <n v="0"/>
    <n v="0"/>
    <n v="0"/>
    <n v="0"/>
    <n v="4"/>
    <n v="0"/>
    <x v="17"/>
    <x v="0"/>
    <n v="0"/>
    <n v="0"/>
    <n v="0"/>
    <n v="0"/>
    <n v="0"/>
    <n v="0.1"/>
    <n v="0.1"/>
    <n v="0"/>
    <n v="0.1"/>
    <n v="0.01"/>
    <n v="0"/>
    <n v="0.01"/>
    <n v="0.01"/>
    <n v="0.01"/>
  </r>
  <r>
    <x v="3"/>
    <x v="102"/>
    <s v="de GER"/>
    <x v="7"/>
    <s v="24-266"/>
    <n v="20"/>
    <x v="3"/>
    <n v="1319"/>
    <x v="59"/>
    <n v="2"/>
    <n v="1"/>
    <n v="2"/>
    <n v="0"/>
    <n v="0"/>
    <n v="1"/>
    <n v="0"/>
    <x v="26"/>
    <x v="0"/>
    <n v="0.14000000000000001"/>
    <n v="7.0000000000000007E-2"/>
    <n v="0.2"/>
    <n v="0.14000000000000001"/>
    <n v="0.2"/>
    <n v="1.9"/>
    <n v="1.9"/>
    <n v="0.8"/>
    <n v="2.7"/>
    <n v="0.13"/>
    <n v="0.05"/>
    <n v="0.18"/>
    <n v="0.13"/>
    <n v="0.18"/>
  </r>
  <r>
    <x v="3"/>
    <x v="103"/>
    <s v="se SWE"/>
    <x v="0"/>
    <s v="31-352"/>
    <n v="7"/>
    <x v="13"/>
    <n v="515"/>
    <x v="60"/>
    <n v="0"/>
    <n v="0"/>
    <n v="0"/>
    <n v="0"/>
    <n v="0"/>
    <n v="0"/>
    <n v="0"/>
    <x v="1"/>
    <x v="0"/>
    <n v="0"/>
    <n v="0"/>
    <n v="0"/>
    <n v="0"/>
    <n v="0"/>
    <n v="0"/>
    <n v="0"/>
    <n v="0"/>
    <n v="0"/>
    <n v="0"/>
    <n v="0"/>
    <n v="0"/>
    <n v="0"/>
    <n v="0"/>
  </r>
  <r>
    <x v="3"/>
    <x v="104"/>
    <s v="dk DEN"/>
    <x v="2"/>
    <s v="27-030"/>
    <n v="20"/>
    <x v="17"/>
    <n v="1504"/>
    <x v="61"/>
    <n v="2"/>
    <n v="4"/>
    <n v="2"/>
    <n v="0"/>
    <n v="0"/>
    <n v="3"/>
    <n v="0"/>
    <x v="6"/>
    <x v="0"/>
    <n v="0.12"/>
    <n v="0.24"/>
    <n v="0.36"/>
    <n v="0.12"/>
    <n v="0.36"/>
    <n v="0.9"/>
    <n v="0.9"/>
    <n v="2.1"/>
    <n v="3"/>
    <n v="0.05"/>
    <n v="0.12"/>
    <n v="0.18"/>
    <n v="0.05"/>
    <n v="0.18"/>
  </r>
  <r>
    <x v="3"/>
    <x v="105"/>
    <s v="dk DEN"/>
    <x v="0"/>
    <s v="32-283"/>
    <n v="12"/>
    <x v="18"/>
    <n v="736"/>
    <x v="62"/>
    <n v="0"/>
    <n v="0"/>
    <n v="0"/>
    <n v="0"/>
    <n v="0"/>
    <n v="1"/>
    <n v="0"/>
    <x v="21"/>
    <x v="0"/>
    <n v="0"/>
    <n v="0"/>
    <n v="0"/>
    <n v="0"/>
    <n v="0"/>
    <n v="0.5"/>
    <n v="0.5"/>
    <n v="0.1"/>
    <n v="0.5"/>
    <n v="0.06"/>
    <n v="0.01"/>
    <n v="0.06"/>
    <n v="0.06"/>
    <n v="0.06"/>
  </r>
  <r>
    <x v="3"/>
    <x v="106"/>
    <s v="eng ENG"/>
    <x v="4"/>
    <s v="21-343"/>
    <n v="9"/>
    <x v="14"/>
    <n v="306"/>
    <x v="63"/>
    <n v="0"/>
    <n v="1"/>
    <n v="0"/>
    <n v="0"/>
    <n v="0"/>
    <n v="0"/>
    <n v="0"/>
    <x v="1"/>
    <x v="0"/>
    <n v="0"/>
    <n v="0.28999999999999998"/>
    <n v="0.28999999999999998"/>
    <n v="0"/>
    <n v="0.28999999999999998"/>
    <n v="0.5"/>
    <n v="0.5"/>
    <n v="1.2"/>
    <n v="1.7"/>
    <n v="0.14000000000000001"/>
    <n v="0.37"/>
    <n v="0.51"/>
    <n v="0.14000000000000001"/>
    <n v="0.51"/>
  </r>
  <r>
    <x v="3"/>
    <x v="107"/>
    <s v="cm CMR"/>
    <x v="1"/>
    <s v="23-177"/>
    <n v="20"/>
    <x v="17"/>
    <n v="1506"/>
    <x v="61"/>
    <n v="4"/>
    <n v="1"/>
    <n v="3"/>
    <n v="1"/>
    <n v="1"/>
    <n v="4"/>
    <n v="0"/>
    <x v="9"/>
    <x v="0"/>
    <n v="0.24"/>
    <n v="0.06"/>
    <n v="0.3"/>
    <n v="0.18"/>
    <n v="0.24"/>
    <n v="4.7"/>
    <n v="3.9"/>
    <n v="2"/>
    <n v="5.9"/>
    <n v="0.28000000000000003"/>
    <n v="0.12"/>
    <n v="0.4"/>
    <n v="0.23"/>
    <n v="0.35"/>
  </r>
  <r>
    <x v="3"/>
    <x v="108"/>
    <s v="eng ENG"/>
    <x v="0"/>
    <s v="33-132"/>
    <n v="19"/>
    <x v="0"/>
    <n v="1658"/>
    <x v="64"/>
    <n v="2"/>
    <n v="0"/>
    <n v="2"/>
    <n v="0"/>
    <n v="0"/>
    <n v="1"/>
    <n v="0"/>
    <x v="29"/>
    <x v="0"/>
    <n v="0.11"/>
    <n v="0"/>
    <n v="0.11"/>
    <n v="0.11"/>
    <n v="0.11"/>
    <n v="1.3"/>
    <n v="1.3"/>
    <n v="0.2"/>
    <n v="1.5"/>
    <n v="7.0000000000000007E-2"/>
    <n v="0.01"/>
    <n v="0.08"/>
    <n v="7.0000000000000007E-2"/>
    <n v="0.08"/>
  </r>
  <r>
    <x v="3"/>
    <x v="109"/>
    <s v="dk DEN"/>
    <x v="2"/>
    <s v="28-327"/>
    <n v="10"/>
    <x v="19"/>
    <n v="779"/>
    <x v="65"/>
    <n v="1"/>
    <n v="1"/>
    <n v="1"/>
    <n v="0"/>
    <n v="0"/>
    <n v="0"/>
    <n v="0"/>
    <x v="1"/>
    <x v="0"/>
    <n v="0.12"/>
    <n v="0.12"/>
    <n v="0.23"/>
    <n v="0.12"/>
    <n v="0.23"/>
    <n v="0.8"/>
    <n v="0.8"/>
    <n v="0.8"/>
    <n v="1.6"/>
    <n v="0.09"/>
    <n v="0.1"/>
    <n v="0.19"/>
    <n v="0.09"/>
    <n v="0.19"/>
  </r>
  <r>
    <x v="3"/>
    <x v="110"/>
    <s v="ng NGA"/>
    <x v="2"/>
    <s v="25-030"/>
    <n v="12"/>
    <x v="8"/>
    <n v="442"/>
    <x v="66"/>
    <n v="0"/>
    <n v="1"/>
    <n v="0"/>
    <n v="0"/>
    <n v="0"/>
    <n v="0"/>
    <n v="0"/>
    <x v="1"/>
    <x v="0"/>
    <n v="0"/>
    <n v="0.2"/>
    <n v="0.2"/>
    <n v="0"/>
    <n v="0.2"/>
    <n v="0.4"/>
    <n v="0.4"/>
    <n v="0.5"/>
    <n v="0.9"/>
    <n v="7.0000000000000007E-2"/>
    <n v="0.11"/>
    <n v="0.18"/>
    <n v="7.0000000000000007E-2"/>
    <n v="0.18"/>
  </r>
  <r>
    <x v="3"/>
    <x v="111"/>
    <s v="jm JAM"/>
    <x v="0"/>
    <s v="29-247"/>
    <n v="12"/>
    <x v="10"/>
    <n v="1080"/>
    <x v="67"/>
    <n v="0"/>
    <n v="0"/>
    <n v="0"/>
    <n v="0"/>
    <n v="0"/>
    <n v="0"/>
    <n v="0"/>
    <x v="1"/>
    <x v="0"/>
    <n v="0"/>
    <n v="0"/>
    <n v="0"/>
    <n v="0"/>
    <n v="0"/>
    <n v="1"/>
    <n v="1"/>
    <n v="0.6"/>
    <n v="1.6"/>
    <n v="0.08"/>
    <n v="0.05"/>
    <n v="0.13"/>
    <n v="0.08"/>
    <n v="0.13"/>
  </r>
  <r>
    <x v="3"/>
    <x v="112"/>
    <s v="es ESP"/>
    <x v="3"/>
    <s v="27-138"/>
    <n v="20"/>
    <x v="17"/>
    <n v="1800"/>
    <x v="68"/>
    <n v="0"/>
    <n v="0"/>
    <n v="0"/>
    <n v="0"/>
    <n v="0"/>
    <n v="1"/>
    <n v="0"/>
    <x v="29"/>
    <x v="0"/>
    <n v="0"/>
    <n v="0"/>
    <n v="0"/>
    <n v="0"/>
    <n v="0"/>
    <n v="0"/>
    <n v="0"/>
    <n v="0.1"/>
    <n v="0.1"/>
    <n v="0"/>
    <n v="0.01"/>
    <n v="0.01"/>
    <n v="0"/>
    <n v="0.01"/>
  </r>
  <r>
    <x v="3"/>
    <x v="113"/>
    <s v="dk DEN"/>
    <x v="0"/>
    <s v="23-221"/>
    <n v="12"/>
    <x v="19"/>
    <n v="813"/>
    <x v="69"/>
    <n v="0"/>
    <n v="0"/>
    <n v="0"/>
    <n v="0"/>
    <n v="0"/>
    <n v="0"/>
    <n v="0"/>
    <x v="1"/>
    <x v="0"/>
    <n v="0"/>
    <n v="0"/>
    <n v="0"/>
    <n v="0"/>
    <n v="0"/>
    <n v="0.2"/>
    <n v="0.2"/>
    <n v="1"/>
    <n v="1.2"/>
    <n v="0.03"/>
    <n v="0.11"/>
    <n v="0.13"/>
    <n v="0.03"/>
    <n v="0.13"/>
  </r>
  <r>
    <x v="3"/>
    <x v="114"/>
    <s v="de GER"/>
    <x v="1"/>
    <s v="21-065"/>
    <n v="1"/>
    <x v="1"/>
    <n v="9"/>
    <x v="16"/>
    <n v="0"/>
    <n v="0"/>
    <n v="0"/>
    <n v="0"/>
    <n v="0"/>
    <n v="0"/>
    <n v="0"/>
    <x v="1"/>
    <x v="0"/>
    <n v="0"/>
    <n v="0"/>
    <n v="0"/>
    <n v="0"/>
    <n v="0"/>
    <n v="0"/>
    <n v="0"/>
    <n v="0"/>
    <n v="0"/>
    <n v="0"/>
    <n v="0"/>
    <n v="0"/>
    <n v="0"/>
    <n v="0"/>
  </r>
  <r>
    <x v="3"/>
    <x v="115"/>
    <s v="wls WAL"/>
    <x v="0"/>
    <s v="19-296"/>
    <n v="0"/>
    <x v="1"/>
    <n v="0"/>
    <x v="1"/>
    <n v="0"/>
    <n v="0"/>
    <n v="0"/>
    <n v="0"/>
    <n v="0"/>
    <n v="0"/>
    <n v="0"/>
    <x v="1"/>
    <x v="0"/>
    <n v="0"/>
    <n v="0"/>
    <n v="0"/>
    <n v="0"/>
    <n v="0"/>
    <n v="0"/>
    <n v="0"/>
    <n v="0"/>
    <n v="0"/>
    <n v="0"/>
    <n v="0"/>
    <n v="0"/>
    <n v="0"/>
    <n v="0"/>
  </r>
  <r>
    <x v="3"/>
    <x v="116"/>
    <s v="al ALB"/>
    <x v="3"/>
    <s v="27-318"/>
    <n v="0"/>
    <x v="1"/>
    <n v="0"/>
    <x v="1"/>
    <n v="0"/>
    <n v="0"/>
    <n v="0"/>
    <n v="0"/>
    <n v="0"/>
    <n v="0"/>
    <n v="0"/>
    <x v="1"/>
    <x v="0"/>
    <n v="0"/>
    <n v="0"/>
    <n v="0"/>
    <n v="0"/>
    <n v="0"/>
    <n v="0"/>
    <n v="0"/>
    <n v="0"/>
    <n v="0"/>
    <n v="0"/>
    <n v="0"/>
    <n v="0"/>
    <n v="0"/>
    <n v="0"/>
  </r>
  <r>
    <x v="3"/>
    <x v="117"/>
    <s v="eng ENG"/>
    <x v="1"/>
    <s v="26-321"/>
    <n v="18"/>
    <x v="6"/>
    <n v="1610"/>
    <x v="6"/>
    <n v="13"/>
    <n v="3"/>
    <n v="9"/>
    <n v="4"/>
    <n v="4"/>
    <n v="7"/>
    <n v="0"/>
    <x v="30"/>
    <x v="0"/>
    <n v="0.73"/>
    <n v="0.17"/>
    <n v="0.89"/>
    <n v="0.5"/>
    <n v="0.67"/>
    <n v="10.6"/>
    <n v="7.4"/>
    <n v="2.5"/>
    <n v="9.9"/>
    <n v="0.59"/>
    <n v="0.14000000000000001"/>
    <n v="0.73"/>
    <n v="0.42"/>
    <n v="0.55000000000000004"/>
  </r>
  <r>
    <x v="3"/>
    <x v="118"/>
    <s v="eng ENG"/>
    <x v="2"/>
    <s v="19-325"/>
    <n v="0"/>
    <x v="1"/>
    <n v="0"/>
    <x v="1"/>
    <n v="0"/>
    <n v="0"/>
    <n v="0"/>
    <n v="0"/>
    <n v="0"/>
    <n v="0"/>
    <n v="0"/>
    <x v="1"/>
    <x v="0"/>
    <n v="0"/>
    <n v="0"/>
    <n v="0"/>
    <n v="0"/>
    <n v="0"/>
    <n v="0"/>
    <n v="0"/>
    <n v="0"/>
    <n v="0"/>
    <n v="0"/>
    <n v="0"/>
    <n v="0"/>
    <n v="0"/>
    <n v="0"/>
  </r>
  <r>
    <x v="3"/>
    <x v="119"/>
    <s v="cd COD"/>
    <x v="1"/>
    <s v="26-150"/>
    <n v="20"/>
    <x v="18"/>
    <n v="844"/>
    <x v="70"/>
    <n v="4"/>
    <n v="1"/>
    <n v="4"/>
    <n v="0"/>
    <n v="0"/>
    <n v="2"/>
    <n v="0"/>
    <x v="0"/>
    <x v="0"/>
    <n v="0.43"/>
    <n v="0.11"/>
    <n v="0.53"/>
    <n v="0.43"/>
    <n v="0.53"/>
    <n v="3"/>
    <n v="3"/>
    <n v="1.4"/>
    <n v="4.4000000000000004"/>
    <n v="0.32"/>
    <n v="0.15"/>
    <n v="0.47"/>
    <n v="0.32"/>
    <n v="0.47"/>
  </r>
  <r>
    <x v="3"/>
    <x v="120"/>
    <s v="ua UKR"/>
    <x v="2"/>
    <s v="18-336"/>
    <n v="0"/>
    <x v="1"/>
    <n v="0"/>
    <x v="1"/>
    <n v="0"/>
    <n v="0"/>
    <n v="0"/>
    <n v="0"/>
    <n v="0"/>
    <n v="0"/>
    <n v="0"/>
    <x v="1"/>
    <x v="0"/>
    <n v="0"/>
    <n v="0"/>
    <n v="0"/>
    <n v="0"/>
    <n v="0"/>
    <n v="0"/>
    <n v="0"/>
    <n v="0"/>
    <n v="0"/>
    <n v="0"/>
    <n v="0"/>
    <n v="0"/>
    <n v="0"/>
    <n v="0"/>
  </r>
  <r>
    <x v="4"/>
    <x v="121"/>
    <s v="co COL"/>
    <x v="2"/>
    <s v="24-145"/>
    <n v="0"/>
    <x v="1"/>
    <n v="0"/>
    <x v="1"/>
    <n v="0"/>
    <n v="0"/>
    <n v="0"/>
    <n v="0"/>
    <n v="0"/>
    <n v="0"/>
    <n v="0"/>
    <x v="1"/>
    <x v="0"/>
    <n v="0"/>
    <n v="0"/>
    <n v="0"/>
    <n v="0"/>
    <n v="0"/>
    <n v="0"/>
    <n v="0"/>
    <n v="0"/>
    <n v="0"/>
    <n v="0"/>
    <n v="0"/>
    <n v="0"/>
    <n v="0"/>
    <n v="0"/>
  </r>
  <r>
    <x v="4"/>
    <x v="122"/>
    <s v="ec ECU"/>
    <x v="2"/>
    <s v="21-090"/>
    <n v="18"/>
    <x v="6"/>
    <n v="1605"/>
    <x v="71"/>
    <n v="1"/>
    <n v="1"/>
    <n v="1"/>
    <n v="0"/>
    <n v="0"/>
    <n v="5"/>
    <n v="0"/>
    <x v="3"/>
    <x v="0"/>
    <n v="0.06"/>
    <n v="0.06"/>
    <n v="0.11"/>
    <n v="0.06"/>
    <n v="0.11"/>
    <n v="0.9"/>
    <n v="0.9"/>
    <n v="1.2"/>
    <n v="2.2000000000000002"/>
    <n v="0.05"/>
    <n v="7.0000000000000007E-2"/>
    <n v="0.12"/>
    <n v="0.05"/>
    <n v="0.12"/>
  </r>
  <r>
    <x v="4"/>
    <x v="123"/>
    <s v="py PAR"/>
    <x v="4"/>
    <s v="19-008"/>
    <n v="4"/>
    <x v="1"/>
    <n v="115"/>
    <x v="2"/>
    <n v="0"/>
    <n v="0"/>
    <n v="0"/>
    <n v="0"/>
    <n v="0"/>
    <n v="1"/>
    <n v="0"/>
    <x v="31"/>
    <x v="0"/>
    <n v="0"/>
    <n v="0"/>
    <n v="0"/>
    <n v="0"/>
    <n v="0"/>
    <n v="0.5"/>
    <n v="0.5"/>
    <n v="0.1"/>
    <n v="0.5"/>
    <n v="0.37"/>
    <n v="0.05"/>
    <n v="0.42"/>
    <n v="0.37"/>
    <n v="0.42"/>
  </r>
  <r>
    <x v="4"/>
    <x v="124"/>
    <s v="eng ENG"/>
    <x v="0"/>
    <s v="19-339"/>
    <n v="7"/>
    <x v="5"/>
    <n v="463"/>
    <x v="72"/>
    <n v="0"/>
    <n v="0"/>
    <n v="0"/>
    <n v="0"/>
    <n v="0"/>
    <n v="0"/>
    <n v="0"/>
    <x v="1"/>
    <x v="0"/>
    <n v="0"/>
    <n v="0"/>
    <n v="0"/>
    <n v="0"/>
    <n v="0"/>
    <n v="0.2"/>
    <n v="0.2"/>
    <n v="0.1"/>
    <n v="0.3"/>
    <n v="0.03"/>
    <n v="0.03"/>
    <n v="0.06"/>
    <n v="0.03"/>
    <n v="0.06"/>
  </r>
  <r>
    <x v="4"/>
    <x v="125"/>
    <s v="eng ENG"/>
    <x v="0"/>
    <s v="31-071"/>
    <n v="19"/>
    <x v="0"/>
    <n v="1709"/>
    <x v="0"/>
    <n v="0"/>
    <n v="0"/>
    <n v="0"/>
    <n v="0"/>
    <n v="0"/>
    <n v="1"/>
    <n v="0"/>
    <x v="29"/>
    <x v="0"/>
    <n v="0"/>
    <n v="0"/>
    <n v="0"/>
    <n v="0"/>
    <n v="0"/>
    <n v="0.8"/>
    <n v="0.8"/>
    <n v="0.1"/>
    <n v="0.9"/>
    <n v="0.04"/>
    <n v="0"/>
    <n v="0.05"/>
    <n v="0.04"/>
    <n v="0.05"/>
  </r>
  <r>
    <x v="4"/>
    <x v="126"/>
    <s v="ec ECU"/>
    <x v="0"/>
    <s v="25-010"/>
    <n v="16"/>
    <x v="12"/>
    <n v="1081"/>
    <x v="67"/>
    <n v="0"/>
    <n v="2"/>
    <n v="0"/>
    <n v="0"/>
    <n v="0"/>
    <n v="3"/>
    <n v="0"/>
    <x v="32"/>
    <x v="0"/>
    <n v="0"/>
    <n v="0.17"/>
    <n v="0.17"/>
    <n v="0"/>
    <n v="0.17"/>
    <n v="0.1"/>
    <n v="0.1"/>
    <n v="2"/>
    <n v="2.1"/>
    <n v="0.01"/>
    <n v="0.17"/>
    <n v="0.18"/>
    <n v="0.01"/>
    <n v="0.18"/>
  </r>
  <r>
    <x v="4"/>
    <x v="127"/>
    <s v="ie IRL"/>
    <x v="1"/>
    <s v="18-104"/>
    <n v="5"/>
    <x v="11"/>
    <n v="199"/>
    <x v="73"/>
    <n v="3"/>
    <n v="2"/>
    <n v="3"/>
    <n v="0"/>
    <n v="0"/>
    <n v="1"/>
    <n v="0"/>
    <x v="33"/>
    <x v="0"/>
    <n v="1.36"/>
    <n v="0.9"/>
    <n v="2.2599999999999998"/>
    <n v="1.36"/>
    <n v="2.2599999999999998"/>
    <n v="1.2"/>
    <n v="1.2"/>
    <n v="0.3"/>
    <n v="1.4"/>
    <n v="0.53"/>
    <n v="0.12"/>
    <n v="0.65"/>
    <n v="0.53"/>
    <n v="0.65"/>
  </r>
  <r>
    <x v="4"/>
    <x v="128"/>
    <s v="ie IRL"/>
    <x v="0"/>
    <s v="20-238"/>
    <n v="0"/>
    <x v="1"/>
    <n v="0"/>
    <x v="1"/>
    <n v="0"/>
    <n v="0"/>
    <n v="0"/>
    <n v="0"/>
    <n v="0"/>
    <n v="0"/>
    <n v="0"/>
    <x v="1"/>
    <x v="0"/>
    <n v="0"/>
    <n v="0"/>
    <n v="0"/>
    <n v="0"/>
    <n v="0"/>
    <n v="0"/>
    <n v="0"/>
    <n v="0"/>
    <n v="0"/>
    <n v="0"/>
    <n v="0"/>
    <n v="0"/>
    <n v="0"/>
    <n v="0"/>
  </r>
  <r>
    <x v="4"/>
    <x v="129"/>
    <s v="sct SCO"/>
    <x v="2"/>
    <s v="21-234"/>
    <n v="6"/>
    <x v="2"/>
    <n v="107"/>
    <x v="25"/>
    <n v="0"/>
    <n v="0"/>
    <n v="0"/>
    <n v="0"/>
    <n v="0"/>
    <n v="1"/>
    <n v="0"/>
    <x v="14"/>
    <x v="0"/>
    <n v="0"/>
    <n v="0"/>
    <n v="0"/>
    <n v="0"/>
    <n v="0"/>
    <n v="0"/>
    <n v="0"/>
    <n v="0"/>
    <n v="0"/>
    <n v="0"/>
    <n v="0"/>
    <n v="0"/>
    <n v="0"/>
    <n v="0"/>
  </r>
  <r>
    <x v="4"/>
    <x v="130"/>
    <s v="de GER"/>
    <x v="7"/>
    <s v="31-230"/>
    <n v="19"/>
    <x v="0"/>
    <n v="1641"/>
    <x v="50"/>
    <n v="6"/>
    <n v="3"/>
    <n v="6"/>
    <n v="0"/>
    <n v="0"/>
    <n v="2"/>
    <n v="0"/>
    <x v="4"/>
    <x v="0"/>
    <n v="0.33"/>
    <n v="0.16"/>
    <n v="0.49"/>
    <n v="0.33"/>
    <n v="0.49"/>
    <n v="3.3"/>
    <n v="3.3"/>
    <n v="5"/>
    <n v="8.3000000000000007"/>
    <n v="0.18"/>
    <n v="0.28000000000000003"/>
    <n v="0.46"/>
    <n v="0.18"/>
    <n v="0.46"/>
  </r>
  <r>
    <x v="4"/>
    <x v="131"/>
    <s v="nl NED"/>
    <x v="0"/>
    <s v="22-237"/>
    <n v="2"/>
    <x v="2"/>
    <n v="80"/>
    <x v="56"/>
    <n v="0"/>
    <n v="0"/>
    <n v="0"/>
    <n v="0"/>
    <n v="0"/>
    <n v="0"/>
    <n v="0"/>
    <x v="1"/>
    <x v="0"/>
    <n v="0"/>
    <n v="0"/>
    <n v="0"/>
    <n v="0"/>
    <n v="0"/>
    <n v="0.6"/>
    <n v="0.6"/>
    <n v="0"/>
    <n v="0.6"/>
    <n v="0.67"/>
    <n v="0"/>
    <n v="0.67"/>
    <n v="0.67"/>
    <n v="0.67"/>
  </r>
  <r>
    <x v="4"/>
    <x v="132"/>
    <s v="eng ENG"/>
    <x v="2"/>
    <s v="17-295"/>
    <n v="0"/>
    <x v="1"/>
    <n v="0"/>
    <x v="1"/>
    <n v="0"/>
    <n v="0"/>
    <n v="0"/>
    <n v="0"/>
    <n v="0"/>
    <n v="0"/>
    <n v="0"/>
    <x v="1"/>
    <x v="0"/>
    <n v="0"/>
    <n v="0"/>
    <n v="0"/>
    <n v="0"/>
    <n v="0"/>
    <n v="0"/>
    <n v="0"/>
    <n v="0"/>
    <n v="0"/>
    <n v="0"/>
    <n v="0"/>
    <n v="0"/>
    <n v="0"/>
    <n v="0"/>
  </r>
  <r>
    <x v="4"/>
    <x v="133"/>
    <s v="eng ENG"/>
    <x v="5"/>
    <s v="34-266"/>
    <n v="16"/>
    <x v="10"/>
    <n v="722"/>
    <x v="74"/>
    <n v="2"/>
    <n v="1"/>
    <n v="2"/>
    <n v="0"/>
    <n v="0"/>
    <n v="0"/>
    <n v="0"/>
    <x v="1"/>
    <x v="0"/>
    <n v="0.25"/>
    <n v="0.12"/>
    <n v="0.37"/>
    <n v="0.25"/>
    <n v="0.37"/>
    <n v="0.9"/>
    <n v="0.9"/>
    <n v="1"/>
    <n v="1.9"/>
    <n v="0.11"/>
    <n v="0.12"/>
    <n v="0.23"/>
    <n v="0.11"/>
    <n v="0.23"/>
  </r>
  <r>
    <x v="4"/>
    <x v="134"/>
    <s v="gh GHA"/>
    <x v="0"/>
    <s v="22-123"/>
    <n v="16"/>
    <x v="2"/>
    <n v="320"/>
    <x v="75"/>
    <n v="0"/>
    <n v="0"/>
    <n v="0"/>
    <n v="0"/>
    <n v="0"/>
    <n v="1"/>
    <n v="0"/>
    <x v="3"/>
    <x v="0"/>
    <n v="0"/>
    <n v="0"/>
    <n v="0"/>
    <n v="0"/>
    <n v="0"/>
    <n v="0.1"/>
    <n v="0.1"/>
    <n v="0.1"/>
    <n v="0.3"/>
    <n v="0.04"/>
    <n v="0.04"/>
    <n v="0.08"/>
    <n v="0.04"/>
    <n v="0.08"/>
  </r>
  <r>
    <x v="4"/>
    <x v="135"/>
    <s v="ar ARG"/>
    <x v="2"/>
    <s v="24-038"/>
    <n v="17"/>
    <x v="7"/>
    <n v="1457"/>
    <x v="76"/>
    <n v="5"/>
    <n v="0"/>
    <n v="2"/>
    <n v="3"/>
    <n v="3"/>
    <n v="5"/>
    <n v="0"/>
    <x v="23"/>
    <x v="0"/>
    <n v="0.31"/>
    <n v="0"/>
    <n v="0.31"/>
    <n v="0.12"/>
    <n v="0.12"/>
    <n v="3.8"/>
    <n v="1.5"/>
    <n v="1.1000000000000001"/>
    <n v="2.5"/>
    <n v="0.24"/>
    <n v="7.0000000000000007E-2"/>
    <n v="0.3"/>
    <n v="0.09"/>
    <n v="0.16"/>
  </r>
  <r>
    <x v="4"/>
    <x v="136"/>
    <s v="eng ENG"/>
    <x v="8"/>
    <s v="28-195"/>
    <n v="19"/>
    <x v="0"/>
    <n v="1629"/>
    <x v="77"/>
    <n v="4"/>
    <n v="4"/>
    <n v="4"/>
    <n v="0"/>
    <n v="0"/>
    <n v="2"/>
    <n v="0"/>
    <x v="4"/>
    <x v="0"/>
    <n v="0.22"/>
    <n v="0.22"/>
    <n v="0.44"/>
    <n v="0.22"/>
    <n v="0.44"/>
    <n v="4.3"/>
    <n v="4.3"/>
    <n v="2.6"/>
    <n v="6.9"/>
    <n v="0.24"/>
    <n v="0.14000000000000001"/>
    <n v="0.38"/>
    <n v="0.24"/>
    <n v="0.38"/>
  </r>
  <r>
    <x v="4"/>
    <x v="137"/>
    <s v="jp JPN"/>
    <x v="4"/>
    <s v="25-256"/>
    <n v="14"/>
    <x v="20"/>
    <n v="750"/>
    <x v="78"/>
    <n v="4"/>
    <n v="1"/>
    <n v="4"/>
    <n v="0"/>
    <n v="0"/>
    <n v="0"/>
    <n v="0"/>
    <x v="1"/>
    <x v="0"/>
    <n v="0.48"/>
    <n v="0.12"/>
    <n v="0.6"/>
    <n v="0.48"/>
    <n v="0.6"/>
    <n v="1.7"/>
    <n v="1.7"/>
    <n v="2.6"/>
    <n v="4.3"/>
    <n v="0.2"/>
    <n v="0.31"/>
    <n v="0.51"/>
    <n v="0.2"/>
    <n v="0.51"/>
  </r>
  <r>
    <x v="4"/>
    <x v="138"/>
    <s v="ie IRL"/>
    <x v="1"/>
    <s v="19-108"/>
    <n v="1"/>
    <x v="1"/>
    <n v="12"/>
    <x v="16"/>
    <n v="0"/>
    <n v="0"/>
    <n v="0"/>
    <n v="0"/>
    <n v="0"/>
    <n v="0"/>
    <n v="0"/>
    <x v="1"/>
    <x v="0"/>
    <n v="0"/>
    <n v="0"/>
    <n v="0"/>
    <n v="0"/>
    <n v="0"/>
    <n v="0"/>
    <n v="0"/>
    <n v="0"/>
    <n v="0"/>
    <n v="0"/>
    <n v="0"/>
    <n v="0"/>
    <n v="0"/>
    <n v="0"/>
  </r>
  <r>
    <x v="4"/>
    <x v="139"/>
    <s v="zm ZAM"/>
    <x v="4"/>
    <s v="25-030"/>
    <n v="6"/>
    <x v="11"/>
    <n v="213"/>
    <x v="79"/>
    <n v="0"/>
    <n v="1"/>
    <n v="0"/>
    <n v="0"/>
    <n v="0"/>
    <n v="0"/>
    <n v="0"/>
    <x v="1"/>
    <x v="0"/>
    <n v="0"/>
    <n v="0.42"/>
    <n v="0.42"/>
    <n v="0"/>
    <n v="0.42"/>
    <n v="0.2"/>
    <n v="0.2"/>
    <n v="0.5"/>
    <n v="0.7"/>
    <n v="0.09"/>
    <n v="0.2"/>
    <n v="0.28999999999999998"/>
    <n v="0.09"/>
    <n v="0.28999999999999998"/>
  </r>
  <r>
    <x v="4"/>
    <x v="140"/>
    <s v="es ESP"/>
    <x v="3"/>
    <s v="25-074"/>
    <n v="19"/>
    <x v="0"/>
    <n v="1710"/>
    <x v="0"/>
    <n v="0"/>
    <n v="0"/>
    <n v="0"/>
    <n v="0"/>
    <n v="0"/>
    <n v="1"/>
    <n v="0"/>
    <x v="29"/>
    <x v="0"/>
    <n v="0"/>
    <n v="0"/>
    <n v="0"/>
    <n v="0"/>
    <n v="0"/>
    <n v="0"/>
    <n v="0"/>
    <n v="0"/>
    <n v="0"/>
    <n v="0"/>
    <n v="0"/>
    <n v="0"/>
    <n v="0"/>
    <n v="0"/>
  </r>
  <r>
    <x v="4"/>
    <x v="141"/>
    <s v="ec ECU"/>
    <x v="2"/>
    <s v="20-229"/>
    <n v="6"/>
    <x v="2"/>
    <n v="131"/>
    <x v="48"/>
    <n v="0"/>
    <n v="0"/>
    <n v="0"/>
    <n v="0"/>
    <n v="0"/>
    <n v="1"/>
    <n v="0"/>
    <x v="34"/>
    <x v="0"/>
    <n v="0"/>
    <n v="0"/>
    <n v="0"/>
    <n v="0"/>
    <n v="0"/>
    <n v="0.2"/>
    <n v="0.2"/>
    <n v="0"/>
    <n v="0.2"/>
    <n v="0.13"/>
    <n v="0"/>
    <n v="0.13"/>
    <n v="0.13"/>
    <n v="0.13"/>
  </r>
  <r>
    <x v="4"/>
    <x v="142"/>
    <s v="eng ENG"/>
    <x v="3"/>
    <s v="32-166"/>
    <n v="0"/>
    <x v="1"/>
    <n v="0"/>
    <x v="1"/>
    <n v="0"/>
    <n v="0"/>
    <n v="0"/>
    <n v="0"/>
    <n v="0"/>
    <n v="0"/>
    <n v="0"/>
    <x v="1"/>
    <x v="0"/>
    <n v="0"/>
    <n v="0"/>
    <n v="0"/>
    <n v="0"/>
    <n v="0"/>
    <n v="0"/>
    <n v="0"/>
    <n v="0"/>
    <n v="0"/>
    <n v="0"/>
    <n v="0"/>
    <n v="0"/>
    <n v="0"/>
    <n v="0"/>
  </r>
  <r>
    <x v="4"/>
    <x v="143"/>
    <s v="wls WAL"/>
    <x v="0"/>
    <s v="20-105"/>
    <n v="0"/>
    <x v="1"/>
    <n v="0"/>
    <x v="1"/>
    <n v="0"/>
    <n v="0"/>
    <n v="0"/>
    <n v="0"/>
    <n v="0"/>
    <n v="0"/>
    <n v="0"/>
    <x v="1"/>
    <x v="0"/>
    <n v="0"/>
    <n v="0"/>
    <n v="0"/>
    <n v="0"/>
    <n v="0"/>
    <n v="0"/>
    <n v="0"/>
    <n v="0"/>
    <n v="0"/>
    <n v="0"/>
    <n v="0"/>
    <n v="0"/>
    <n v="0"/>
    <n v="0"/>
  </r>
  <r>
    <x v="4"/>
    <x v="144"/>
    <s v="de GER"/>
    <x v="4"/>
    <s v="26-196"/>
    <n v="8"/>
    <x v="1"/>
    <n v="101"/>
    <x v="80"/>
    <n v="0"/>
    <n v="0"/>
    <n v="0"/>
    <n v="0"/>
    <n v="0"/>
    <n v="0"/>
    <n v="0"/>
    <x v="1"/>
    <x v="0"/>
    <n v="0"/>
    <n v="0"/>
    <n v="0"/>
    <n v="0"/>
    <n v="0"/>
    <n v="0.6"/>
    <n v="0.6"/>
    <n v="0.2"/>
    <n v="0.7"/>
    <n v="0.51"/>
    <n v="0.15"/>
    <n v="0.66"/>
    <n v="0.51"/>
    <n v="0.66"/>
  </r>
  <r>
    <x v="4"/>
    <x v="145"/>
    <s v="nl NED"/>
    <x v="0"/>
    <s v="31-016"/>
    <n v="17"/>
    <x v="12"/>
    <n v="1193"/>
    <x v="81"/>
    <n v="0"/>
    <n v="1"/>
    <n v="0"/>
    <n v="0"/>
    <n v="0"/>
    <n v="1"/>
    <n v="0"/>
    <x v="35"/>
    <x v="0"/>
    <n v="0"/>
    <n v="0.08"/>
    <n v="0.08"/>
    <n v="0"/>
    <n v="0.08"/>
    <n v="0.6"/>
    <n v="0.6"/>
    <n v="0.2"/>
    <n v="0.8"/>
    <n v="0.04"/>
    <n v="0.02"/>
    <n v="0.06"/>
    <n v="0.04"/>
    <n v="0.06"/>
  </r>
  <r>
    <x v="4"/>
    <x v="146"/>
    <s v="eng ENG"/>
    <x v="0"/>
    <s v="28-027"/>
    <n v="14"/>
    <x v="12"/>
    <n v="1171"/>
    <x v="82"/>
    <n v="0"/>
    <n v="0"/>
    <n v="0"/>
    <n v="0"/>
    <n v="0"/>
    <n v="1"/>
    <n v="0"/>
    <x v="35"/>
    <x v="0"/>
    <n v="0"/>
    <n v="0"/>
    <n v="0"/>
    <n v="0"/>
    <n v="0"/>
    <n v="1.3"/>
    <n v="1.3"/>
    <n v="0"/>
    <n v="1.3"/>
    <n v="0.1"/>
    <n v="0"/>
    <n v="0.1"/>
    <n v="0.1"/>
    <n v="0.1"/>
  </r>
  <r>
    <x v="4"/>
    <x v="147"/>
    <s v="eng ENG"/>
    <x v="1"/>
    <s v="32-066"/>
    <n v="15"/>
    <x v="10"/>
    <n v="1086"/>
    <x v="83"/>
    <n v="1"/>
    <n v="2"/>
    <n v="1"/>
    <n v="0"/>
    <n v="0"/>
    <n v="0"/>
    <n v="0"/>
    <x v="1"/>
    <x v="0"/>
    <n v="0.08"/>
    <n v="0.17"/>
    <n v="0.25"/>
    <n v="0.08"/>
    <n v="0.25"/>
    <n v="4.3"/>
    <n v="4.3"/>
    <n v="2.4"/>
    <n v="6.7"/>
    <n v="0.35"/>
    <n v="0.2"/>
    <n v="0.56000000000000005"/>
    <n v="0.35"/>
    <n v="0.56000000000000005"/>
  </r>
  <r>
    <x v="5"/>
    <x v="148"/>
    <s v="wls WAL"/>
    <x v="6"/>
    <s v="22-139"/>
    <n v="0"/>
    <x v="1"/>
    <n v="0"/>
    <x v="1"/>
    <n v="0"/>
    <n v="0"/>
    <n v="0"/>
    <n v="0"/>
    <n v="0"/>
    <n v="0"/>
    <n v="0"/>
    <x v="1"/>
    <x v="0"/>
    <n v="0"/>
    <n v="0"/>
    <n v="0"/>
    <n v="0"/>
    <n v="0"/>
    <n v="0"/>
    <n v="0"/>
    <n v="0"/>
    <n v="0"/>
    <n v="0"/>
    <n v="0"/>
    <n v="0"/>
    <n v="0"/>
    <n v="0"/>
  </r>
  <r>
    <x v="5"/>
    <x v="149"/>
    <s v="es ESP"/>
    <x v="3"/>
    <s v="28-120"/>
    <n v="12"/>
    <x v="10"/>
    <n v="1035"/>
    <x v="53"/>
    <n v="0"/>
    <n v="0"/>
    <n v="0"/>
    <n v="0"/>
    <n v="0"/>
    <n v="0"/>
    <n v="0"/>
    <x v="1"/>
    <x v="0"/>
    <n v="0"/>
    <n v="0"/>
    <n v="0"/>
    <n v="0"/>
    <n v="0"/>
    <n v="0"/>
    <n v="0"/>
    <n v="0"/>
    <n v="0"/>
    <n v="0"/>
    <n v="0"/>
    <n v="0"/>
    <n v="0"/>
    <n v="0"/>
  </r>
  <r>
    <x v="5"/>
    <x v="150"/>
    <s v="ga GAB"/>
    <x v="1"/>
    <s v="33-227"/>
    <n v="11"/>
    <x v="8"/>
    <n v="433"/>
    <x v="55"/>
    <n v="1"/>
    <n v="0"/>
    <n v="1"/>
    <n v="0"/>
    <n v="0"/>
    <n v="1"/>
    <n v="0"/>
    <x v="0"/>
    <x v="0"/>
    <n v="0.21"/>
    <n v="0"/>
    <n v="0.21"/>
    <n v="0.21"/>
    <n v="0.21"/>
    <n v="0.7"/>
    <n v="0.7"/>
    <n v="0.3"/>
    <n v="1"/>
    <n v="0.15"/>
    <n v="7.0000000000000007E-2"/>
    <n v="0.22"/>
    <n v="0.15"/>
    <n v="0.22"/>
  </r>
  <r>
    <x v="5"/>
    <x v="151"/>
    <s v="es ESP"/>
    <x v="0"/>
    <s v="33-156"/>
    <n v="17"/>
    <x v="16"/>
    <n v="992"/>
    <x v="84"/>
    <n v="0"/>
    <n v="0"/>
    <n v="0"/>
    <n v="0"/>
    <n v="0"/>
    <n v="3"/>
    <n v="0"/>
    <x v="25"/>
    <x v="0"/>
    <n v="0"/>
    <n v="0"/>
    <n v="0"/>
    <n v="0"/>
    <n v="0"/>
    <n v="0.2"/>
    <n v="0.2"/>
    <n v="0.8"/>
    <n v="1"/>
    <n v="0.02"/>
    <n v="7.0000000000000007E-2"/>
    <n v="0.09"/>
    <n v="0.02"/>
    <n v="0.09"/>
  </r>
  <r>
    <x v="5"/>
    <x v="152"/>
    <s v="fr FRA"/>
    <x v="0"/>
    <s v="21-311"/>
    <n v="2"/>
    <x v="11"/>
    <n v="180"/>
    <x v="23"/>
    <n v="0"/>
    <n v="0"/>
    <n v="0"/>
    <n v="0"/>
    <n v="0"/>
    <n v="0"/>
    <n v="0"/>
    <x v="1"/>
    <x v="0"/>
    <n v="0"/>
    <n v="0"/>
    <n v="0"/>
    <n v="0"/>
    <n v="0"/>
    <n v="0.3"/>
    <n v="0.3"/>
    <n v="0.4"/>
    <n v="0.7"/>
    <n v="0.16"/>
    <n v="0.18"/>
    <n v="0.34"/>
    <n v="0.16"/>
    <n v="0.34"/>
  </r>
  <r>
    <x v="5"/>
    <x v="153"/>
    <s v="eng ENG"/>
    <x v="3"/>
    <s v="30-252"/>
    <n v="0"/>
    <x v="1"/>
    <n v="0"/>
    <x v="1"/>
    <n v="0"/>
    <n v="0"/>
    <n v="0"/>
    <n v="0"/>
    <n v="0"/>
    <n v="0"/>
    <n v="0"/>
    <x v="1"/>
    <x v="0"/>
    <n v="0"/>
    <n v="0"/>
    <n v="0"/>
    <n v="0"/>
    <n v="0"/>
    <n v="0"/>
    <n v="0"/>
    <n v="0"/>
    <n v="0"/>
    <n v="0"/>
    <n v="0"/>
    <n v="0"/>
    <n v="0"/>
    <n v="0"/>
  </r>
  <r>
    <x v="5"/>
    <x v="154"/>
    <s v="al ALB"/>
    <x v="1"/>
    <s v="21-143"/>
    <n v="12"/>
    <x v="11"/>
    <n v="294"/>
    <x v="51"/>
    <n v="1"/>
    <n v="0"/>
    <n v="1"/>
    <n v="0"/>
    <n v="0"/>
    <n v="0"/>
    <n v="0"/>
    <x v="1"/>
    <x v="0"/>
    <n v="0.31"/>
    <n v="0"/>
    <n v="0.31"/>
    <n v="0.31"/>
    <n v="0.31"/>
    <n v="0.8"/>
    <n v="0.8"/>
    <n v="0.1"/>
    <n v="0.9"/>
    <n v="0.26"/>
    <n v="0.02"/>
    <n v="0.27"/>
    <n v="0.26"/>
    <n v="0.27"/>
  </r>
  <r>
    <x v="5"/>
    <x v="155"/>
    <s v="eng ENG"/>
    <x v="0"/>
    <s v="23-210"/>
    <n v="12"/>
    <x v="9"/>
    <n v="971"/>
    <x v="85"/>
    <n v="0"/>
    <n v="0"/>
    <n v="0"/>
    <n v="0"/>
    <n v="0"/>
    <n v="3"/>
    <n v="0"/>
    <x v="3"/>
    <x v="0"/>
    <n v="0"/>
    <n v="0"/>
    <n v="0"/>
    <n v="0"/>
    <n v="0"/>
    <n v="0.4"/>
    <n v="0.4"/>
    <n v="0.1"/>
    <n v="0.5"/>
    <n v="0.04"/>
    <n v="0.01"/>
    <n v="0.04"/>
    <n v="0.04"/>
    <n v="0.04"/>
  </r>
  <r>
    <x v="5"/>
    <x v="156"/>
    <s v="eng ENG"/>
    <x v="6"/>
    <s v="26-041"/>
    <n v="9"/>
    <x v="8"/>
    <n v="419"/>
    <x v="86"/>
    <n v="1"/>
    <n v="1"/>
    <n v="1"/>
    <n v="0"/>
    <n v="0"/>
    <n v="1"/>
    <n v="0"/>
    <x v="0"/>
    <x v="0"/>
    <n v="0.21"/>
    <n v="0.21"/>
    <n v="0.43"/>
    <n v="0.21"/>
    <n v="0.43"/>
    <n v="0.3"/>
    <n v="0.3"/>
    <n v="0.1"/>
    <n v="0.5"/>
    <n v="7.0000000000000007E-2"/>
    <n v="0.03"/>
    <n v="0.1"/>
    <n v="7.0000000000000007E-2"/>
    <n v="0.1"/>
  </r>
  <r>
    <x v="5"/>
    <x v="157"/>
    <s v="eng ENG"/>
    <x v="5"/>
    <s v="19-103"/>
    <n v="8"/>
    <x v="2"/>
    <n v="202"/>
    <x v="73"/>
    <n v="0"/>
    <n v="0"/>
    <n v="0"/>
    <n v="0"/>
    <n v="0"/>
    <n v="0"/>
    <n v="0"/>
    <x v="1"/>
    <x v="0"/>
    <n v="0"/>
    <n v="0"/>
    <n v="0"/>
    <n v="0"/>
    <n v="0"/>
    <n v="0.3"/>
    <n v="0.3"/>
    <n v="0.1"/>
    <n v="0.4"/>
    <n v="0.13"/>
    <n v="0.05"/>
    <n v="0.18"/>
    <n v="0.13"/>
    <n v="0.18"/>
  </r>
  <r>
    <x v="5"/>
    <x v="158"/>
    <s v="es ESP"/>
    <x v="0"/>
    <s v="24-193"/>
    <n v="18"/>
    <x v="4"/>
    <n v="1196"/>
    <x v="81"/>
    <n v="0"/>
    <n v="2"/>
    <n v="0"/>
    <n v="0"/>
    <n v="0"/>
    <n v="2"/>
    <n v="0"/>
    <x v="5"/>
    <x v="0"/>
    <n v="0"/>
    <n v="0.15"/>
    <n v="0.15"/>
    <n v="0"/>
    <n v="0.15"/>
    <n v="0.4"/>
    <n v="0.4"/>
    <n v="0.4"/>
    <n v="0.8"/>
    <n v="0.03"/>
    <n v="0.03"/>
    <n v="0.06"/>
    <n v="0.03"/>
    <n v="0.06"/>
  </r>
  <r>
    <x v="5"/>
    <x v="159"/>
    <s v="pt POR"/>
    <x v="1"/>
    <s v="23-082"/>
    <n v="1"/>
    <x v="2"/>
    <n v="57"/>
    <x v="13"/>
    <n v="0"/>
    <n v="0"/>
    <n v="0"/>
    <n v="0"/>
    <n v="0"/>
    <n v="0"/>
    <n v="1"/>
    <x v="1"/>
    <x v="2"/>
    <n v="0"/>
    <n v="0"/>
    <n v="0"/>
    <n v="0"/>
    <n v="0"/>
    <n v="0.8"/>
    <n v="0.8"/>
    <n v="0.2"/>
    <n v="1"/>
    <n v="1.29"/>
    <n v="0.28999999999999998"/>
    <n v="1.58"/>
    <n v="1.29"/>
    <n v="1.58"/>
  </r>
  <r>
    <x v="5"/>
    <x v="160"/>
    <s v="ci CIV"/>
    <x v="1"/>
    <s v="20-040"/>
    <n v="0"/>
    <x v="1"/>
    <n v="0"/>
    <x v="1"/>
    <n v="0"/>
    <n v="0"/>
    <n v="0"/>
    <n v="0"/>
    <n v="0"/>
    <n v="0"/>
    <n v="0"/>
    <x v="1"/>
    <x v="0"/>
    <n v="0"/>
    <n v="0"/>
    <n v="0"/>
    <n v="0"/>
    <n v="0"/>
    <n v="0"/>
    <n v="0"/>
    <n v="0"/>
    <n v="0"/>
    <n v="0"/>
    <n v="0"/>
    <n v="0"/>
    <n v="0"/>
    <n v="0"/>
  </r>
  <r>
    <x v="5"/>
    <x v="161"/>
    <s v="fr FRA"/>
    <x v="0"/>
    <s v="22-045"/>
    <n v="2"/>
    <x v="11"/>
    <n v="180"/>
    <x v="23"/>
    <n v="0"/>
    <n v="0"/>
    <n v="0"/>
    <n v="0"/>
    <n v="0"/>
    <n v="0"/>
    <n v="0"/>
    <x v="1"/>
    <x v="0"/>
    <n v="0"/>
    <n v="0"/>
    <n v="0"/>
    <n v="0"/>
    <n v="0"/>
    <n v="0"/>
    <n v="0"/>
    <n v="0"/>
    <n v="0"/>
    <n v="0.01"/>
    <n v="0"/>
    <n v="0.01"/>
    <n v="0.01"/>
    <n v="0.01"/>
  </r>
  <r>
    <x v="5"/>
    <x v="162"/>
    <s v="eng ENG"/>
    <x v="5"/>
    <s v="22-359"/>
    <n v="18"/>
    <x v="19"/>
    <n v="739"/>
    <x v="62"/>
    <n v="1"/>
    <n v="1"/>
    <n v="1"/>
    <n v="0"/>
    <n v="0"/>
    <n v="5"/>
    <n v="1"/>
    <x v="27"/>
    <x v="3"/>
    <n v="0.12"/>
    <n v="0.12"/>
    <n v="0.24"/>
    <n v="0.12"/>
    <n v="0.24"/>
    <n v="0.9"/>
    <n v="0.9"/>
    <n v="1.8"/>
    <n v="2.7"/>
    <n v="0.11"/>
    <n v="0.22"/>
    <n v="0.33"/>
    <n v="0.11"/>
    <n v="0.33"/>
  </r>
  <r>
    <x v="5"/>
    <x v="163"/>
    <s v="eng ENG"/>
    <x v="6"/>
    <s v="18-145"/>
    <n v="5"/>
    <x v="8"/>
    <n v="304"/>
    <x v="63"/>
    <n v="0"/>
    <n v="0"/>
    <n v="0"/>
    <n v="0"/>
    <n v="0"/>
    <n v="1"/>
    <n v="0"/>
    <x v="12"/>
    <x v="0"/>
    <n v="0"/>
    <n v="0"/>
    <n v="0"/>
    <n v="0"/>
    <n v="0"/>
    <n v="0.5"/>
    <n v="0.5"/>
    <n v="0.3"/>
    <n v="0.7"/>
    <n v="0.14000000000000001"/>
    <n v="0.08"/>
    <n v="0.22"/>
    <n v="0.14000000000000001"/>
    <n v="0.22"/>
  </r>
  <r>
    <x v="5"/>
    <x v="164"/>
    <s v="de GER"/>
    <x v="4"/>
    <s v="23-234"/>
    <n v="19"/>
    <x v="15"/>
    <n v="1411"/>
    <x v="87"/>
    <n v="5"/>
    <n v="1"/>
    <n v="5"/>
    <n v="0"/>
    <n v="0"/>
    <n v="3"/>
    <n v="0"/>
    <x v="36"/>
    <x v="0"/>
    <n v="0.32"/>
    <n v="0.06"/>
    <n v="0.38"/>
    <n v="0.32"/>
    <n v="0.38"/>
    <n v="5.4"/>
    <n v="5.4"/>
    <n v="1.4"/>
    <n v="6.8"/>
    <n v="0.34"/>
    <n v="0.09"/>
    <n v="0.43"/>
    <n v="0.34"/>
    <n v="0.43"/>
  </r>
  <r>
    <x v="5"/>
    <x v="165"/>
    <s v="eng ENG"/>
    <x v="4"/>
    <s v="22-085"/>
    <n v="0"/>
    <x v="1"/>
    <n v="0"/>
    <x v="1"/>
    <n v="0"/>
    <n v="0"/>
    <n v="0"/>
    <n v="0"/>
    <n v="0"/>
    <n v="0"/>
    <n v="0"/>
    <x v="1"/>
    <x v="0"/>
    <n v="0"/>
    <n v="0"/>
    <n v="0"/>
    <n v="0"/>
    <n v="0"/>
    <n v="0"/>
    <n v="0"/>
    <n v="0"/>
    <n v="0"/>
    <n v="0"/>
    <n v="0"/>
    <n v="0"/>
    <n v="0"/>
    <n v="0"/>
  </r>
  <r>
    <x v="5"/>
    <x v="166"/>
    <s v="eng ENG"/>
    <x v="0"/>
    <s v="19-322"/>
    <n v="0"/>
    <x v="1"/>
    <n v="0"/>
    <x v="1"/>
    <n v="0"/>
    <n v="0"/>
    <n v="0"/>
    <n v="0"/>
    <n v="0"/>
    <n v="0"/>
    <n v="0"/>
    <x v="1"/>
    <x v="0"/>
    <n v="0"/>
    <n v="0"/>
    <n v="0"/>
    <n v="0"/>
    <n v="0"/>
    <n v="0"/>
    <n v="0"/>
    <n v="0"/>
    <n v="0"/>
    <n v="0"/>
    <n v="0"/>
    <n v="0"/>
    <n v="0"/>
    <n v="0"/>
  </r>
  <r>
    <x v="5"/>
    <x v="167"/>
    <s v="eng ENG"/>
    <x v="1"/>
    <s v="19-093"/>
    <n v="1"/>
    <x v="1"/>
    <n v="23"/>
    <x v="88"/>
    <n v="0"/>
    <n v="0"/>
    <n v="0"/>
    <n v="0"/>
    <n v="0"/>
    <n v="0"/>
    <n v="0"/>
    <x v="1"/>
    <x v="0"/>
    <n v="0"/>
    <n v="0"/>
    <n v="0"/>
    <n v="0"/>
    <n v="0"/>
    <n v="0"/>
    <n v="0"/>
    <n v="0"/>
    <n v="0"/>
    <n v="0"/>
    <n v="0"/>
    <n v="0"/>
    <n v="0"/>
    <n v="0"/>
  </r>
  <r>
    <x v="5"/>
    <x v="168"/>
    <s v="eng ENG"/>
    <x v="6"/>
    <s v="23-054"/>
    <n v="8"/>
    <x v="20"/>
    <n v="611"/>
    <x v="89"/>
    <n v="1"/>
    <n v="1"/>
    <n v="1"/>
    <n v="0"/>
    <n v="0"/>
    <n v="3"/>
    <n v="0"/>
    <x v="37"/>
    <x v="0"/>
    <n v="0.15"/>
    <n v="0.15"/>
    <n v="0.28999999999999998"/>
    <n v="0.15"/>
    <n v="0.28999999999999998"/>
    <n v="0.8"/>
    <n v="0.8"/>
    <n v="1.6"/>
    <n v="2.4"/>
    <n v="0.12"/>
    <n v="0.23"/>
    <n v="0.35"/>
    <n v="0.12"/>
    <n v="0.35"/>
  </r>
  <r>
    <x v="5"/>
    <x v="169"/>
    <s v="fr FRA"/>
    <x v="2"/>
    <s v="31-308"/>
    <n v="2"/>
    <x v="11"/>
    <n v="174"/>
    <x v="34"/>
    <n v="0"/>
    <n v="0"/>
    <n v="0"/>
    <n v="0"/>
    <n v="0"/>
    <n v="0"/>
    <n v="0"/>
    <x v="1"/>
    <x v="0"/>
    <n v="0"/>
    <n v="0"/>
    <n v="0"/>
    <n v="0"/>
    <n v="0"/>
    <n v="0.1"/>
    <n v="0.1"/>
    <n v="0.3"/>
    <n v="0.4"/>
    <n v="0.05"/>
    <n v="0.13"/>
    <n v="0.18"/>
    <n v="0.05"/>
    <n v="0.18"/>
  </r>
  <r>
    <x v="5"/>
    <x v="170"/>
    <s v="sn SEN"/>
    <x v="0"/>
    <s v="31-225"/>
    <n v="14"/>
    <x v="10"/>
    <n v="1115"/>
    <x v="29"/>
    <n v="2"/>
    <n v="0"/>
    <n v="2"/>
    <n v="0"/>
    <n v="0"/>
    <n v="5"/>
    <n v="1"/>
    <x v="38"/>
    <x v="4"/>
    <n v="0.16"/>
    <n v="0"/>
    <n v="0.16"/>
    <n v="0.16"/>
    <n v="0.16"/>
    <n v="0.8"/>
    <n v="0.8"/>
    <n v="0.4"/>
    <n v="1.2"/>
    <n v="0.06"/>
    <n v="0.03"/>
    <n v="0.09"/>
    <n v="0.06"/>
    <n v="0.09"/>
  </r>
  <r>
    <x v="5"/>
    <x v="171"/>
    <s v="hr CRO"/>
    <x v="2"/>
    <s v="28-270"/>
    <n v="15"/>
    <x v="20"/>
    <n v="835"/>
    <x v="90"/>
    <n v="0"/>
    <n v="1"/>
    <n v="0"/>
    <n v="0"/>
    <n v="0"/>
    <n v="3"/>
    <n v="0"/>
    <x v="24"/>
    <x v="0"/>
    <n v="0"/>
    <n v="0.11"/>
    <n v="0.11"/>
    <n v="0"/>
    <n v="0.11"/>
    <n v="0.4"/>
    <n v="0.4"/>
    <n v="1.1000000000000001"/>
    <n v="1.6"/>
    <n v="0.05"/>
    <n v="0.12"/>
    <n v="0.17"/>
    <n v="0.05"/>
    <n v="0.17"/>
  </r>
  <r>
    <x v="5"/>
    <x v="172"/>
    <s v="eng ENG"/>
    <x v="7"/>
    <s v="27-008"/>
    <n v="14"/>
    <x v="10"/>
    <n v="954"/>
    <x v="91"/>
    <n v="0"/>
    <n v="0"/>
    <n v="0"/>
    <n v="0"/>
    <n v="0"/>
    <n v="1"/>
    <n v="0"/>
    <x v="20"/>
    <x v="0"/>
    <n v="0"/>
    <n v="0"/>
    <n v="0"/>
    <n v="0"/>
    <n v="0"/>
    <n v="0.8"/>
    <n v="0.8"/>
    <n v="0.9"/>
    <n v="1.8"/>
    <n v="0.08"/>
    <n v="0.09"/>
    <n v="0.17"/>
    <n v="0.08"/>
    <n v="0.17"/>
  </r>
  <r>
    <x v="5"/>
    <x v="173"/>
    <s v="sn SEN"/>
    <x v="3"/>
    <s v="30-336"/>
    <n v="9"/>
    <x v="18"/>
    <n v="765"/>
    <x v="92"/>
    <n v="0"/>
    <n v="0"/>
    <n v="0"/>
    <n v="0"/>
    <n v="0"/>
    <n v="1"/>
    <n v="0"/>
    <x v="21"/>
    <x v="0"/>
    <n v="0"/>
    <n v="0"/>
    <n v="0"/>
    <n v="0"/>
    <n v="0"/>
    <n v="0"/>
    <n v="0"/>
    <n v="0"/>
    <n v="0"/>
    <n v="0"/>
    <n v="0"/>
    <n v="0"/>
    <n v="0"/>
    <n v="0"/>
  </r>
  <r>
    <x v="5"/>
    <x v="174"/>
    <s v="eng ENG"/>
    <x v="5"/>
    <s v="24-021"/>
    <n v="19"/>
    <x v="6"/>
    <n v="1442"/>
    <x v="93"/>
    <n v="3"/>
    <n v="2"/>
    <n v="3"/>
    <n v="0"/>
    <n v="0"/>
    <n v="3"/>
    <n v="0"/>
    <x v="36"/>
    <x v="0"/>
    <n v="0.19"/>
    <n v="0.12"/>
    <n v="0.31"/>
    <n v="0.19"/>
    <n v="0.31"/>
    <n v="1.9"/>
    <n v="1.9"/>
    <n v="2.9"/>
    <n v="4.8"/>
    <n v="0.12"/>
    <n v="0.18"/>
    <n v="0.3"/>
    <n v="0.12"/>
    <n v="0.3"/>
  </r>
  <r>
    <x v="5"/>
    <x v="175"/>
    <s v="ua UKR"/>
    <x v="1"/>
    <s v="22-026"/>
    <n v="1"/>
    <x v="1"/>
    <n v="36"/>
    <x v="94"/>
    <n v="0"/>
    <n v="0"/>
    <n v="0"/>
    <n v="0"/>
    <n v="0"/>
    <n v="0"/>
    <n v="0"/>
    <x v="1"/>
    <x v="0"/>
    <n v="0"/>
    <n v="0"/>
    <n v="0"/>
    <n v="0"/>
    <n v="0"/>
    <n v="0.3"/>
    <n v="0.3"/>
    <n v="0"/>
    <n v="0.3"/>
    <n v="0.86"/>
    <n v="0"/>
    <n v="0.86"/>
    <n v="0.86"/>
    <n v="0.86"/>
  </r>
  <r>
    <x v="5"/>
    <x v="176"/>
    <s v="us USA"/>
    <x v="8"/>
    <s v="24-135"/>
    <n v="16"/>
    <x v="13"/>
    <n v="609"/>
    <x v="89"/>
    <n v="1"/>
    <n v="1"/>
    <n v="1"/>
    <n v="0"/>
    <n v="0"/>
    <n v="1"/>
    <n v="0"/>
    <x v="5"/>
    <x v="0"/>
    <n v="0.15"/>
    <n v="0.15"/>
    <n v="0.3"/>
    <n v="0.15"/>
    <n v="0.3"/>
    <n v="1.3"/>
    <n v="1.3"/>
    <n v="0.5"/>
    <n v="1.8"/>
    <n v="0.19"/>
    <n v="0.08"/>
    <n v="0.27"/>
    <n v="0.19"/>
    <n v="0.27"/>
  </r>
  <r>
    <x v="5"/>
    <x v="177"/>
    <s v="br BRA"/>
    <x v="0"/>
    <s v="38-131"/>
    <n v="18"/>
    <x v="15"/>
    <n v="1614"/>
    <x v="6"/>
    <n v="0"/>
    <n v="2"/>
    <n v="0"/>
    <n v="0"/>
    <n v="0"/>
    <n v="1"/>
    <n v="0"/>
    <x v="18"/>
    <x v="0"/>
    <n v="0"/>
    <n v="0.11"/>
    <n v="0.11"/>
    <n v="0"/>
    <n v="0.11"/>
    <n v="1"/>
    <n v="1"/>
    <n v="0.4"/>
    <n v="1.3"/>
    <n v="0.05"/>
    <n v="0.02"/>
    <n v="0.08"/>
    <n v="0.05"/>
    <n v="0.08"/>
  </r>
  <r>
    <x v="5"/>
    <x v="178"/>
    <s v="eng ENG"/>
    <x v="4"/>
    <s v="28-054"/>
    <n v="15"/>
    <x v="3"/>
    <n v="1113"/>
    <x v="29"/>
    <n v="4"/>
    <n v="2"/>
    <n v="4"/>
    <n v="0"/>
    <n v="0"/>
    <n v="3"/>
    <n v="0"/>
    <x v="9"/>
    <x v="0"/>
    <n v="0.32"/>
    <n v="0.16"/>
    <n v="0.49"/>
    <n v="0.32"/>
    <n v="0.49"/>
    <n v="3.4"/>
    <n v="3.4"/>
    <n v="2.9"/>
    <n v="6.3"/>
    <n v="0.27"/>
    <n v="0.24"/>
    <n v="0.51"/>
    <n v="0.27"/>
    <n v="0.51"/>
  </r>
  <r>
    <x v="5"/>
    <x v="179"/>
    <s v="eng ENG"/>
    <x v="2"/>
    <s v="19-142"/>
    <n v="0"/>
    <x v="1"/>
    <n v="0"/>
    <x v="1"/>
    <n v="0"/>
    <n v="0"/>
    <n v="0"/>
    <n v="0"/>
    <n v="0"/>
    <n v="0"/>
    <n v="0"/>
    <x v="1"/>
    <x v="0"/>
    <n v="0"/>
    <n v="0"/>
    <n v="0"/>
    <n v="0"/>
    <n v="0"/>
    <n v="0"/>
    <n v="0"/>
    <n v="0"/>
    <n v="0"/>
    <n v="0"/>
    <n v="0"/>
    <n v="0"/>
    <n v="0"/>
    <n v="0"/>
  </r>
  <r>
    <x v="5"/>
    <x v="180"/>
    <s v="ch SUI"/>
    <x v="2"/>
    <s v="26-072"/>
    <n v="4"/>
    <x v="8"/>
    <n v="286"/>
    <x v="47"/>
    <n v="0"/>
    <n v="0"/>
    <n v="0"/>
    <n v="0"/>
    <n v="0"/>
    <n v="0"/>
    <n v="0"/>
    <x v="1"/>
    <x v="0"/>
    <n v="0"/>
    <n v="0"/>
    <n v="0"/>
    <n v="0"/>
    <n v="0"/>
    <n v="0.2"/>
    <n v="0.2"/>
    <n v="0"/>
    <n v="0.2"/>
    <n v="0.06"/>
    <n v="0"/>
    <n v="0.06"/>
    <n v="0.06"/>
    <n v="0.06"/>
  </r>
  <r>
    <x v="5"/>
    <x v="181"/>
    <s v="ma MAR"/>
    <x v="4"/>
    <s v="29-318"/>
    <n v="10"/>
    <x v="8"/>
    <n v="428"/>
    <x v="55"/>
    <n v="0"/>
    <n v="1"/>
    <n v="0"/>
    <n v="0"/>
    <n v="0"/>
    <n v="0"/>
    <n v="0"/>
    <x v="1"/>
    <x v="0"/>
    <n v="0"/>
    <n v="0.21"/>
    <n v="0.21"/>
    <n v="0"/>
    <n v="0.21"/>
    <n v="0.5"/>
    <n v="0.5"/>
    <n v="1.2"/>
    <n v="1.7"/>
    <n v="0.1"/>
    <n v="0.25"/>
    <n v="0.35"/>
    <n v="0.1"/>
    <n v="0.35"/>
  </r>
  <r>
    <x v="6"/>
    <x v="182"/>
    <s v="dk DEN"/>
    <x v="0"/>
    <s v="26-245"/>
    <n v="17"/>
    <x v="15"/>
    <n v="1477"/>
    <x v="95"/>
    <n v="1"/>
    <n v="0"/>
    <n v="1"/>
    <n v="0"/>
    <n v="0"/>
    <n v="3"/>
    <n v="0"/>
    <x v="6"/>
    <x v="0"/>
    <n v="0.06"/>
    <n v="0"/>
    <n v="0.06"/>
    <n v="0.06"/>
    <n v="0.06"/>
    <n v="1.1000000000000001"/>
    <n v="1.1000000000000001"/>
    <n v="0.4"/>
    <n v="1.4"/>
    <n v="7.0000000000000007E-2"/>
    <n v="0.02"/>
    <n v="0.09"/>
    <n v="7.0000000000000007E-2"/>
    <n v="0.09"/>
  </r>
  <r>
    <x v="6"/>
    <x v="183"/>
    <s v="gh GHA"/>
    <x v="4"/>
    <s v="31-142"/>
    <n v="20"/>
    <x v="7"/>
    <n v="1335"/>
    <x v="96"/>
    <n v="1"/>
    <n v="1"/>
    <n v="1"/>
    <n v="0"/>
    <n v="0"/>
    <n v="1"/>
    <n v="0"/>
    <x v="26"/>
    <x v="0"/>
    <n v="7.0000000000000007E-2"/>
    <n v="7.0000000000000007E-2"/>
    <n v="0.13"/>
    <n v="7.0000000000000007E-2"/>
    <n v="0.13"/>
    <n v="1.4"/>
    <n v="1.4"/>
    <n v="1.2"/>
    <n v="2.6"/>
    <n v="0.09"/>
    <n v="0.08"/>
    <n v="0.17"/>
    <n v="0.09"/>
    <n v="0.17"/>
  </r>
  <r>
    <x v="6"/>
    <x v="184"/>
    <s v="nir NIR"/>
    <x v="0"/>
    <s v="22-134"/>
    <n v="0"/>
    <x v="1"/>
    <n v="0"/>
    <x v="1"/>
    <n v="0"/>
    <n v="0"/>
    <n v="0"/>
    <n v="0"/>
    <n v="0"/>
    <n v="0"/>
    <n v="0"/>
    <x v="1"/>
    <x v="0"/>
    <n v="0"/>
    <n v="0"/>
    <n v="0"/>
    <n v="0"/>
    <n v="0"/>
    <n v="0"/>
    <n v="0"/>
    <n v="0"/>
    <n v="0"/>
    <n v="0"/>
    <n v="0"/>
    <n v="0"/>
    <n v="0"/>
    <n v="0"/>
  </r>
  <r>
    <x v="6"/>
    <x v="185"/>
    <s v="eng ENG"/>
    <x v="0"/>
    <s v="31-301"/>
    <n v="14"/>
    <x v="10"/>
    <n v="1026"/>
    <x v="97"/>
    <n v="0"/>
    <n v="0"/>
    <n v="0"/>
    <n v="0"/>
    <n v="0"/>
    <n v="2"/>
    <n v="0"/>
    <x v="6"/>
    <x v="0"/>
    <n v="0"/>
    <n v="0"/>
    <n v="0"/>
    <n v="0"/>
    <n v="0"/>
    <n v="0"/>
    <n v="0"/>
    <n v="0.4"/>
    <n v="0.4"/>
    <n v="0"/>
    <n v="0.04"/>
    <n v="0.04"/>
    <n v="0"/>
    <n v="0.04"/>
  </r>
  <r>
    <x v="6"/>
    <x v="186"/>
    <s v="ml MLI"/>
    <x v="2"/>
    <s v="23-023"/>
    <n v="18"/>
    <x v="6"/>
    <n v="1476"/>
    <x v="95"/>
    <n v="0"/>
    <n v="1"/>
    <n v="0"/>
    <n v="0"/>
    <n v="0"/>
    <n v="6"/>
    <n v="0"/>
    <x v="39"/>
    <x v="0"/>
    <n v="0"/>
    <n v="0.06"/>
    <n v="0.06"/>
    <n v="0"/>
    <n v="0.06"/>
    <n v="0.7"/>
    <n v="0.7"/>
    <n v="1.3"/>
    <n v="2"/>
    <n v="0.04"/>
    <n v="0.08"/>
    <n v="0.12"/>
    <n v="0.04"/>
    <n v="0.12"/>
  </r>
  <r>
    <x v="6"/>
    <x v="187"/>
    <s v="eng ENG"/>
    <x v="5"/>
    <s v="19-149"/>
    <n v="3"/>
    <x v="1"/>
    <n v="34"/>
    <x v="94"/>
    <n v="0"/>
    <n v="0"/>
    <n v="0"/>
    <n v="0"/>
    <n v="0"/>
    <n v="0"/>
    <n v="0"/>
    <x v="1"/>
    <x v="0"/>
    <n v="0"/>
    <n v="0"/>
    <n v="0"/>
    <n v="0"/>
    <n v="0"/>
    <n v="0"/>
    <n v="0"/>
    <n v="0"/>
    <n v="0"/>
    <n v="0"/>
    <n v="0"/>
    <n v="0"/>
    <n v="0"/>
    <n v="0"/>
  </r>
  <r>
    <x v="6"/>
    <x v="188"/>
    <s v="fr FRA"/>
    <x v="4"/>
    <s v="25-015"/>
    <n v="18"/>
    <x v="9"/>
    <n v="983"/>
    <x v="98"/>
    <n v="3"/>
    <n v="2"/>
    <n v="3"/>
    <n v="0"/>
    <n v="0"/>
    <n v="3"/>
    <n v="0"/>
    <x v="3"/>
    <x v="0"/>
    <n v="0.27"/>
    <n v="0.18"/>
    <n v="0.46"/>
    <n v="0.27"/>
    <n v="0.46"/>
    <n v="2.7"/>
    <n v="2.7"/>
    <n v="0.9"/>
    <n v="3.6"/>
    <n v="0.24"/>
    <n v="0.08"/>
    <n v="0.33"/>
    <n v="0.24"/>
    <n v="0.33"/>
  </r>
  <r>
    <x v="6"/>
    <x v="189"/>
    <s v="eng ENG"/>
    <x v="5"/>
    <s v="24-216"/>
    <n v="20"/>
    <x v="0"/>
    <n v="1511"/>
    <x v="18"/>
    <n v="3"/>
    <n v="3"/>
    <n v="3"/>
    <n v="0"/>
    <n v="0"/>
    <n v="1"/>
    <n v="0"/>
    <x v="18"/>
    <x v="0"/>
    <n v="0.18"/>
    <n v="0.18"/>
    <n v="0.36"/>
    <n v="0.18"/>
    <n v="0.36"/>
    <n v="2.4"/>
    <n v="2.4"/>
    <n v="2.8"/>
    <n v="5.2"/>
    <n v="0.14000000000000001"/>
    <n v="0.16"/>
    <n v="0.31"/>
    <n v="0.14000000000000001"/>
    <n v="0.31"/>
  </r>
  <r>
    <x v="6"/>
    <x v="190"/>
    <s v="eng ENG"/>
    <x v="3"/>
    <s v="19-065"/>
    <n v="0"/>
    <x v="1"/>
    <n v="0"/>
    <x v="1"/>
    <n v="0"/>
    <n v="0"/>
    <n v="0"/>
    <n v="0"/>
    <n v="0"/>
    <n v="0"/>
    <n v="0"/>
    <x v="1"/>
    <x v="0"/>
    <n v="0"/>
    <n v="0"/>
    <n v="0"/>
    <n v="0"/>
    <n v="0"/>
    <n v="0"/>
    <n v="0"/>
    <n v="0"/>
    <n v="0"/>
    <n v="0"/>
    <n v="0"/>
    <n v="0"/>
    <n v="0"/>
    <n v="0"/>
  </r>
  <r>
    <x v="6"/>
    <x v="191"/>
    <s v="eng ENG"/>
    <x v="1"/>
    <s v="19-352"/>
    <n v="0"/>
    <x v="1"/>
    <n v="0"/>
    <x v="1"/>
    <n v="0"/>
    <n v="0"/>
    <n v="0"/>
    <n v="0"/>
    <n v="0"/>
    <n v="0"/>
    <n v="0"/>
    <x v="1"/>
    <x v="0"/>
    <n v="0"/>
    <n v="0"/>
    <n v="0"/>
    <n v="0"/>
    <n v="0"/>
    <n v="0"/>
    <n v="0"/>
    <n v="0"/>
    <n v="0"/>
    <n v="0"/>
    <n v="0"/>
    <n v="0"/>
    <n v="0"/>
    <n v="0"/>
  </r>
  <r>
    <x v="6"/>
    <x v="192"/>
    <s v="es ESP"/>
    <x v="3"/>
    <s v="36-021"/>
    <n v="20"/>
    <x v="17"/>
    <n v="1800"/>
    <x v="68"/>
    <n v="0"/>
    <n v="0"/>
    <n v="0"/>
    <n v="0"/>
    <n v="0"/>
    <n v="1"/>
    <n v="0"/>
    <x v="29"/>
    <x v="0"/>
    <n v="0"/>
    <n v="0"/>
    <n v="0"/>
    <n v="0"/>
    <n v="0"/>
    <n v="0"/>
    <n v="0"/>
    <n v="0"/>
    <n v="0"/>
    <n v="0"/>
    <n v="0"/>
    <n v="0"/>
    <n v="0"/>
    <n v="0"/>
  </r>
  <r>
    <x v="6"/>
    <x v="193"/>
    <s v="eng ENG"/>
    <x v="0"/>
    <s v="22-202"/>
    <n v="19"/>
    <x v="0"/>
    <n v="1710"/>
    <x v="0"/>
    <n v="0"/>
    <n v="0"/>
    <n v="0"/>
    <n v="0"/>
    <n v="0"/>
    <n v="7"/>
    <n v="0"/>
    <x v="39"/>
    <x v="0"/>
    <n v="0"/>
    <n v="0"/>
    <n v="0"/>
    <n v="0"/>
    <n v="0"/>
    <n v="0.4"/>
    <n v="0.4"/>
    <n v="0.2"/>
    <n v="0.6"/>
    <n v="0.02"/>
    <n v="0.01"/>
    <n v="0.03"/>
    <n v="0.02"/>
    <n v="0.03"/>
  </r>
  <r>
    <x v="6"/>
    <x v="194"/>
    <s v="eng ENG"/>
    <x v="2"/>
    <s v="27-289"/>
    <n v="14"/>
    <x v="2"/>
    <n v="250"/>
    <x v="17"/>
    <n v="0"/>
    <n v="0"/>
    <n v="0"/>
    <n v="0"/>
    <n v="0"/>
    <n v="3"/>
    <n v="0"/>
    <x v="40"/>
    <x v="0"/>
    <n v="0"/>
    <n v="0"/>
    <n v="0"/>
    <n v="0"/>
    <n v="0"/>
    <n v="0.1"/>
    <n v="0.1"/>
    <n v="0"/>
    <n v="0.2"/>
    <n v="0.05"/>
    <n v="0.01"/>
    <n v="0.06"/>
    <n v="0.05"/>
    <n v="0.06"/>
  </r>
  <r>
    <x v="6"/>
    <x v="195"/>
    <s v="eng ENG"/>
    <x v="3"/>
    <s v="29-312"/>
    <n v="0"/>
    <x v="1"/>
    <n v="0"/>
    <x v="1"/>
    <n v="0"/>
    <n v="0"/>
    <n v="0"/>
    <n v="0"/>
    <n v="0"/>
    <n v="0"/>
    <n v="0"/>
    <x v="1"/>
    <x v="0"/>
    <n v="0"/>
    <n v="0"/>
    <n v="0"/>
    <n v="0"/>
    <n v="0"/>
    <n v="0"/>
    <n v="0"/>
    <n v="0"/>
    <n v="0"/>
    <n v="0"/>
    <n v="0"/>
    <n v="0"/>
    <n v="0"/>
    <n v="0"/>
  </r>
  <r>
    <x v="6"/>
    <x v="196"/>
    <s v="be BEL"/>
    <x v="2"/>
    <s v="23-101"/>
    <n v="6"/>
    <x v="11"/>
    <n v="198"/>
    <x v="73"/>
    <n v="0"/>
    <n v="0"/>
    <n v="0"/>
    <n v="0"/>
    <n v="0"/>
    <n v="0"/>
    <n v="0"/>
    <x v="1"/>
    <x v="0"/>
    <n v="0"/>
    <n v="0"/>
    <n v="0"/>
    <n v="0"/>
    <n v="0"/>
    <n v="0"/>
    <n v="0"/>
    <n v="0"/>
    <n v="0"/>
    <n v="0"/>
    <n v="0.01"/>
    <n v="0.01"/>
    <n v="0"/>
    <n v="0.01"/>
  </r>
  <r>
    <x v="6"/>
    <x v="197"/>
    <s v="fr FRA"/>
    <x v="1"/>
    <s v="25-217"/>
    <n v="16"/>
    <x v="14"/>
    <n v="433"/>
    <x v="55"/>
    <n v="1"/>
    <n v="0"/>
    <n v="1"/>
    <n v="0"/>
    <n v="0"/>
    <n v="2"/>
    <n v="0"/>
    <x v="41"/>
    <x v="0"/>
    <n v="0.21"/>
    <n v="0"/>
    <n v="0.21"/>
    <n v="0.21"/>
    <n v="0.21"/>
    <n v="1.6"/>
    <n v="1.6"/>
    <n v="0.6"/>
    <n v="2.2000000000000002"/>
    <n v="0.32"/>
    <n v="0.13"/>
    <n v="0.45"/>
    <n v="0.32"/>
    <n v="0.45"/>
  </r>
  <r>
    <x v="6"/>
    <x v="198"/>
    <s v="rs SRB"/>
    <x v="2"/>
    <s v="31-299"/>
    <n v="11"/>
    <x v="11"/>
    <n v="293"/>
    <x v="51"/>
    <n v="0"/>
    <n v="0"/>
    <n v="0"/>
    <n v="0"/>
    <n v="0"/>
    <n v="0"/>
    <n v="0"/>
    <x v="1"/>
    <x v="0"/>
    <n v="0"/>
    <n v="0"/>
    <n v="0"/>
    <n v="0"/>
    <n v="0"/>
    <n v="0.2"/>
    <n v="0.2"/>
    <n v="0.2"/>
    <n v="0.4"/>
    <n v="7.0000000000000007E-2"/>
    <n v="0.05"/>
    <n v="0.13"/>
    <n v="7.0000000000000007E-2"/>
    <n v="0.13"/>
  </r>
  <r>
    <x v="6"/>
    <x v="199"/>
    <s v="eng ENG"/>
    <x v="0"/>
    <s v="23-152"/>
    <n v="18"/>
    <x v="7"/>
    <n v="1280"/>
    <x v="5"/>
    <n v="0"/>
    <n v="2"/>
    <n v="0"/>
    <n v="0"/>
    <n v="0"/>
    <n v="2"/>
    <n v="1"/>
    <x v="19"/>
    <x v="1"/>
    <n v="0"/>
    <n v="0.14000000000000001"/>
    <n v="0.14000000000000001"/>
    <n v="0"/>
    <n v="0.14000000000000001"/>
    <n v="0.3"/>
    <n v="0.3"/>
    <n v="0.6"/>
    <n v="1"/>
    <n v="0.02"/>
    <n v="0.04"/>
    <n v="7.0000000000000007E-2"/>
    <n v="0.02"/>
    <n v="7.0000000000000007E-2"/>
  </r>
  <r>
    <x v="6"/>
    <x v="200"/>
    <s v="fr FRA"/>
    <x v="5"/>
    <s v="21-050"/>
    <n v="19"/>
    <x v="12"/>
    <n v="1202"/>
    <x v="99"/>
    <n v="2"/>
    <n v="4"/>
    <n v="2"/>
    <n v="0"/>
    <n v="0"/>
    <n v="2"/>
    <n v="0"/>
    <x v="5"/>
    <x v="0"/>
    <n v="0.15"/>
    <n v="0.3"/>
    <n v="0.45"/>
    <n v="0.15"/>
    <n v="0.45"/>
    <n v="1.3"/>
    <n v="1.3"/>
    <n v="2.6"/>
    <n v="3.9"/>
    <n v="0.1"/>
    <n v="0.2"/>
    <n v="0.28999999999999998"/>
    <n v="0.1"/>
    <n v="0.28999999999999998"/>
  </r>
  <r>
    <x v="6"/>
    <x v="201"/>
    <n v="0"/>
    <x v="1"/>
    <s v="17-245"/>
    <n v="1"/>
    <x v="1"/>
    <n v="1"/>
    <x v="1"/>
    <n v="0"/>
    <n v="0"/>
    <n v="0"/>
    <n v="0"/>
    <n v="0"/>
    <n v="0"/>
    <n v="0"/>
    <x v="1"/>
    <x v="0"/>
    <n v="0"/>
    <n v="0"/>
    <n v="0"/>
    <n v="0"/>
    <n v="0"/>
    <n v="0"/>
    <n v="0"/>
    <n v="0"/>
    <n v="0"/>
    <n v="0"/>
    <n v="0"/>
    <n v="0"/>
    <n v="0"/>
    <n v="0"/>
  </r>
  <r>
    <x v="6"/>
    <x v="202"/>
    <s v="ie IRL"/>
    <x v="0"/>
    <s v="20-307"/>
    <n v="0"/>
    <x v="1"/>
    <n v="0"/>
    <x v="1"/>
    <n v="0"/>
    <n v="0"/>
    <n v="0"/>
    <n v="0"/>
    <n v="0"/>
    <n v="0"/>
    <n v="0"/>
    <x v="1"/>
    <x v="0"/>
    <n v="0"/>
    <n v="0"/>
    <n v="0"/>
    <n v="0"/>
    <n v="0"/>
    <n v="0"/>
    <n v="0"/>
    <n v="0"/>
    <n v="0"/>
    <n v="0"/>
    <n v="0"/>
    <n v="0"/>
    <n v="0"/>
    <n v="0"/>
  </r>
  <r>
    <x v="6"/>
    <x v="203"/>
    <s v="eng ENG"/>
    <x v="1"/>
    <s v="20-088"/>
    <n v="0"/>
    <x v="1"/>
    <n v="0"/>
    <x v="1"/>
    <n v="0"/>
    <n v="0"/>
    <n v="0"/>
    <n v="0"/>
    <n v="0"/>
    <n v="0"/>
    <n v="0"/>
    <x v="1"/>
    <x v="0"/>
    <n v="0"/>
    <n v="0"/>
    <n v="0"/>
    <n v="0"/>
    <n v="0"/>
    <n v="0"/>
    <n v="0"/>
    <n v="0"/>
    <n v="0"/>
    <n v="0"/>
    <n v="0"/>
    <n v="0"/>
    <n v="0"/>
    <n v="0"/>
  </r>
  <r>
    <x v="6"/>
    <x v="204"/>
    <s v="us USA"/>
    <x v="6"/>
    <s v="22-309"/>
    <n v="6"/>
    <x v="11"/>
    <n v="258"/>
    <x v="100"/>
    <n v="0"/>
    <n v="0"/>
    <n v="0"/>
    <n v="0"/>
    <n v="0"/>
    <n v="0"/>
    <n v="0"/>
    <x v="1"/>
    <x v="0"/>
    <n v="0"/>
    <n v="0"/>
    <n v="0"/>
    <n v="0"/>
    <n v="0"/>
    <n v="0.2"/>
    <n v="0.2"/>
    <n v="0.3"/>
    <n v="0.4"/>
    <n v="0.06"/>
    <n v="0.09"/>
    <n v="0.15"/>
    <n v="0.06"/>
    <n v="0.15"/>
  </r>
  <r>
    <x v="6"/>
    <x v="205"/>
    <s v="nl NED"/>
    <x v="9"/>
    <s v="26-144"/>
    <n v="4"/>
    <x v="1"/>
    <n v="49"/>
    <x v="20"/>
    <n v="0"/>
    <n v="0"/>
    <n v="0"/>
    <n v="0"/>
    <n v="0"/>
    <n v="0"/>
    <n v="0"/>
    <x v="1"/>
    <x v="0"/>
    <n v="0"/>
    <n v="0"/>
    <n v="0"/>
    <n v="0"/>
    <n v="0"/>
    <n v="0"/>
    <n v="0"/>
    <n v="0"/>
    <n v="0"/>
    <n v="0"/>
    <n v="0"/>
    <n v="0"/>
    <n v="0"/>
    <n v="0"/>
  </r>
  <r>
    <x v="6"/>
    <x v="206"/>
    <s v="eng ENG"/>
    <x v="2"/>
    <s v="18-116"/>
    <n v="0"/>
    <x v="1"/>
    <n v="0"/>
    <x v="1"/>
    <n v="0"/>
    <n v="0"/>
    <n v="0"/>
    <n v="0"/>
    <n v="0"/>
    <n v="0"/>
    <n v="0"/>
    <x v="1"/>
    <x v="0"/>
    <n v="0"/>
    <n v="0"/>
    <n v="0"/>
    <n v="0"/>
    <n v="0"/>
    <n v="0"/>
    <n v="0"/>
    <n v="0"/>
    <n v="0"/>
    <n v="0"/>
    <n v="0"/>
    <n v="0"/>
    <n v="0"/>
    <n v="0"/>
  </r>
  <r>
    <x v="6"/>
    <x v="207"/>
    <s v="gh GHA"/>
    <x v="2"/>
    <s v="30-039"/>
    <n v="20"/>
    <x v="15"/>
    <n v="1478"/>
    <x v="95"/>
    <n v="0"/>
    <n v="0"/>
    <n v="0"/>
    <n v="0"/>
    <n v="0"/>
    <n v="4"/>
    <n v="0"/>
    <x v="9"/>
    <x v="0"/>
    <n v="0"/>
    <n v="0"/>
    <n v="0"/>
    <n v="0"/>
    <n v="0"/>
    <n v="1.1000000000000001"/>
    <n v="1.1000000000000001"/>
    <n v="0.5"/>
    <n v="1.6"/>
    <n v="7.0000000000000007E-2"/>
    <n v="0.03"/>
    <n v="0.1"/>
    <n v="7.0000000000000007E-2"/>
    <n v="0.1"/>
  </r>
  <r>
    <x v="6"/>
    <x v="208"/>
    <s v="eng ENG"/>
    <x v="0"/>
    <s v="33-308"/>
    <n v="3"/>
    <x v="2"/>
    <n v="157"/>
    <x v="101"/>
    <n v="0"/>
    <n v="0"/>
    <n v="0"/>
    <n v="0"/>
    <n v="0"/>
    <n v="2"/>
    <n v="1"/>
    <x v="42"/>
    <x v="5"/>
    <n v="0"/>
    <n v="0"/>
    <n v="0"/>
    <n v="0"/>
    <n v="0"/>
    <n v="0"/>
    <n v="0"/>
    <n v="0"/>
    <n v="0"/>
    <n v="0.02"/>
    <n v="0"/>
    <n v="0.02"/>
    <n v="0.02"/>
    <n v="0.02"/>
  </r>
  <r>
    <x v="6"/>
    <x v="209"/>
    <s v="eng ENG"/>
    <x v="0"/>
    <s v="33-094"/>
    <n v="16"/>
    <x v="3"/>
    <n v="1295"/>
    <x v="102"/>
    <n v="0"/>
    <n v="0"/>
    <n v="0"/>
    <n v="0"/>
    <n v="0"/>
    <n v="4"/>
    <n v="0"/>
    <x v="3"/>
    <x v="0"/>
    <n v="0"/>
    <n v="0"/>
    <n v="0"/>
    <n v="0"/>
    <n v="0"/>
    <n v="0"/>
    <n v="0"/>
    <n v="0.1"/>
    <n v="0.1"/>
    <n v="0"/>
    <n v="0"/>
    <n v="0.01"/>
    <n v="0"/>
    <n v="0.01"/>
  </r>
  <r>
    <x v="6"/>
    <x v="210"/>
    <s v="eng ENG"/>
    <x v="2"/>
    <s v="18-347"/>
    <n v="0"/>
    <x v="1"/>
    <n v="0"/>
    <x v="1"/>
    <n v="0"/>
    <n v="0"/>
    <n v="0"/>
    <n v="0"/>
    <n v="0"/>
    <n v="0"/>
    <n v="0"/>
    <x v="1"/>
    <x v="0"/>
    <n v="0"/>
    <n v="0"/>
    <n v="0"/>
    <n v="0"/>
    <n v="0"/>
    <n v="0"/>
    <n v="0"/>
    <n v="0"/>
    <n v="0"/>
    <n v="0"/>
    <n v="0"/>
    <n v="0"/>
    <n v="0"/>
    <n v="0"/>
  </r>
  <r>
    <x v="6"/>
    <x v="211"/>
    <s v="eng ENG"/>
    <x v="3"/>
    <s v="18-336"/>
    <n v="0"/>
    <x v="1"/>
    <n v="0"/>
    <x v="1"/>
    <n v="0"/>
    <n v="0"/>
    <n v="0"/>
    <n v="0"/>
    <n v="0"/>
    <n v="0"/>
    <n v="0"/>
    <x v="1"/>
    <x v="0"/>
    <n v="0"/>
    <n v="0"/>
    <n v="0"/>
    <n v="0"/>
    <n v="0"/>
    <n v="0"/>
    <n v="0"/>
    <n v="0"/>
    <n v="0"/>
    <n v="0"/>
    <n v="0"/>
    <n v="0"/>
    <n v="0"/>
    <n v="0"/>
  </r>
  <r>
    <x v="6"/>
    <x v="212"/>
    <s v="ci CIV"/>
    <x v="4"/>
    <s v="30-082"/>
    <n v="19"/>
    <x v="0"/>
    <n v="1661"/>
    <x v="103"/>
    <n v="6"/>
    <n v="2"/>
    <n v="6"/>
    <n v="0"/>
    <n v="2"/>
    <n v="3"/>
    <n v="0"/>
    <x v="16"/>
    <x v="0"/>
    <n v="0.33"/>
    <n v="0.11"/>
    <n v="0.43"/>
    <n v="0.33"/>
    <n v="0.43"/>
    <n v="5.0999999999999996"/>
    <n v="3.3"/>
    <n v="2.4"/>
    <n v="5.7"/>
    <n v="0.27"/>
    <n v="0.13"/>
    <n v="0.4"/>
    <n v="0.18"/>
    <n v="0.31"/>
  </r>
  <r>
    <x v="7"/>
    <x v="213"/>
    <s v="eng ENG"/>
    <x v="0"/>
    <s v="21-352"/>
    <n v="0"/>
    <x v="1"/>
    <n v="0"/>
    <x v="1"/>
    <n v="0"/>
    <n v="0"/>
    <n v="0"/>
    <n v="0"/>
    <n v="0"/>
    <n v="0"/>
    <n v="0"/>
    <x v="1"/>
    <x v="0"/>
    <n v="0"/>
    <n v="0"/>
    <n v="0"/>
    <n v="0"/>
    <n v="0"/>
    <n v="0"/>
    <n v="0"/>
    <n v="0"/>
    <n v="0"/>
    <n v="0"/>
    <n v="0"/>
    <n v="0"/>
    <n v="0"/>
    <n v="0"/>
  </r>
  <r>
    <x v="7"/>
    <x v="214"/>
    <s v="br BRA"/>
    <x v="6"/>
    <s v="32-023"/>
    <n v="0"/>
    <x v="1"/>
    <n v="0"/>
    <x v="1"/>
    <n v="0"/>
    <n v="0"/>
    <n v="0"/>
    <n v="0"/>
    <n v="0"/>
    <n v="0"/>
    <n v="0"/>
    <x v="1"/>
    <x v="0"/>
    <n v="0"/>
    <n v="0"/>
    <n v="0"/>
    <n v="0"/>
    <n v="0"/>
    <n v="0"/>
    <n v="0"/>
    <n v="0"/>
    <n v="0"/>
    <n v="0"/>
    <n v="0"/>
    <n v="0"/>
    <n v="0"/>
    <n v="0"/>
  </r>
  <r>
    <x v="7"/>
    <x v="215"/>
    <s v="eng ENG"/>
    <x v="2"/>
    <s v="26-295"/>
    <n v="2"/>
    <x v="1"/>
    <n v="40"/>
    <x v="94"/>
    <n v="0"/>
    <n v="0"/>
    <n v="0"/>
    <n v="0"/>
    <n v="0"/>
    <n v="0"/>
    <n v="0"/>
    <x v="1"/>
    <x v="0"/>
    <n v="0"/>
    <n v="0"/>
    <n v="0"/>
    <n v="0"/>
    <n v="0"/>
    <n v="0"/>
    <n v="0"/>
    <n v="0"/>
    <n v="0"/>
    <n v="0"/>
    <n v="0"/>
    <n v="0"/>
    <n v="0"/>
    <n v="0"/>
  </r>
  <r>
    <x v="7"/>
    <x v="216"/>
    <s v="ba BIH"/>
    <x v="3"/>
    <s v="35-225"/>
    <n v="1"/>
    <x v="2"/>
    <n v="90"/>
    <x v="46"/>
    <n v="0"/>
    <n v="0"/>
    <n v="0"/>
    <n v="0"/>
    <n v="0"/>
    <n v="0"/>
    <n v="0"/>
    <x v="1"/>
    <x v="0"/>
    <n v="0"/>
    <n v="0"/>
    <n v="0"/>
    <n v="0"/>
    <n v="0"/>
    <n v="0"/>
    <n v="0"/>
    <n v="0"/>
    <n v="0"/>
    <n v="0"/>
    <n v="0"/>
    <n v="0"/>
    <n v="0"/>
    <n v="0"/>
  </r>
  <r>
    <x v="7"/>
    <x v="217"/>
    <s v="eng ENG"/>
    <x v="1"/>
    <s v="25-321"/>
    <n v="10"/>
    <x v="18"/>
    <n v="670"/>
    <x v="26"/>
    <n v="1"/>
    <n v="0"/>
    <n v="1"/>
    <n v="0"/>
    <n v="0"/>
    <n v="1"/>
    <n v="0"/>
    <x v="19"/>
    <x v="0"/>
    <n v="0.13"/>
    <n v="0"/>
    <n v="0.13"/>
    <n v="0.13"/>
    <n v="0.13"/>
    <n v="2"/>
    <n v="2"/>
    <n v="0.3"/>
    <n v="2.4"/>
    <n v="0.27"/>
    <n v="0.04"/>
    <n v="0.32"/>
    <n v="0.27"/>
    <n v="0.32"/>
  </r>
  <r>
    <x v="7"/>
    <x v="218"/>
    <s v="ie IRL"/>
    <x v="1"/>
    <s v="20-034"/>
    <n v="2"/>
    <x v="1"/>
    <n v="25"/>
    <x v="88"/>
    <n v="0"/>
    <n v="0"/>
    <n v="0"/>
    <n v="0"/>
    <n v="0"/>
    <n v="0"/>
    <n v="0"/>
    <x v="1"/>
    <x v="0"/>
    <n v="0"/>
    <n v="0"/>
    <n v="0"/>
    <n v="0"/>
    <n v="0"/>
    <n v="0.1"/>
    <n v="0.1"/>
    <n v="0.5"/>
    <n v="0.6"/>
    <n v="0.32"/>
    <n v="1.95"/>
    <n v="2.27"/>
    <n v="0.32"/>
    <n v="2.27"/>
  </r>
  <r>
    <x v="7"/>
    <x v="219"/>
    <s v="eng ENG"/>
    <x v="0"/>
    <s v="29-340"/>
    <n v="18"/>
    <x v="6"/>
    <n v="1610"/>
    <x v="6"/>
    <n v="1"/>
    <n v="1"/>
    <n v="1"/>
    <n v="0"/>
    <n v="0"/>
    <n v="1"/>
    <n v="0"/>
    <x v="18"/>
    <x v="0"/>
    <n v="0.06"/>
    <n v="0.06"/>
    <n v="0.11"/>
    <n v="0.06"/>
    <n v="0.11"/>
    <n v="0.6"/>
    <n v="0.6"/>
    <n v="0.3"/>
    <n v="0.9"/>
    <n v="0.03"/>
    <n v="0.02"/>
    <n v="0.05"/>
    <n v="0.03"/>
    <n v="0.05"/>
  </r>
  <r>
    <x v="7"/>
    <x v="220"/>
    <s v="ie IRL"/>
    <x v="0"/>
    <s v="34-112"/>
    <n v="12"/>
    <x v="19"/>
    <n v="767"/>
    <x v="92"/>
    <n v="0"/>
    <n v="0"/>
    <n v="0"/>
    <n v="0"/>
    <n v="0"/>
    <n v="0"/>
    <n v="0"/>
    <x v="1"/>
    <x v="0"/>
    <n v="0"/>
    <n v="0"/>
    <n v="0"/>
    <n v="0"/>
    <n v="0"/>
    <n v="0.2"/>
    <n v="0.2"/>
    <n v="0.2"/>
    <n v="0.4"/>
    <n v="0.02"/>
    <n v="0.03"/>
    <n v="0.05"/>
    <n v="0.02"/>
    <n v="0.05"/>
  </r>
  <r>
    <x v="7"/>
    <x v="221"/>
    <s v="eng ENG"/>
    <x v="2"/>
    <s v="24-215"/>
    <n v="10"/>
    <x v="8"/>
    <n v="413"/>
    <x v="104"/>
    <n v="0"/>
    <n v="0"/>
    <n v="0"/>
    <n v="0"/>
    <n v="0"/>
    <n v="2"/>
    <n v="0"/>
    <x v="43"/>
    <x v="0"/>
    <n v="0"/>
    <n v="0"/>
    <n v="0"/>
    <n v="0"/>
    <n v="0"/>
    <n v="0.6"/>
    <n v="0.6"/>
    <n v="0.1"/>
    <n v="0.7"/>
    <n v="0.12"/>
    <n v="0.03"/>
    <n v="0.15"/>
    <n v="0.12"/>
    <n v="0.15"/>
  </r>
  <r>
    <x v="7"/>
    <x v="222"/>
    <s v="ml MLI"/>
    <x v="2"/>
    <s v="30-030"/>
    <n v="10"/>
    <x v="11"/>
    <n v="228"/>
    <x v="105"/>
    <n v="0"/>
    <n v="0"/>
    <n v="0"/>
    <n v="0"/>
    <n v="0"/>
    <n v="1"/>
    <n v="0"/>
    <x v="38"/>
    <x v="0"/>
    <n v="0"/>
    <n v="0"/>
    <n v="0"/>
    <n v="0"/>
    <n v="0"/>
    <n v="0.2"/>
    <n v="0.2"/>
    <n v="0"/>
    <n v="0.2"/>
    <n v="7.0000000000000007E-2"/>
    <n v="0"/>
    <n v="7.0000000000000007E-2"/>
    <n v="7.0000000000000007E-2"/>
    <n v="7.0000000000000007E-2"/>
  </r>
  <r>
    <x v="7"/>
    <x v="223"/>
    <s v="sn SEN"/>
    <x v="2"/>
    <s v="33-127"/>
    <n v="15"/>
    <x v="3"/>
    <n v="1131"/>
    <x v="22"/>
    <n v="0"/>
    <n v="1"/>
    <n v="0"/>
    <n v="0"/>
    <n v="0"/>
    <n v="3"/>
    <n v="0"/>
    <x v="9"/>
    <x v="0"/>
    <n v="0"/>
    <n v="0.08"/>
    <n v="0.08"/>
    <n v="0"/>
    <n v="0.08"/>
    <n v="0"/>
    <n v="0"/>
    <n v="0.7"/>
    <n v="0.7"/>
    <n v="0"/>
    <n v="0.06"/>
    <n v="0.06"/>
    <n v="0"/>
    <n v="0.06"/>
  </r>
  <r>
    <x v="7"/>
    <x v="224"/>
    <s v="eng ENG"/>
    <x v="2"/>
    <s v="21-324"/>
    <n v="6"/>
    <x v="1"/>
    <n v="142"/>
    <x v="106"/>
    <n v="0"/>
    <n v="0"/>
    <n v="0"/>
    <n v="0"/>
    <n v="0"/>
    <n v="1"/>
    <n v="0"/>
    <x v="44"/>
    <x v="0"/>
    <n v="0"/>
    <n v="0"/>
    <n v="0"/>
    <n v="0"/>
    <n v="0"/>
    <n v="0.1"/>
    <n v="0.1"/>
    <n v="0"/>
    <n v="0.1"/>
    <n v="0.03"/>
    <n v="0"/>
    <n v="0.03"/>
    <n v="0.03"/>
    <n v="0.03"/>
  </r>
  <r>
    <x v="7"/>
    <x v="225"/>
    <s v="ci CIV"/>
    <x v="6"/>
    <s v="27-128"/>
    <n v="0"/>
    <x v="1"/>
    <n v="0"/>
    <x v="1"/>
    <n v="0"/>
    <n v="0"/>
    <n v="0"/>
    <n v="0"/>
    <n v="0"/>
    <n v="0"/>
    <n v="0"/>
    <x v="1"/>
    <x v="0"/>
    <n v="0"/>
    <n v="0"/>
    <n v="0"/>
    <n v="0"/>
    <n v="0"/>
    <n v="0"/>
    <n v="0"/>
    <n v="0"/>
    <n v="0"/>
    <n v="0"/>
    <n v="0"/>
    <n v="0"/>
    <n v="0"/>
    <n v="0"/>
  </r>
  <r>
    <x v="7"/>
    <x v="226"/>
    <s v="eng ENG"/>
    <x v="0"/>
    <s v="25-016"/>
    <n v="4"/>
    <x v="14"/>
    <n v="211"/>
    <x v="107"/>
    <n v="0"/>
    <n v="0"/>
    <n v="0"/>
    <n v="0"/>
    <n v="0"/>
    <n v="0"/>
    <n v="0"/>
    <x v="1"/>
    <x v="0"/>
    <n v="0"/>
    <n v="0"/>
    <n v="0"/>
    <n v="0"/>
    <n v="0"/>
    <n v="1.1000000000000001"/>
    <n v="1.1000000000000001"/>
    <n v="0.1"/>
    <n v="1.2"/>
    <n v="0.47"/>
    <n v="0.04"/>
    <n v="0.5"/>
    <n v="0.47"/>
    <n v="0.5"/>
  </r>
  <r>
    <x v="7"/>
    <x v="227"/>
    <s v="pt POR"/>
    <x v="2"/>
    <s v="29-185"/>
    <n v="0"/>
    <x v="1"/>
    <n v="0"/>
    <x v="1"/>
    <n v="0"/>
    <n v="0"/>
    <n v="0"/>
    <n v="0"/>
    <n v="0"/>
    <n v="0"/>
    <n v="0"/>
    <x v="1"/>
    <x v="0"/>
    <n v="0"/>
    <n v="0"/>
    <n v="0"/>
    <n v="0"/>
    <n v="0"/>
    <n v="0"/>
    <n v="0"/>
    <n v="0"/>
    <n v="0"/>
    <n v="0"/>
    <n v="0"/>
    <n v="0"/>
    <n v="0"/>
    <n v="0"/>
  </r>
  <r>
    <x v="7"/>
    <x v="228"/>
    <s v="eng ENG"/>
    <x v="4"/>
    <s v="26-217"/>
    <n v="20"/>
    <x v="0"/>
    <n v="1679"/>
    <x v="108"/>
    <n v="3"/>
    <n v="1"/>
    <n v="2"/>
    <n v="1"/>
    <n v="1"/>
    <n v="1"/>
    <n v="0"/>
    <x v="29"/>
    <x v="0"/>
    <n v="0.16"/>
    <n v="0.05"/>
    <n v="0.21"/>
    <n v="0.11"/>
    <n v="0.16"/>
    <n v="3.7"/>
    <n v="2.9"/>
    <n v="2.7"/>
    <n v="5.6"/>
    <n v="0.2"/>
    <n v="0.14000000000000001"/>
    <n v="0.34"/>
    <n v="0.15"/>
    <n v="0.3"/>
  </r>
  <r>
    <x v="7"/>
    <x v="229"/>
    <s v="eng ENG"/>
    <x v="0"/>
    <s v="26-101"/>
    <n v="4"/>
    <x v="14"/>
    <n v="320"/>
    <x v="75"/>
    <n v="0"/>
    <n v="0"/>
    <n v="0"/>
    <n v="0"/>
    <n v="0"/>
    <n v="1"/>
    <n v="0"/>
    <x v="3"/>
    <x v="0"/>
    <n v="0"/>
    <n v="0"/>
    <n v="0"/>
    <n v="0"/>
    <n v="0"/>
    <n v="0.3"/>
    <n v="0.3"/>
    <n v="0.3"/>
    <n v="0.6"/>
    <n v="0.08"/>
    <n v="0.08"/>
    <n v="0.16"/>
    <n v="0.08"/>
    <n v="0.16"/>
  </r>
  <r>
    <x v="7"/>
    <x v="230"/>
    <s v="ng NGA"/>
    <x v="2"/>
    <s v="26-273"/>
    <n v="20"/>
    <x v="17"/>
    <n v="1782"/>
    <x v="109"/>
    <n v="1"/>
    <n v="5"/>
    <n v="1"/>
    <n v="0"/>
    <n v="0"/>
    <n v="2"/>
    <n v="0"/>
    <x v="11"/>
    <x v="0"/>
    <n v="0.05"/>
    <n v="0.25"/>
    <n v="0.3"/>
    <n v="0.05"/>
    <n v="0.3"/>
    <n v="1.2"/>
    <n v="1.2"/>
    <n v="2.7"/>
    <n v="4"/>
    <n v="0.06"/>
    <n v="0.14000000000000001"/>
    <n v="0.2"/>
    <n v="0.06"/>
    <n v="0.2"/>
  </r>
  <r>
    <x v="7"/>
    <x v="231"/>
    <s v="ch SUI"/>
    <x v="3"/>
    <s v="38-121"/>
    <n v="0"/>
    <x v="1"/>
    <n v="0"/>
    <x v="1"/>
    <n v="0"/>
    <n v="0"/>
    <n v="0"/>
    <n v="0"/>
    <n v="0"/>
    <n v="0"/>
    <n v="0"/>
    <x v="1"/>
    <x v="0"/>
    <n v="0"/>
    <n v="0"/>
    <n v="0"/>
    <n v="0"/>
    <n v="0"/>
    <n v="0"/>
    <n v="0"/>
    <n v="0"/>
    <n v="0"/>
    <n v="0"/>
    <n v="0"/>
    <n v="0"/>
    <n v="0"/>
    <n v="0"/>
  </r>
  <r>
    <x v="7"/>
    <x v="232"/>
    <s v="eng ENG"/>
    <x v="0"/>
    <s v="30-020"/>
    <n v="1"/>
    <x v="1"/>
    <n v="23"/>
    <x v="88"/>
    <n v="0"/>
    <n v="0"/>
    <n v="0"/>
    <n v="0"/>
    <n v="0"/>
    <n v="0"/>
    <n v="0"/>
    <x v="1"/>
    <x v="0"/>
    <n v="0"/>
    <n v="0"/>
    <n v="0"/>
    <n v="0"/>
    <n v="0"/>
    <n v="0"/>
    <n v="0"/>
    <n v="0"/>
    <n v="0"/>
    <n v="0"/>
    <n v="0"/>
    <n v="0"/>
    <n v="0"/>
    <n v="0"/>
  </r>
  <r>
    <x v="7"/>
    <x v="233"/>
    <s v="fr FRA"/>
    <x v="1"/>
    <s v="26-170"/>
    <n v="13"/>
    <x v="20"/>
    <n v="683"/>
    <x v="110"/>
    <n v="1"/>
    <n v="0"/>
    <n v="1"/>
    <n v="0"/>
    <n v="0"/>
    <n v="2"/>
    <n v="0"/>
    <x v="45"/>
    <x v="0"/>
    <n v="0.13"/>
    <n v="0"/>
    <n v="0.13"/>
    <n v="0.13"/>
    <n v="0.13"/>
    <n v="2.1"/>
    <n v="2.1"/>
    <n v="0.5"/>
    <n v="2.5"/>
    <n v="0.27"/>
    <n v="0.06"/>
    <n v="0.33"/>
    <n v="0.27"/>
    <n v="0.33"/>
  </r>
  <r>
    <x v="7"/>
    <x v="234"/>
    <s v="eng ENG"/>
    <x v="8"/>
    <s v="23-070"/>
    <n v="18"/>
    <x v="16"/>
    <n v="891"/>
    <x v="111"/>
    <n v="2"/>
    <n v="1"/>
    <n v="2"/>
    <n v="0"/>
    <n v="0"/>
    <n v="2"/>
    <n v="0"/>
    <x v="22"/>
    <x v="0"/>
    <n v="0.2"/>
    <n v="0.1"/>
    <n v="0.3"/>
    <n v="0.2"/>
    <n v="0.3"/>
    <n v="0.7"/>
    <n v="0.7"/>
    <n v="1.3"/>
    <n v="2"/>
    <n v="7.0000000000000007E-2"/>
    <n v="0.13"/>
    <n v="0.2"/>
    <n v="7.0000000000000007E-2"/>
    <n v="0.2"/>
  </r>
  <r>
    <x v="7"/>
    <x v="235"/>
    <s v="eng ENG"/>
    <x v="2"/>
    <s v="19-098"/>
    <n v="0"/>
    <x v="1"/>
    <n v="0"/>
    <x v="1"/>
    <n v="0"/>
    <n v="0"/>
    <n v="0"/>
    <n v="0"/>
    <n v="0"/>
    <n v="0"/>
    <n v="0"/>
    <x v="1"/>
    <x v="0"/>
    <n v="0"/>
    <n v="0"/>
    <n v="0"/>
    <n v="0"/>
    <n v="0"/>
    <n v="0"/>
    <n v="0"/>
    <n v="0"/>
    <n v="0"/>
    <n v="0"/>
    <n v="0"/>
    <n v="0"/>
    <n v="0"/>
    <n v="0"/>
  </r>
  <r>
    <x v="7"/>
    <x v="236"/>
    <s v="co COL"/>
    <x v="0"/>
    <s v="28-130"/>
    <n v="3"/>
    <x v="14"/>
    <n v="234"/>
    <x v="35"/>
    <n v="1"/>
    <n v="0"/>
    <n v="1"/>
    <n v="0"/>
    <n v="0"/>
    <n v="1"/>
    <n v="0"/>
    <x v="46"/>
    <x v="0"/>
    <n v="0.38"/>
    <n v="0"/>
    <n v="0.38"/>
    <n v="0.38"/>
    <n v="0.38"/>
    <n v="0.2"/>
    <n v="0.2"/>
    <n v="0"/>
    <n v="0.2"/>
    <n v="0.09"/>
    <n v="0"/>
    <n v="0.09"/>
    <n v="0.09"/>
    <n v="0.09"/>
  </r>
  <r>
    <x v="7"/>
    <x v="237"/>
    <s v="ua UKR"/>
    <x v="6"/>
    <s v="23-247"/>
    <n v="20"/>
    <x v="17"/>
    <n v="1688"/>
    <x v="12"/>
    <n v="0"/>
    <n v="0"/>
    <n v="0"/>
    <n v="0"/>
    <n v="0"/>
    <n v="2"/>
    <n v="0"/>
    <x v="4"/>
    <x v="0"/>
    <n v="0"/>
    <n v="0"/>
    <n v="0"/>
    <n v="0"/>
    <n v="0"/>
    <n v="0.4"/>
    <n v="0.4"/>
    <n v="0.8"/>
    <n v="1.2"/>
    <n v="0.02"/>
    <n v="0.04"/>
    <n v="0.06"/>
    <n v="0.02"/>
    <n v="0.06"/>
  </r>
  <r>
    <x v="7"/>
    <x v="238"/>
    <s v="be BEL"/>
    <x v="2"/>
    <s v="21-168"/>
    <n v="18"/>
    <x v="7"/>
    <n v="1395"/>
    <x v="10"/>
    <n v="1"/>
    <n v="1"/>
    <n v="1"/>
    <n v="0"/>
    <n v="0"/>
    <n v="5"/>
    <n v="0"/>
    <x v="24"/>
    <x v="0"/>
    <n v="0.06"/>
    <n v="0.06"/>
    <n v="0.13"/>
    <n v="0.06"/>
    <n v="0.13"/>
    <n v="1.9"/>
    <n v="1.9"/>
    <n v="1"/>
    <n v="2.9"/>
    <n v="0.12"/>
    <n v="7.0000000000000007E-2"/>
    <n v="0.19"/>
    <n v="0.12"/>
    <n v="0.19"/>
  </r>
  <r>
    <x v="7"/>
    <x v="239"/>
    <s v="sct SCO"/>
    <x v="6"/>
    <s v="21-107"/>
    <n v="13"/>
    <x v="9"/>
    <n v="988"/>
    <x v="84"/>
    <n v="0"/>
    <n v="0"/>
    <n v="0"/>
    <n v="0"/>
    <n v="0"/>
    <n v="3"/>
    <n v="0"/>
    <x v="25"/>
    <x v="0"/>
    <n v="0"/>
    <n v="0"/>
    <n v="0"/>
    <n v="0"/>
    <n v="0"/>
    <n v="0.5"/>
    <n v="0.5"/>
    <n v="0.4"/>
    <n v="0.9"/>
    <n v="0.04"/>
    <n v="0.03"/>
    <n v="0.08"/>
    <n v="0.04"/>
    <n v="0.08"/>
  </r>
  <r>
    <x v="7"/>
    <x v="240"/>
    <s v="eng ENG"/>
    <x v="3"/>
    <s v="28-330"/>
    <n v="19"/>
    <x v="0"/>
    <n v="1710"/>
    <x v="0"/>
    <n v="0"/>
    <n v="1"/>
    <n v="0"/>
    <n v="0"/>
    <n v="0"/>
    <n v="3"/>
    <n v="0"/>
    <x v="16"/>
    <x v="0"/>
    <n v="0"/>
    <n v="0.05"/>
    <n v="0.05"/>
    <n v="0"/>
    <n v="0.05"/>
    <n v="0"/>
    <n v="0"/>
    <n v="0.1"/>
    <n v="0.1"/>
    <n v="0"/>
    <n v="0.01"/>
    <n v="0.01"/>
    <n v="0"/>
    <n v="0.01"/>
  </r>
  <r>
    <x v="7"/>
    <x v="241"/>
    <s v="nir NIR"/>
    <x v="2"/>
    <s v="19-127"/>
    <n v="1"/>
    <x v="1"/>
    <n v="33"/>
    <x v="94"/>
    <n v="0"/>
    <n v="0"/>
    <n v="0"/>
    <n v="0"/>
    <n v="0"/>
    <n v="1"/>
    <n v="0"/>
    <x v="47"/>
    <x v="0"/>
    <n v="0"/>
    <n v="0"/>
    <n v="0"/>
    <n v="0"/>
    <n v="0"/>
    <n v="0"/>
    <n v="0"/>
    <n v="0.1"/>
    <n v="0.1"/>
    <n v="0"/>
    <n v="0.26"/>
    <n v="0.26"/>
    <n v="0"/>
    <n v="0.26"/>
  </r>
  <r>
    <x v="7"/>
    <x v="242"/>
    <s v="ve VEN"/>
    <x v="1"/>
    <s v="33-137"/>
    <n v="7"/>
    <x v="2"/>
    <n v="109"/>
    <x v="25"/>
    <n v="0"/>
    <n v="0"/>
    <n v="0"/>
    <n v="0"/>
    <n v="0"/>
    <n v="0"/>
    <n v="0"/>
    <x v="1"/>
    <x v="0"/>
    <n v="0"/>
    <n v="0"/>
    <n v="0"/>
    <n v="0"/>
    <n v="0"/>
    <n v="0.8"/>
    <n v="0.8"/>
    <n v="0.2"/>
    <n v="1"/>
    <n v="0.66"/>
    <n v="0.13"/>
    <n v="0.79"/>
    <n v="0.66"/>
    <n v="0.79"/>
  </r>
  <r>
    <x v="7"/>
    <x v="243"/>
    <s v="eng ENG"/>
    <x v="1"/>
    <s v="22-026"/>
    <n v="2"/>
    <x v="1"/>
    <n v="17"/>
    <x v="3"/>
    <n v="0"/>
    <n v="0"/>
    <n v="0"/>
    <n v="0"/>
    <n v="0"/>
    <n v="0"/>
    <n v="0"/>
    <x v="1"/>
    <x v="0"/>
    <n v="0"/>
    <n v="0"/>
    <n v="0"/>
    <n v="0"/>
    <n v="0"/>
    <n v="0"/>
    <n v="0"/>
    <n v="0"/>
    <n v="0"/>
    <n v="0"/>
    <n v="0"/>
    <n v="0"/>
    <n v="0"/>
    <n v="0"/>
  </r>
  <r>
    <x v="7"/>
    <x v="244"/>
    <s v="eng ENG"/>
    <x v="0"/>
    <s v="30-073"/>
    <n v="20"/>
    <x v="17"/>
    <n v="1800"/>
    <x v="68"/>
    <n v="0"/>
    <n v="0"/>
    <n v="0"/>
    <n v="0"/>
    <n v="0"/>
    <n v="4"/>
    <n v="0"/>
    <x v="22"/>
    <x v="0"/>
    <n v="0"/>
    <n v="0"/>
    <n v="0"/>
    <n v="0"/>
    <n v="0"/>
    <n v="1"/>
    <n v="1"/>
    <n v="1.1000000000000001"/>
    <n v="2.1"/>
    <n v="0.05"/>
    <n v="0.06"/>
    <n v="0.11"/>
    <n v="0.05"/>
    <n v="0.11"/>
  </r>
  <r>
    <x v="7"/>
    <x v="245"/>
    <s v="pt POR"/>
    <x v="6"/>
    <s v="23-297"/>
    <n v="2"/>
    <x v="1"/>
    <n v="26"/>
    <x v="88"/>
    <n v="0"/>
    <n v="0"/>
    <n v="0"/>
    <n v="0"/>
    <n v="0"/>
    <n v="0"/>
    <n v="0"/>
    <x v="1"/>
    <x v="0"/>
    <n v="0"/>
    <n v="0"/>
    <n v="0"/>
    <n v="0"/>
    <n v="0"/>
    <n v="0"/>
    <n v="0"/>
    <n v="0"/>
    <n v="0"/>
    <n v="0"/>
    <n v="0"/>
    <n v="0"/>
    <n v="0"/>
    <n v="0"/>
  </r>
  <r>
    <x v="7"/>
    <x v="246"/>
    <s v="eng ENG"/>
    <x v="2"/>
    <s v="20-113"/>
    <n v="0"/>
    <x v="1"/>
    <n v="0"/>
    <x v="1"/>
    <n v="0"/>
    <n v="0"/>
    <n v="0"/>
    <n v="0"/>
    <n v="0"/>
    <n v="0"/>
    <n v="0"/>
    <x v="1"/>
    <x v="0"/>
    <n v="0"/>
    <n v="0"/>
    <n v="0"/>
    <n v="0"/>
    <n v="0"/>
    <n v="0"/>
    <n v="0"/>
    <n v="0"/>
    <n v="0"/>
    <n v="0"/>
    <n v="0"/>
    <n v="0"/>
    <n v="0"/>
    <n v="0"/>
  </r>
  <r>
    <x v="7"/>
    <x v="247"/>
    <s v="eng ENG"/>
    <x v="0"/>
    <s v="19-134"/>
    <n v="0"/>
    <x v="1"/>
    <n v="0"/>
    <x v="1"/>
    <n v="0"/>
    <n v="0"/>
    <n v="0"/>
    <n v="0"/>
    <n v="0"/>
    <n v="0"/>
    <n v="0"/>
    <x v="1"/>
    <x v="0"/>
    <n v="0"/>
    <n v="0"/>
    <n v="0"/>
    <n v="0"/>
    <n v="0"/>
    <n v="0"/>
    <n v="0"/>
    <n v="0"/>
    <n v="0"/>
    <n v="0"/>
    <n v="0"/>
    <n v="0"/>
    <n v="0"/>
    <n v="0"/>
  </r>
  <r>
    <x v="8"/>
    <x v="248"/>
    <s v="fi FIN"/>
    <x v="1"/>
    <s v="21-111"/>
    <n v="0"/>
    <x v="1"/>
    <n v="0"/>
    <x v="1"/>
    <n v="0"/>
    <n v="0"/>
    <n v="0"/>
    <n v="0"/>
    <n v="0"/>
    <n v="0"/>
    <n v="0"/>
    <x v="1"/>
    <x v="0"/>
    <n v="0"/>
    <n v="0"/>
    <n v="0"/>
    <n v="0"/>
    <n v="0"/>
    <n v="0"/>
    <n v="0"/>
    <n v="0"/>
    <n v="0"/>
    <n v="0"/>
    <n v="0"/>
    <n v="0"/>
    <n v="0"/>
    <n v="0"/>
  </r>
  <r>
    <x v="8"/>
    <x v="249"/>
    <s v="eng ENG"/>
    <x v="0"/>
    <s v="25-129"/>
    <n v="14"/>
    <x v="10"/>
    <n v="1095"/>
    <x v="112"/>
    <n v="1"/>
    <n v="0"/>
    <n v="1"/>
    <n v="0"/>
    <n v="0"/>
    <n v="2"/>
    <n v="0"/>
    <x v="16"/>
    <x v="0"/>
    <n v="0.08"/>
    <n v="0"/>
    <n v="0.08"/>
    <n v="0.08"/>
    <n v="0.08"/>
    <n v="0.2"/>
    <n v="0.2"/>
    <n v="0"/>
    <n v="0.2"/>
    <n v="0.01"/>
    <n v="0"/>
    <n v="0.01"/>
    <n v="0.01"/>
    <n v="0.01"/>
  </r>
  <r>
    <x v="8"/>
    <x v="250"/>
    <s v="sct SCO"/>
    <x v="2"/>
    <s v="32-011"/>
    <n v="21"/>
    <x v="2"/>
    <n v="470"/>
    <x v="14"/>
    <n v="0"/>
    <n v="0"/>
    <n v="0"/>
    <n v="0"/>
    <n v="0"/>
    <n v="1"/>
    <n v="0"/>
    <x v="36"/>
    <x v="0"/>
    <n v="0"/>
    <n v="0"/>
    <n v="0"/>
    <n v="0"/>
    <n v="0"/>
    <n v="0.6"/>
    <n v="0.6"/>
    <n v="1.2"/>
    <n v="1.8"/>
    <n v="0.12"/>
    <n v="0.24"/>
    <n v="0.35"/>
    <n v="0.12"/>
    <n v="0.35"/>
  </r>
  <r>
    <x v="8"/>
    <x v="251"/>
    <s v="eng ENG"/>
    <x v="2"/>
    <s v="28-050"/>
    <n v="4"/>
    <x v="2"/>
    <n v="12"/>
    <x v="16"/>
    <n v="0"/>
    <n v="0"/>
    <n v="0"/>
    <n v="0"/>
    <n v="0"/>
    <n v="0"/>
    <n v="1"/>
    <x v="1"/>
    <x v="6"/>
    <n v="0"/>
    <n v="0"/>
    <n v="0"/>
    <n v="0"/>
    <n v="0"/>
    <n v="0.1"/>
    <n v="0.1"/>
    <n v="0"/>
    <n v="0.1"/>
    <n v="0.71"/>
    <n v="0"/>
    <n v="0.71"/>
    <n v="0.71"/>
    <n v="0.71"/>
  </r>
  <r>
    <x v="8"/>
    <x v="252"/>
    <s v="fr FRA"/>
    <x v="0"/>
    <s v="26-022"/>
    <n v="13"/>
    <x v="16"/>
    <n v="966"/>
    <x v="113"/>
    <n v="1"/>
    <n v="0"/>
    <n v="1"/>
    <n v="0"/>
    <n v="0"/>
    <n v="1"/>
    <n v="0"/>
    <x v="20"/>
    <x v="0"/>
    <n v="0.09"/>
    <n v="0"/>
    <n v="0.09"/>
    <n v="0.09"/>
    <n v="0.09"/>
    <n v="0.3"/>
    <n v="0.3"/>
    <n v="0"/>
    <n v="0.3"/>
    <n v="0.03"/>
    <n v="0"/>
    <n v="0.03"/>
    <n v="0.03"/>
    <n v="0.03"/>
  </r>
  <r>
    <x v="8"/>
    <x v="253"/>
    <s v="ie IRL"/>
    <x v="8"/>
    <s v="31-030"/>
    <n v="4"/>
    <x v="1"/>
    <n v="6"/>
    <x v="16"/>
    <n v="0"/>
    <n v="0"/>
    <n v="0"/>
    <n v="0"/>
    <n v="0"/>
    <n v="0"/>
    <n v="0"/>
    <x v="1"/>
    <x v="0"/>
    <n v="0"/>
    <n v="0"/>
    <n v="0"/>
    <n v="0"/>
    <n v="0"/>
    <n v="0"/>
    <n v="0"/>
    <n v="0"/>
    <n v="0"/>
    <n v="0"/>
    <n v="0"/>
    <n v="0"/>
    <n v="0"/>
    <n v="0"/>
  </r>
  <r>
    <x v="8"/>
    <x v="254"/>
    <s v="au AUS"/>
    <x v="1"/>
    <s v="22-199"/>
    <n v="1"/>
    <x v="1"/>
    <n v="1"/>
    <x v="1"/>
    <n v="0"/>
    <n v="0"/>
    <n v="0"/>
    <n v="0"/>
    <n v="0"/>
    <n v="0"/>
    <n v="0"/>
    <x v="1"/>
    <x v="0"/>
    <n v="0"/>
    <n v="0"/>
    <n v="0"/>
    <n v="0"/>
    <n v="0"/>
    <n v="0"/>
    <n v="0"/>
    <n v="0"/>
    <n v="0"/>
    <n v="0"/>
    <n v="0"/>
    <n v="0"/>
    <n v="0"/>
    <n v="0"/>
  </r>
  <r>
    <x v="8"/>
    <x v="255"/>
    <s v="eng ENG"/>
    <x v="2"/>
    <s v="19-323"/>
    <n v="0"/>
    <x v="1"/>
    <n v="0"/>
    <x v="1"/>
    <n v="0"/>
    <n v="0"/>
    <n v="0"/>
    <n v="0"/>
    <n v="0"/>
    <n v="0"/>
    <n v="0"/>
    <x v="1"/>
    <x v="0"/>
    <n v="0"/>
    <n v="0"/>
    <n v="0"/>
    <n v="0"/>
    <n v="0"/>
    <n v="0"/>
    <n v="0"/>
    <n v="0"/>
    <n v="0"/>
    <n v="0"/>
    <n v="0"/>
    <n v="0"/>
    <n v="0"/>
    <n v="0"/>
  </r>
  <r>
    <x v="8"/>
    <x v="256"/>
    <s v="wls WAL"/>
    <x v="5"/>
    <s v="17-303"/>
    <n v="3"/>
    <x v="1"/>
    <n v="13"/>
    <x v="16"/>
    <n v="0"/>
    <n v="0"/>
    <n v="0"/>
    <n v="0"/>
    <n v="0"/>
    <n v="0"/>
    <n v="0"/>
    <x v="1"/>
    <x v="0"/>
    <n v="0"/>
    <n v="0"/>
    <n v="0"/>
    <n v="0"/>
    <n v="0"/>
    <n v="0"/>
    <n v="0"/>
    <n v="0"/>
    <n v="0"/>
    <n v="0"/>
    <n v="0"/>
    <n v="0"/>
    <n v="0"/>
    <n v="0"/>
  </r>
  <r>
    <x v="8"/>
    <x v="257"/>
    <s v="wls WAL"/>
    <x v="1"/>
    <s v="25-082"/>
    <n v="12"/>
    <x v="14"/>
    <n v="360"/>
    <x v="114"/>
    <n v="1"/>
    <n v="0"/>
    <n v="1"/>
    <n v="0"/>
    <n v="0"/>
    <n v="0"/>
    <n v="0"/>
    <x v="1"/>
    <x v="0"/>
    <n v="0.25"/>
    <n v="0"/>
    <n v="0.25"/>
    <n v="0.25"/>
    <n v="0.25"/>
    <n v="1.3"/>
    <n v="1.3"/>
    <n v="0.3"/>
    <n v="1.6"/>
    <n v="0.33"/>
    <n v="0.08"/>
    <n v="0.41"/>
    <n v="0.33"/>
    <n v="0.41"/>
  </r>
  <r>
    <x v="8"/>
    <x v="258"/>
    <s v="cd COD"/>
    <x v="1"/>
    <s v="30-327"/>
    <n v="12"/>
    <x v="19"/>
    <n v="713"/>
    <x v="115"/>
    <n v="0"/>
    <n v="3"/>
    <n v="0"/>
    <n v="0"/>
    <n v="0"/>
    <n v="0"/>
    <n v="0"/>
    <x v="1"/>
    <x v="0"/>
    <n v="0"/>
    <n v="0.38"/>
    <n v="0.38"/>
    <n v="0"/>
    <n v="0.38"/>
    <n v="0.5"/>
    <n v="0.5"/>
    <n v="1.4"/>
    <n v="1.8"/>
    <n v="0.06"/>
    <n v="0.17"/>
    <n v="0.23"/>
    <n v="0.06"/>
    <n v="0.23"/>
  </r>
  <r>
    <x v="8"/>
    <x v="259"/>
    <s v="fr FRA"/>
    <x v="0"/>
    <s v="30-149"/>
    <n v="2"/>
    <x v="11"/>
    <n v="134"/>
    <x v="48"/>
    <n v="0"/>
    <n v="0"/>
    <n v="0"/>
    <n v="0"/>
    <n v="0"/>
    <n v="1"/>
    <n v="0"/>
    <x v="34"/>
    <x v="0"/>
    <n v="0"/>
    <n v="0"/>
    <n v="0"/>
    <n v="0"/>
    <n v="0"/>
    <n v="0"/>
    <n v="0"/>
    <n v="0"/>
    <n v="0"/>
    <n v="0"/>
    <n v="0"/>
    <n v="0"/>
    <n v="0"/>
    <n v="0"/>
  </r>
  <r>
    <x v="8"/>
    <x v="260"/>
    <s v="de GER"/>
    <x v="3"/>
    <s v="30-333"/>
    <n v="19"/>
    <x v="0"/>
    <n v="1710"/>
    <x v="0"/>
    <n v="0"/>
    <n v="0"/>
    <n v="0"/>
    <n v="0"/>
    <n v="0"/>
    <n v="2"/>
    <n v="0"/>
    <x v="4"/>
    <x v="0"/>
    <n v="0"/>
    <n v="0"/>
    <n v="0"/>
    <n v="0"/>
    <n v="0"/>
    <n v="0"/>
    <n v="0"/>
    <n v="0"/>
    <n v="0"/>
    <n v="0"/>
    <n v="0"/>
    <n v="0"/>
    <n v="0"/>
    <n v="0"/>
  </r>
  <r>
    <x v="8"/>
    <x v="261"/>
    <s v="ch SUI"/>
    <x v="9"/>
    <s v="27-287"/>
    <n v="6"/>
    <x v="2"/>
    <n v="144"/>
    <x v="106"/>
    <n v="0"/>
    <n v="1"/>
    <n v="0"/>
    <n v="0"/>
    <n v="0"/>
    <n v="1"/>
    <n v="0"/>
    <x v="44"/>
    <x v="0"/>
    <n v="0"/>
    <n v="0.62"/>
    <n v="0.62"/>
    <n v="0"/>
    <n v="0.62"/>
    <n v="0"/>
    <n v="0"/>
    <n v="0.4"/>
    <n v="0.4"/>
    <n v="0"/>
    <n v="0.25"/>
    <n v="0.25"/>
    <n v="0"/>
    <n v="0.25"/>
  </r>
  <r>
    <x v="8"/>
    <x v="262"/>
    <s v="rs SRB"/>
    <x v="1"/>
    <s v="28-137"/>
    <n v="17"/>
    <x v="15"/>
    <n v="1461"/>
    <x v="76"/>
    <n v="11"/>
    <n v="1"/>
    <n v="8"/>
    <n v="3"/>
    <n v="6"/>
    <n v="5"/>
    <n v="0"/>
    <x v="23"/>
    <x v="0"/>
    <n v="0.68"/>
    <n v="0.06"/>
    <n v="0.74"/>
    <n v="0.49"/>
    <n v="0.55000000000000004"/>
    <n v="11.3"/>
    <n v="6.6"/>
    <n v="2"/>
    <n v="8.5"/>
    <n v="0.69"/>
    <n v="0.12"/>
    <n v="0.82"/>
    <n v="0.4"/>
    <n v="0.53"/>
  </r>
  <r>
    <x v="8"/>
    <x v="263"/>
    <s v="br BRA"/>
    <x v="1"/>
    <s v="21-272"/>
    <n v="0"/>
    <x v="1"/>
    <n v="0"/>
    <x v="1"/>
    <n v="0"/>
    <n v="0"/>
    <n v="0"/>
    <n v="0"/>
    <n v="0"/>
    <n v="0"/>
    <n v="0"/>
    <x v="1"/>
    <x v="0"/>
    <n v="0"/>
    <n v="0"/>
    <n v="0"/>
    <n v="0"/>
    <n v="0"/>
    <n v="0"/>
    <n v="0"/>
    <n v="0"/>
    <n v="0"/>
    <n v="0"/>
    <n v="0"/>
    <n v="0"/>
    <n v="0"/>
    <n v="0"/>
  </r>
  <r>
    <x v="8"/>
    <x v="264"/>
    <s v="eng ENG"/>
    <x v="2"/>
    <s v="25-279"/>
    <n v="2"/>
    <x v="1"/>
    <n v="15"/>
    <x v="3"/>
    <n v="0"/>
    <n v="0"/>
    <n v="0"/>
    <n v="0"/>
    <n v="0"/>
    <n v="0"/>
    <n v="0"/>
    <x v="1"/>
    <x v="0"/>
    <n v="0"/>
    <n v="0"/>
    <n v="0"/>
    <n v="0"/>
    <n v="0"/>
    <n v="0"/>
    <n v="0"/>
    <n v="0"/>
    <n v="0"/>
    <n v="0"/>
    <n v="0"/>
    <n v="0"/>
    <n v="0"/>
    <n v="0"/>
  </r>
  <r>
    <x v="8"/>
    <x v="265"/>
    <s v="pt POR"/>
    <x v="2"/>
    <s v="27-206"/>
    <n v="20"/>
    <x v="17"/>
    <n v="1775"/>
    <x v="116"/>
    <n v="3"/>
    <n v="0"/>
    <n v="3"/>
    <n v="0"/>
    <n v="0"/>
    <n v="7"/>
    <n v="0"/>
    <x v="48"/>
    <x v="0"/>
    <n v="0.15"/>
    <n v="0"/>
    <n v="0.15"/>
    <n v="0.15"/>
    <n v="0.15"/>
    <n v="1.9"/>
    <n v="1.9"/>
    <n v="0.1"/>
    <n v="2"/>
    <n v="0.1"/>
    <n v="0"/>
    <n v="0.1"/>
    <n v="0.1"/>
    <n v="0.1"/>
  </r>
  <r>
    <x v="8"/>
    <x v="266"/>
    <s v="eng ENG"/>
    <x v="0"/>
    <s v="18-309"/>
    <n v="0"/>
    <x v="1"/>
    <n v="0"/>
    <x v="1"/>
    <n v="0"/>
    <n v="0"/>
    <n v="0"/>
    <n v="0"/>
    <n v="0"/>
    <n v="0"/>
    <n v="0"/>
    <x v="1"/>
    <x v="0"/>
    <n v="0"/>
    <n v="0"/>
    <n v="0"/>
    <n v="0"/>
    <n v="0"/>
    <n v="0"/>
    <n v="0"/>
    <n v="0"/>
    <n v="0"/>
    <n v="0"/>
    <n v="0"/>
    <n v="0"/>
    <n v="0"/>
    <n v="0"/>
  </r>
  <r>
    <x v="8"/>
    <x v="267"/>
    <s v="br BRA"/>
    <x v="2"/>
    <s v="27-030"/>
    <n v="21"/>
    <x v="21"/>
    <n v="1726"/>
    <x v="117"/>
    <n v="2"/>
    <n v="5"/>
    <n v="1"/>
    <n v="1"/>
    <n v="1"/>
    <n v="5"/>
    <n v="0"/>
    <x v="45"/>
    <x v="0"/>
    <n v="0.1"/>
    <n v="0.26"/>
    <n v="0.37"/>
    <n v="0.05"/>
    <n v="0.31"/>
    <n v="3.3"/>
    <n v="2.5"/>
    <n v="4.3"/>
    <n v="6.8"/>
    <n v="0.17"/>
    <n v="0.23"/>
    <n v="0.4"/>
    <n v="0.13"/>
    <n v="0.36"/>
  </r>
  <r>
    <x v="8"/>
    <x v="268"/>
    <s v="us USA"/>
    <x v="0"/>
    <s v="35-118"/>
    <n v="21"/>
    <x v="21"/>
    <n v="1887"/>
    <x v="118"/>
    <n v="1"/>
    <n v="0"/>
    <n v="1"/>
    <n v="0"/>
    <n v="0"/>
    <n v="2"/>
    <n v="0"/>
    <x v="11"/>
    <x v="0"/>
    <n v="0.05"/>
    <n v="0"/>
    <n v="0.05"/>
    <n v="0.05"/>
    <n v="0.05"/>
    <n v="0.3"/>
    <n v="0.3"/>
    <n v="0"/>
    <n v="0.3"/>
    <n v="0.01"/>
    <n v="0"/>
    <n v="0.01"/>
    <n v="0.01"/>
    <n v="0.01"/>
  </r>
  <r>
    <x v="8"/>
    <x v="269"/>
    <s v="eng ENG"/>
    <x v="2"/>
    <s v="28-004"/>
    <n v="20"/>
    <x v="17"/>
    <n v="1636"/>
    <x v="50"/>
    <n v="2"/>
    <n v="1"/>
    <n v="2"/>
    <n v="0"/>
    <n v="0"/>
    <n v="5"/>
    <n v="0"/>
    <x v="25"/>
    <x v="0"/>
    <n v="0.11"/>
    <n v="0.06"/>
    <n v="0.17"/>
    <n v="0.11"/>
    <n v="0.17"/>
    <n v="1.3"/>
    <n v="1.3"/>
    <n v="1.8"/>
    <n v="3.1"/>
    <n v="7.0000000000000007E-2"/>
    <n v="0.1"/>
    <n v="0.17"/>
    <n v="7.0000000000000007E-2"/>
    <n v="0.17"/>
  </r>
  <r>
    <x v="8"/>
    <x v="270"/>
    <s v="jm JAM"/>
    <x v="8"/>
    <s v="29-363"/>
    <n v="20"/>
    <x v="17"/>
    <n v="1659"/>
    <x v="64"/>
    <n v="4"/>
    <n v="1"/>
    <n v="4"/>
    <n v="0"/>
    <n v="0"/>
    <n v="6"/>
    <n v="0"/>
    <x v="49"/>
    <x v="0"/>
    <n v="0.22"/>
    <n v="0.05"/>
    <n v="0.27"/>
    <n v="0.22"/>
    <n v="0.27"/>
    <n v="3.2"/>
    <n v="3.2"/>
    <n v="1.2"/>
    <n v="4.4000000000000004"/>
    <n v="0.17"/>
    <n v="7.0000000000000007E-2"/>
    <n v="0.24"/>
    <n v="0.17"/>
    <n v="0.24"/>
  </r>
  <r>
    <x v="8"/>
    <x v="271"/>
    <s v="us USA"/>
    <x v="0"/>
    <s v="25-176"/>
    <n v="18"/>
    <x v="6"/>
    <n v="1558"/>
    <x v="119"/>
    <n v="0"/>
    <n v="0"/>
    <n v="0"/>
    <n v="0"/>
    <n v="0"/>
    <n v="5"/>
    <n v="0"/>
    <x v="12"/>
    <x v="0"/>
    <n v="0"/>
    <n v="0"/>
    <n v="0"/>
    <n v="0"/>
    <n v="0"/>
    <n v="0"/>
    <n v="0"/>
    <n v="0.7"/>
    <n v="0.7"/>
    <n v="0"/>
    <n v="0.04"/>
    <n v="0.04"/>
    <n v="0"/>
    <n v="0.04"/>
  </r>
  <r>
    <x v="8"/>
    <x v="272"/>
    <s v="sk SVK"/>
    <x v="3"/>
    <s v="26-049"/>
    <n v="2"/>
    <x v="11"/>
    <n v="180"/>
    <x v="23"/>
    <n v="0"/>
    <n v="0"/>
    <n v="0"/>
    <n v="0"/>
    <n v="0"/>
    <n v="0"/>
    <n v="0"/>
    <x v="1"/>
    <x v="0"/>
    <n v="0"/>
    <n v="0"/>
    <n v="0"/>
    <n v="0"/>
    <n v="0"/>
    <n v="0"/>
    <n v="0"/>
    <n v="0"/>
    <n v="0"/>
    <n v="0"/>
    <n v="0"/>
    <n v="0"/>
    <n v="0"/>
    <n v="0"/>
  </r>
  <r>
    <x v="8"/>
    <x v="273"/>
    <s v="eng ENG"/>
    <x v="2"/>
    <s v="19-055"/>
    <n v="0"/>
    <x v="1"/>
    <n v="0"/>
    <x v="1"/>
    <n v="0"/>
    <n v="0"/>
    <n v="0"/>
    <n v="0"/>
    <n v="0"/>
    <n v="0"/>
    <n v="0"/>
    <x v="1"/>
    <x v="0"/>
    <n v="0"/>
    <n v="0"/>
    <n v="0"/>
    <n v="0"/>
    <n v="0"/>
    <n v="0"/>
    <n v="0"/>
    <n v="0"/>
    <n v="0"/>
    <n v="0"/>
    <n v="0"/>
    <n v="0"/>
    <n v="0"/>
    <n v="0"/>
  </r>
  <r>
    <x v="8"/>
    <x v="274"/>
    <s v="pt POR"/>
    <x v="0"/>
    <s v="31-153"/>
    <n v="2"/>
    <x v="1"/>
    <n v="29"/>
    <x v="88"/>
    <n v="0"/>
    <n v="0"/>
    <n v="0"/>
    <n v="0"/>
    <n v="0"/>
    <n v="0"/>
    <n v="0"/>
    <x v="1"/>
    <x v="0"/>
    <n v="0"/>
    <n v="0"/>
    <n v="0"/>
    <n v="0"/>
    <n v="0"/>
    <n v="0"/>
    <n v="0"/>
    <n v="0"/>
    <n v="0"/>
    <n v="0"/>
    <n v="0"/>
    <n v="0"/>
    <n v="0"/>
    <n v="0"/>
  </r>
  <r>
    <x v="8"/>
    <x v="275"/>
    <s v="il ISR"/>
    <x v="1"/>
    <s v="23-191"/>
    <n v="3"/>
    <x v="1"/>
    <n v="44"/>
    <x v="20"/>
    <n v="0"/>
    <n v="0"/>
    <n v="0"/>
    <n v="0"/>
    <n v="0"/>
    <n v="0"/>
    <n v="0"/>
    <x v="1"/>
    <x v="0"/>
    <n v="0"/>
    <n v="0"/>
    <n v="0"/>
    <n v="0"/>
    <n v="0"/>
    <n v="0"/>
    <n v="0"/>
    <n v="0"/>
    <n v="0"/>
    <n v="7.0000000000000007E-2"/>
    <n v="0"/>
    <n v="7.0000000000000007E-2"/>
    <n v="7.0000000000000007E-2"/>
    <n v="7.0000000000000007E-2"/>
  </r>
  <r>
    <x v="8"/>
    <x v="276"/>
    <s v="eng ENG"/>
    <x v="1"/>
    <s v="20-068"/>
    <n v="3"/>
    <x v="2"/>
    <n v="87"/>
    <x v="46"/>
    <n v="0"/>
    <n v="0"/>
    <n v="0"/>
    <n v="0"/>
    <n v="0"/>
    <n v="0"/>
    <n v="0"/>
    <x v="1"/>
    <x v="0"/>
    <n v="0"/>
    <n v="0"/>
    <n v="0"/>
    <n v="0"/>
    <n v="0"/>
    <n v="0.3"/>
    <n v="0.3"/>
    <n v="0.1"/>
    <n v="0.3"/>
    <n v="0.26"/>
    <n v="0.09"/>
    <n v="0.35"/>
    <n v="0.26"/>
    <n v="0.35"/>
  </r>
  <r>
    <x v="8"/>
    <x v="277"/>
    <s v="nl NED"/>
    <x v="0"/>
    <s v="27-114"/>
    <n v="15"/>
    <x v="3"/>
    <n v="1237"/>
    <x v="21"/>
    <n v="0"/>
    <n v="4"/>
    <n v="0"/>
    <n v="0"/>
    <n v="0"/>
    <n v="6"/>
    <n v="0"/>
    <x v="37"/>
    <x v="0"/>
    <n v="0"/>
    <n v="0.28999999999999998"/>
    <n v="0.28999999999999998"/>
    <n v="0"/>
    <n v="0.28999999999999998"/>
    <n v="0.3"/>
    <n v="0.3"/>
    <n v="0.9"/>
    <n v="1.2"/>
    <n v="0.02"/>
    <n v="7.0000000000000007E-2"/>
    <n v="0.09"/>
    <n v="0.02"/>
    <n v="0.09"/>
  </r>
  <r>
    <x v="8"/>
    <x v="278"/>
    <s v="br BRA"/>
    <x v="1"/>
    <s v="27-312"/>
    <n v="13"/>
    <x v="8"/>
    <n v="427"/>
    <x v="86"/>
    <n v="1"/>
    <n v="0"/>
    <n v="1"/>
    <n v="0"/>
    <n v="0"/>
    <n v="1"/>
    <n v="0"/>
    <x v="0"/>
    <x v="0"/>
    <n v="0.21"/>
    <n v="0"/>
    <n v="0.21"/>
    <n v="0.21"/>
    <n v="0.21"/>
    <n v="1.1000000000000001"/>
    <n v="1.1000000000000001"/>
    <n v="0.5"/>
    <n v="1.6"/>
    <n v="0.22"/>
    <n v="0.1"/>
    <n v="0.33"/>
    <n v="0.22"/>
    <n v="0.33"/>
  </r>
  <r>
    <x v="8"/>
    <x v="279"/>
    <s v="br BRA"/>
    <x v="1"/>
    <s v="34-175"/>
    <n v="14"/>
    <x v="10"/>
    <n v="1060"/>
    <x v="28"/>
    <n v="2"/>
    <n v="2"/>
    <n v="2"/>
    <n v="0"/>
    <n v="0"/>
    <n v="0"/>
    <n v="0"/>
    <x v="1"/>
    <x v="0"/>
    <n v="0.17"/>
    <n v="0.17"/>
    <n v="0.34"/>
    <n v="0.17"/>
    <n v="0.34"/>
    <n v="2.2000000000000002"/>
    <n v="2.2000000000000002"/>
    <n v="1.8"/>
    <n v="4"/>
    <n v="0.19"/>
    <n v="0.16"/>
    <n v="0.34"/>
    <n v="0.19"/>
    <n v="0.34"/>
  </r>
  <r>
    <x v="8"/>
    <x v="280"/>
    <s v="wls WAL"/>
    <x v="1"/>
    <s v="25-315"/>
    <n v="12"/>
    <x v="14"/>
    <n v="331"/>
    <x v="27"/>
    <n v="0"/>
    <n v="0"/>
    <n v="0"/>
    <n v="0"/>
    <n v="0"/>
    <n v="0"/>
    <n v="0"/>
    <x v="1"/>
    <x v="0"/>
    <n v="0"/>
    <n v="0"/>
    <n v="0"/>
    <n v="0"/>
    <n v="0"/>
    <n v="1.1000000000000001"/>
    <n v="1.1000000000000001"/>
    <n v="0.1"/>
    <n v="1.2"/>
    <n v="0.28999999999999998"/>
    <n v="0.03"/>
    <n v="0.32"/>
    <n v="0.28999999999999998"/>
    <n v="0.32"/>
  </r>
  <r>
    <x v="9"/>
    <x v="281"/>
    <s v="us USA"/>
    <x v="5"/>
    <s v="22-101"/>
    <n v="19"/>
    <x v="0"/>
    <n v="1568"/>
    <x v="32"/>
    <n v="1"/>
    <n v="2"/>
    <n v="1"/>
    <n v="0"/>
    <n v="0"/>
    <n v="2"/>
    <n v="0"/>
    <x v="4"/>
    <x v="0"/>
    <n v="0.06"/>
    <n v="0.11"/>
    <n v="0.17"/>
    <n v="0.06"/>
    <n v="0.17"/>
    <n v="2.4"/>
    <n v="2.4"/>
    <n v="3.1"/>
    <n v="5.4"/>
    <n v="0.14000000000000001"/>
    <n v="0.18"/>
    <n v="0.31"/>
    <n v="0.14000000000000001"/>
    <n v="0.31"/>
  </r>
  <r>
    <x v="9"/>
    <x v="282"/>
    <s v="us USA"/>
    <x v="2"/>
    <s v="23-351"/>
    <n v="17"/>
    <x v="15"/>
    <n v="1526"/>
    <x v="120"/>
    <n v="0"/>
    <n v="0"/>
    <n v="0"/>
    <n v="0"/>
    <n v="0"/>
    <n v="4"/>
    <n v="1"/>
    <x v="9"/>
    <x v="7"/>
    <n v="0"/>
    <n v="0"/>
    <n v="0"/>
    <n v="0"/>
    <n v="0"/>
    <n v="0"/>
    <n v="0"/>
    <n v="1.2"/>
    <n v="1.3"/>
    <n v="0"/>
    <n v="7.0000000000000007E-2"/>
    <n v="7.0000000000000007E-2"/>
    <n v="0"/>
    <n v="7.0000000000000007E-2"/>
  </r>
  <r>
    <x v="9"/>
    <x v="283"/>
    <s v="eng ENG"/>
    <x v="0"/>
    <s v="31-159"/>
    <n v="12"/>
    <x v="5"/>
    <n v="524"/>
    <x v="121"/>
    <n v="0"/>
    <n v="1"/>
    <n v="0"/>
    <n v="0"/>
    <n v="0"/>
    <n v="1"/>
    <n v="0"/>
    <x v="10"/>
    <x v="0"/>
    <n v="0"/>
    <n v="0.17"/>
    <n v="0.17"/>
    <n v="0"/>
    <n v="0.17"/>
    <n v="0.2"/>
    <n v="0.2"/>
    <n v="0.8"/>
    <n v="1"/>
    <n v="0.03"/>
    <n v="0.14000000000000001"/>
    <n v="0.17"/>
    <n v="0.03"/>
    <n v="0.17"/>
  </r>
  <r>
    <x v="9"/>
    <x v="284"/>
    <s v="eng ENG"/>
    <x v="1"/>
    <s v="29-148"/>
    <n v="12"/>
    <x v="8"/>
    <n v="465"/>
    <x v="14"/>
    <n v="1"/>
    <n v="1"/>
    <n v="1"/>
    <n v="0"/>
    <n v="1"/>
    <n v="0"/>
    <n v="0"/>
    <x v="1"/>
    <x v="0"/>
    <n v="0.19"/>
    <n v="0.19"/>
    <n v="0.39"/>
    <n v="0.19"/>
    <n v="0.39"/>
    <n v="4.5999999999999996"/>
    <n v="3.8"/>
    <n v="0.3"/>
    <n v="4.0999999999999996"/>
    <n v="0.89"/>
    <n v="0.06"/>
    <n v="0.95"/>
    <n v="0.74"/>
    <n v="0.8"/>
  </r>
  <r>
    <x v="9"/>
    <x v="285"/>
    <s v="sct SCO"/>
    <x v="0"/>
    <s v="31-154"/>
    <n v="12"/>
    <x v="9"/>
    <n v="1016"/>
    <x v="122"/>
    <n v="1"/>
    <n v="0"/>
    <n v="1"/>
    <n v="0"/>
    <n v="0"/>
    <n v="2"/>
    <n v="0"/>
    <x v="6"/>
    <x v="0"/>
    <n v="0.09"/>
    <n v="0"/>
    <n v="0.09"/>
    <n v="0.09"/>
    <n v="0.09"/>
    <n v="1"/>
    <n v="1"/>
    <n v="0.5"/>
    <n v="1.5"/>
    <n v="0.09"/>
    <n v="0.05"/>
    <n v="0.13"/>
    <n v="0.09"/>
    <n v="0.13"/>
  </r>
  <r>
    <x v="9"/>
    <x v="286"/>
    <s v="eng ENG"/>
    <x v="0"/>
    <s v="21-054"/>
    <n v="1"/>
    <x v="2"/>
    <n v="69"/>
    <x v="123"/>
    <n v="0"/>
    <n v="0"/>
    <n v="0"/>
    <n v="0"/>
    <n v="0"/>
    <n v="0"/>
    <n v="0"/>
    <x v="1"/>
    <x v="0"/>
    <n v="0"/>
    <n v="0"/>
    <n v="0"/>
    <n v="0"/>
    <n v="0"/>
    <n v="0"/>
    <n v="0"/>
    <n v="0"/>
    <n v="0"/>
    <n v="0"/>
    <n v="0"/>
    <n v="0"/>
    <n v="0"/>
    <n v="0"/>
  </r>
  <r>
    <x v="9"/>
    <x v="287"/>
    <s v="es ESP"/>
    <x v="2"/>
    <s v="19-104"/>
    <n v="1"/>
    <x v="1"/>
    <n v="2"/>
    <x v="1"/>
    <n v="0"/>
    <n v="0"/>
    <n v="0"/>
    <n v="0"/>
    <n v="0"/>
    <n v="0"/>
    <n v="0"/>
    <x v="1"/>
    <x v="0"/>
    <n v="0"/>
    <n v="0"/>
    <n v="0"/>
    <n v="0"/>
    <n v="0"/>
    <n v="0"/>
    <n v="0"/>
    <n v="0"/>
    <n v="0"/>
    <n v="0"/>
    <n v="0"/>
    <n v="0"/>
    <n v="0"/>
    <n v="0"/>
  </r>
  <r>
    <x v="9"/>
    <x v="288"/>
    <s v="es ESP"/>
    <x v="0"/>
    <s v="26-162"/>
    <n v="3"/>
    <x v="2"/>
    <n v="117"/>
    <x v="2"/>
    <n v="0"/>
    <n v="0"/>
    <n v="0"/>
    <n v="0"/>
    <n v="0"/>
    <n v="0"/>
    <n v="0"/>
    <x v="1"/>
    <x v="0"/>
    <n v="0"/>
    <n v="0"/>
    <n v="0"/>
    <n v="0"/>
    <n v="0"/>
    <n v="0"/>
    <n v="0"/>
    <n v="0.1"/>
    <n v="0.1"/>
    <n v="0"/>
    <n v="0.09"/>
    <n v="0.09"/>
    <n v="0"/>
    <n v="0.09"/>
  </r>
  <r>
    <x v="9"/>
    <x v="289"/>
    <s v="eng ENG"/>
    <x v="2"/>
    <s v="31-115"/>
    <n v="5"/>
    <x v="11"/>
    <n v="159"/>
    <x v="124"/>
    <n v="0"/>
    <n v="0"/>
    <n v="0"/>
    <n v="0"/>
    <n v="0"/>
    <n v="0"/>
    <n v="0"/>
    <x v="1"/>
    <x v="0"/>
    <n v="0"/>
    <n v="0"/>
    <n v="0"/>
    <n v="0"/>
    <n v="0"/>
    <n v="0"/>
    <n v="0"/>
    <n v="0.5"/>
    <n v="0.5"/>
    <n v="0"/>
    <n v="0.26"/>
    <n v="0.26"/>
    <n v="0"/>
    <n v="0.26"/>
  </r>
  <r>
    <x v="9"/>
    <x v="290"/>
    <s v="no NOR"/>
    <x v="0"/>
    <s v="19-158"/>
    <n v="0"/>
    <x v="1"/>
    <n v="0"/>
    <x v="1"/>
    <n v="0"/>
    <n v="0"/>
    <n v="0"/>
    <n v="0"/>
    <n v="0"/>
    <n v="0"/>
    <n v="0"/>
    <x v="1"/>
    <x v="0"/>
    <n v="0"/>
    <n v="0"/>
    <n v="0"/>
    <n v="0"/>
    <n v="0"/>
    <n v="0"/>
    <n v="0"/>
    <n v="0"/>
    <n v="0"/>
    <n v="0"/>
    <n v="0"/>
    <n v="0"/>
    <n v="0"/>
    <n v="0"/>
  </r>
  <r>
    <x v="9"/>
    <x v="291"/>
    <s v="eng ENG"/>
    <x v="1"/>
    <s v="20-272"/>
    <n v="15"/>
    <x v="2"/>
    <n v="212"/>
    <x v="79"/>
    <n v="0"/>
    <n v="2"/>
    <n v="0"/>
    <n v="0"/>
    <n v="0"/>
    <n v="1"/>
    <n v="0"/>
    <x v="41"/>
    <x v="0"/>
    <n v="0"/>
    <n v="0.85"/>
    <n v="0.85"/>
    <n v="0"/>
    <n v="0.85"/>
    <n v="0.8"/>
    <n v="0.8"/>
    <n v="0.5"/>
    <n v="1.3"/>
    <n v="0.36"/>
    <n v="0.2"/>
    <n v="0.55000000000000004"/>
    <n v="0.36"/>
    <n v="0.55000000000000004"/>
  </r>
  <r>
    <x v="9"/>
    <x v="292"/>
    <s v="it ITA"/>
    <x v="4"/>
    <s v="19-087"/>
    <n v="8"/>
    <x v="13"/>
    <n v="537"/>
    <x v="125"/>
    <n v="1"/>
    <n v="1"/>
    <n v="1"/>
    <n v="0"/>
    <n v="0"/>
    <n v="2"/>
    <n v="0"/>
    <x v="49"/>
    <x v="0"/>
    <n v="0.17"/>
    <n v="0.17"/>
    <n v="0.34"/>
    <n v="0.17"/>
    <n v="0.34"/>
    <n v="1.1000000000000001"/>
    <n v="1.1000000000000001"/>
    <n v="0.8"/>
    <n v="1.9"/>
    <n v="0.18"/>
    <n v="0.13"/>
    <n v="0.31"/>
    <n v="0.18"/>
    <n v="0.31"/>
  </r>
  <r>
    <x v="9"/>
    <x v="293"/>
    <s v="eng ENG"/>
    <x v="2"/>
    <s v="16-325"/>
    <n v="0"/>
    <x v="1"/>
    <n v="0"/>
    <x v="1"/>
    <n v="0"/>
    <n v="0"/>
    <n v="0"/>
    <n v="0"/>
    <n v="0"/>
    <n v="0"/>
    <n v="0"/>
    <x v="1"/>
    <x v="0"/>
    <n v="0"/>
    <n v="0"/>
    <n v="0"/>
    <n v="0"/>
    <n v="0"/>
    <n v="0"/>
    <n v="0"/>
    <n v="0"/>
    <n v="0"/>
    <n v="0"/>
    <n v="0"/>
    <n v="0"/>
    <n v="0"/>
    <n v="0"/>
  </r>
  <r>
    <x v="9"/>
    <x v="294"/>
    <s v="eng ENG"/>
    <x v="5"/>
    <s v="21-005"/>
    <n v="10"/>
    <x v="11"/>
    <n v="309"/>
    <x v="63"/>
    <n v="1"/>
    <n v="2"/>
    <n v="1"/>
    <n v="0"/>
    <n v="0"/>
    <n v="1"/>
    <n v="0"/>
    <x v="12"/>
    <x v="0"/>
    <n v="0.28999999999999998"/>
    <n v="0.57999999999999996"/>
    <n v="0.87"/>
    <n v="0.28999999999999998"/>
    <n v="0.87"/>
    <n v="0.6"/>
    <n v="0.6"/>
    <n v="0.8"/>
    <n v="1.5"/>
    <n v="0.18"/>
    <n v="0.25"/>
    <n v="0.43"/>
    <n v="0.18"/>
    <n v="0.43"/>
  </r>
  <r>
    <x v="9"/>
    <x v="295"/>
    <s v="eng ENG"/>
    <x v="1"/>
    <s v="18-347"/>
    <n v="1"/>
    <x v="1"/>
    <n v="8"/>
    <x v="16"/>
    <n v="0"/>
    <n v="0"/>
    <n v="0"/>
    <n v="0"/>
    <n v="0"/>
    <n v="0"/>
    <n v="0"/>
    <x v="1"/>
    <x v="0"/>
    <n v="0"/>
    <n v="0"/>
    <n v="0"/>
    <n v="0"/>
    <n v="0"/>
    <n v="0.1"/>
    <n v="0.1"/>
    <n v="0"/>
    <n v="0.1"/>
    <n v="0.72"/>
    <n v="0"/>
    <n v="0.72"/>
    <n v="0.72"/>
    <n v="0.72"/>
  </r>
  <r>
    <x v="9"/>
    <x v="296"/>
    <s v="eng ENG"/>
    <x v="4"/>
    <s v="26-072"/>
    <n v="17"/>
    <x v="4"/>
    <n v="1184"/>
    <x v="36"/>
    <n v="1"/>
    <n v="4"/>
    <n v="1"/>
    <n v="0"/>
    <n v="0"/>
    <n v="2"/>
    <n v="0"/>
    <x v="5"/>
    <x v="0"/>
    <n v="0.08"/>
    <n v="0.3"/>
    <n v="0.38"/>
    <n v="0.08"/>
    <n v="0.38"/>
    <n v="2.4"/>
    <n v="2.4"/>
    <n v="2.5"/>
    <n v="4.9000000000000004"/>
    <n v="0.18"/>
    <n v="0.19"/>
    <n v="0.37"/>
    <n v="0.18"/>
    <n v="0.37"/>
  </r>
  <r>
    <x v="9"/>
    <x v="297"/>
    <s v="no NOR"/>
    <x v="3"/>
    <s v="22-065"/>
    <n v="0"/>
    <x v="1"/>
    <n v="0"/>
    <x v="1"/>
    <n v="0"/>
    <n v="0"/>
    <n v="0"/>
    <n v="0"/>
    <n v="0"/>
    <n v="0"/>
    <n v="0"/>
    <x v="1"/>
    <x v="0"/>
    <n v="0"/>
    <n v="0"/>
    <n v="0"/>
    <n v="0"/>
    <n v="0"/>
    <n v="0"/>
    <n v="0"/>
    <n v="0"/>
    <n v="0"/>
    <n v="0"/>
    <n v="0"/>
    <n v="0"/>
    <n v="0"/>
    <n v="0"/>
  </r>
  <r>
    <x v="9"/>
    <x v="298"/>
    <s v="pl POL"/>
    <x v="5"/>
    <s v="32-232"/>
    <n v="14"/>
    <x v="1"/>
    <n v="280"/>
    <x v="57"/>
    <n v="0"/>
    <n v="0"/>
    <n v="0"/>
    <n v="0"/>
    <n v="0"/>
    <n v="2"/>
    <n v="0"/>
    <x v="28"/>
    <x v="0"/>
    <n v="0"/>
    <n v="0"/>
    <n v="0"/>
    <n v="0"/>
    <n v="0"/>
    <n v="0.2"/>
    <n v="0.2"/>
    <n v="0.2"/>
    <n v="0.4"/>
    <n v="0.05"/>
    <n v="0.06"/>
    <n v="0.12"/>
    <n v="0.05"/>
    <n v="0.12"/>
  </r>
  <r>
    <x v="9"/>
    <x v="299"/>
    <s v="de GER"/>
    <x v="0"/>
    <s v="26-198"/>
    <n v="19"/>
    <x v="0"/>
    <n v="1662"/>
    <x v="103"/>
    <n v="0"/>
    <n v="0"/>
    <n v="0"/>
    <n v="0"/>
    <n v="0"/>
    <n v="5"/>
    <n v="0"/>
    <x v="25"/>
    <x v="0"/>
    <n v="0"/>
    <n v="0"/>
    <n v="0"/>
    <n v="0"/>
    <n v="0"/>
    <n v="0.3"/>
    <n v="0.3"/>
    <n v="0.1"/>
    <n v="0.4"/>
    <n v="0.02"/>
    <n v="0.01"/>
    <n v="0.02"/>
    <n v="0.02"/>
    <n v="0.02"/>
  </r>
  <r>
    <x v="9"/>
    <x v="300"/>
    <s v="es ESP"/>
    <x v="0"/>
    <s v="29-168"/>
    <n v="8"/>
    <x v="20"/>
    <n v="649"/>
    <x v="126"/>
    <n v="0"/>
    <n v="0"/>
    <n v="0"/>
    <n v="0"/>
    <n v="0"/>
    <n v="1"/>
    <n v="0"/>
    <x v="19"/>
    <x v="0"/>
    <n v="0"/>
    <n v="0"/>
    <n v="0"/>
    <n v="0"/>
    <n v="0"/>
    <n v="0.7"/>
    <n v="0.7"/>
    <n v="0"/>
    <n v="0.7"/>
    <n v="0.1"/>
    <n v="0"/>
    <n v="0.1"/>
    <n v="0.1"/>
    <n v="0.1"/>
  </r>
  <r>
    <x v="9"/>
    <x v="301"/>
    <s v="fr FRA"/>
    <x v="3"/>
    <s v="22-335"/>
    <n v="19"/>
    <x v="0"/>
    <n v="1710"/>
    <x v="0"/>
    <n v="0"/>
    <n v="0"/>
    <n v="0"/>
    <n v="0"/>
    <n v="0"/>
    <n v="2"/>
    <n v="0"/>
    <x v="4"/>
    <x v="0"/>
    <n v="0"/>
    <n v="0"/>
    <n v="0"/>
    <n v="0"/>
    <n v="0"/>
    <n v="0"/>
    <n v="0"/>
    <n v="0"/>
    <n v="0"/>
    <n v="0"/>
    <n v="0"/>
    <n v="0"/>
    <n v="0"/>
    <n v="0"/>
  </r>
  <r>
    <x v="9"/>
    <x v="302"/>
    <s v="dk DEN"/>
    <x v="0"/>
    <s v="25-204"/>
    <n v="14"/>
    <x v="12"/>
    <n v="1133"/>
    <x v="22"/>
    <n v="0"/>
    <n v="1"/>
    <n v="0"/>
    <n v="0"/>
    <n v="0"/>
    <n v="4"/>
    <n v="0"/>
    <x v="24"/>
    <x v="0"/>
    <n v="0"/>
    <n v="0.08"/>
    <n v="0.08"/>
    <n v="0"/>
    <n v="0.08"/>
    <n v="0.4"/>
    <n v="0.4"/>
    <n v="0.8"/>
    <n v="1.2"/>
    <n v="0.03"/>
    <n v="0.06"/>
    <n v="0.09"/>
    <n v="0.03"/>
    <n v="0.09"/>
  </r>
  <r>
    <x v="9"/>
    <x v="303"/>
    <s v="eng ENG"/>
    <x v="1"/>
    <s v="18-355"/>
    <n v="0"/>
    <x v="1"/>
    <n v="0"/>
    <x v="1"/>
    <n v="0"/>
    <n v="0"/>
    <n v="0"/>
    <n v="0"/>
    <n v="0"/>
    <n v="0"/>
    <n v="0"/>
    <x v="1"/>
    <x v="0"/>
    <n v="0"/>
    <n v="0"/>
    <n v="0"/>
    <n v="0"/>
    <n v="0"/>
    <n v="0"/>
    <n v="0"/>
    <n v="0"/>
    <n v="0"/>
    <n v="0"/>
    <n v="0"/>
    <n v="0"/>
    <n v="0"/>
    <n v="0"/>
  </r>
  <r>
    <x v="9"/>
    <x v="304"/>
    <s v="es ESP"/>
    <x v="3"/>
    <s v="32-228"/>
    <n v="0"/>
    <x v="1"/>
    <n v="0"/>
    <x v="1"/>
    <n v="0"/>
    <n v="0"/>
    <n v="0"/>
    <n v="0"/>
    <n v="0"/>
    <n v="0"/>
    <n v="0"/>
    <x v="1"/>
    <x v="0"/>
    <n v="0"/>
    <n v="0"/>
    <n v="0"/>
    <n v="0"/>
    <n v="0"/>
    <n v="0"/>
    <n v="0"/>
    <n v="0"/>
    <n v="0"/>
    <n v="0"/>
    <n v="0"/>
    <n v="0"/>
    <n v="0"/>
    <n v="0"/>
  </r>
  <r>
    <x v="9"/>
    <x v="305"/>
    <s v="es ESP"/>
    <x v="2"/>
    <s v="26-066"/>
    <n v="19"/>
    <x v="6"/>
    <n v="1405"/>
    <x v="39"/>
    <n v="1"/>
    <n v="1"/>
    <n v="1"/>
    <n v="0"/>
    <n v="0"/>
    <n v="4"/>
    <n v="0"/>
    <x v="45"/>
    <x v="0"/>
    <n v="0.06"/>
    <n v="0.06"/>
    <n v="0.13"/>
    <n v="0.06"/>
    <n v="0.13"/>
    <n v="0.9"/>
    <n v="0.9"/>
    <n v="0.8"/>
    <n v="1.7"/>
    <n v="0.06"/>
    <n v="0.05"/>
    <n v="0.11"/>
    <n v="0.06"/>
    <n v="0.11"/>
  </r>
  <r>
    <x v="9"/>
    <x v="306"/>
    <s v="es ESP"/>
    <x v="4"/>
    <s v="31-331"/>
    <n v="18"/>
    <x v="15"/>
    <n v="1296"/>
    <x v="102"/>
    <n v="10"/>
    <n v="1"/>
    <n v="9"/>
    <n v="1"/>
    <n v="1"/>
    <n v="3"/>
    <n v="0"/>
    <x v="0"/>
    <x v="0"/>
    <n v="0.69"/>
    <n v="7.0000000000000007E-2"/>
    <n v="0.76"/>
    <n v="0.62"/>
    <n v="0.69"/>
    <n v="6.5"/>
    <n v="5.7"/>
    <n v="1.5"/>
    <n v="7.2"/>
    <n v="0.45"/>
    <n v="0.1"/>
    <n v="0.55000000000000004"/>
    <n v="0.4"/>
    <n v="0.5"/>
  </r>
  <r>
    <x v="9"/>
    <x v="307"/>
    <s v="fr FRA"/>
    <x v="1"/>
    <s v="20-286"/>
    <n v="0"/>
    <x v="1"/>
    <n v="0"/>
    <x v="1"/>
    <n v="0"/>
    <n v="0"/>
    <n v="0"/>
    <n v="0"/>
    <n v="0"/>
    <n v="0"/>
    <n v="0"/>
    <x v="1"/>
    <x v="0"/>
    <n v="0"/>
    <n v="0"/>
    <n v="0"/>
    <n v="0"/>
    <n v="0"/>
    <n v="0"/>
    <n v="0"/>
    <n v="0"/>
    <n v="0"/>
    <n v="0"/>
    <n v="0"/>
    <n v="0"/>
    <n v="0"/>
    <n v="0"/>
  </r>
  <r>
    <x v="9"/>
    <x v="308"/>
    <s v="co COL"/>
    <x v="1"/>
    <s v="23-228"/>
    <n v="10"/>
    <x v="13"/>
    <n v="474"/>
    <x v="127"/>
    <n v="2"/>
    <n v="0"/>
    <n v="2"/>
    <n v="0"/>
    <n v="0"/>
    <n v="3"/>
    <n v="1"/>
    <x v="50"/>
    <x v="8"/>
    <n v="0.38"/>
    <n v="0"/>
    <n v="0.38"/>
    <n v="0.38"/>
    <n v="0.38"/>
    <n v="1.5"/>
    <n v="1.5"/>
    <n v="0.2"/>
    <n v="1.7"/>
    <n v="0.28000000000000003"/>
    <n v="0.04"/>
    <n v="0.32"/>
    <n v="0.28000000000000003"/>
    <n v="0.32"/>
  </r>
  <r>
    <x v="9"/>
    <x v="309"/>
    <s v="nl NED"/>
    <x v="0"/>
    <s v="23-173"/>
    <n v="18"/>
    <x v="6"/>
    <n v="1589"/>
    <x v="128"/>
    <n v="2"/>
    <n v="1"/>
    <n v="2"/>
    <n v="0"/>
    <n v="0"/>
    <n v="3"/>
    <n v="0"/>
    <x v="10"/>
    <x v="0"/>
    <n v="0.11"/>
    <n v="0.06"/>
    <n v="0.17"/>
    <n v="0.11"/>
    <n v="0.17"/>
    <n v="1"/>
    <n v="1"/>
    <n v="2.2999999999999998"/>
    <n v="3.4"/>
    <n v="0.06"/>
    <n v="0.13"/>
    <n v="0.19"/>
    <n v="0.06"/>
    <n v="0.19"/>
  </r>
  <r>
    <x v="9"/>
    <x v="310"/>
    <s v="nl NED"/>
    <x v="1"/>
    <s v="21-093"/>
    <n v="12"/>
    <x v="5"/>
    <n v="556"/>
    <x v="129"/>
    <n v="4"/>
    <n v="1"/>
    <n v="4"/>
    <n v="0"/>
    <n v="0"/>
    <n v="2"/>
    <n v="0"/>
    <x v="24"/>
    <x v="0"/>
    <n v="0.65"/>
    <n v="0.16"/>
    <n v="0.81"/>
    <n v="0.65"/>
    <n v="0.81"/>
    <n v="1.5"/>
    <n v="1.5"/>
    <n v="0.7"/>
    <n v="2.2000000000000002"/>
    <n v="0.24"/>
    <n v="0.11"/>
    <n v="0.36"/>
    <n v="0.24"/>
    <n v="0.36"/>
  </r>
  <r>
    <x v="9"/>
    <x v="311"/>
    <s v="at AUT"/>
    <x v="0"/>
    <s v="24-361"/>
    <n v="2"/>
    <x v="2"/>
    <n v="115"/>
    <x v="2"/>
    <n v="0"/>
    <n v="0"/>
    <n v="0"/>
    <n v="0"/>
    <n v="0"/>
    <n v="0"/>
    <n v="0"/>
    <x v="1"/>
    <x v="0"/>
    <n v="0"/>
    <n v="0"/>
    <n v="0"/>
    <n v="0"/>
    <n v="0"/>
    <n v="0.2"/>
    <n v="0.2"/>
    <n v="0"/>
    <n v="0.2"/>
    <n v="0.15"/>
    <n v="0"/>
    <n v="0.15"/>
    <n v="0.15"/>
    <n v="0.15"/>
  </r>
  <r>
    <x v="10"/>
    <x v="312"/>
    <s v="eng ENG"/>
    <x v="4"/>
    <s v="33-074"/>
    <n v="6"/>
    <x v="2"/>
    <n v="237"/>
    <x v="35"/>
    <n v="1"/>
    <n v="0"/>
    <n v="1"/>
    <n v="0"/>
    <n v="0"/>
    <n v="0"/>
    <n v="0"/>
    <x v="1"/>
    <x v="0"/>
    <n v="0.38"/>
    <n v="0"/>
    <n v="0.38"/>
    <n v="0.38"/>
    <n v="0.38"/>
    <n v="0.3"/>
    <n v="0.3"/>
    <n v="0.9"/>
    <n v="1.3"/>
    <n v="0.13"/>
    <n v="0.34"/>
    <n v="0.48"/>
    <n v="0.13"/>
    <n v="0.48"/>
  </r>
  <r>
    <x v="10"/>
    <x v="313"/>
    <s v="gh GHA"/>
    <x v="0"/>
    <s v="28-041"/>
    <n v="17"/>
    <x v="4"/>
    <n v="1365"/>
    <x v="130"/>
    <n v="0"/>
    <n v="0"/>
    <n v="0"/>
    <n v="0"/>
    <n v="0"/>
    <n v="1"/>
    <n v="0"/>
    <x v="26"/>
    <x v="0"/>
    <n v="0"/>
    <n v="0"/>
    <n v="0"/>
    <n v="0"/>
    <n v="0"/>
    <n v="0.1"/>
    <n v="0.1"/>
    <n v="0.5"/>
    <n v="0.6"/>
    <n v="0"/>
    <n v="0.04"/>
    <n v="0.04"/>
    <n v="0"/>
    <n v="0.04"/>
  </r>
  <r>
    <x v="10"/>
    <x v="314"/>
    <s v="eng ENG"/>
    <x v="5"/>
    <s v="25-053"/>
    <n v="18"/>
    <x v="6"/>
    <n v="1516"/>
    <x v="18"/>
    <n v="7"/>
    <n v="0"/>
    <n v="7"/>
    <n v="0"/>
    <n v="0"/>
    <n v="0"/>
    <n v="0"/>
    <x v="1"/>
    <x v="0"/>
    <n v="0.42"/>
    <n v="0"/>
    <n v="0.42"/>
    <n v="0.42"/>
    <n v="0.42"/>
    <n v="5.4"/>
    <n v="5.4"/>
    <n v="0.7"/>
    <n v="6.1"/>
    <n v="0.32"/>
    <n v="0.04"/>
    <n v="0.36"/>
    <n v="0.32"/>
    <n v="0.36"/>
  </r>
  <r>
    <x v="10"/>
    <x v="315"/>
    <s v="mx MEX"/>
    <x v="2"/>
    <n v="0"/>
    <n v="0"/>
    <x v="1"/>
    <n v="0"/>
    <x v="1"/>
    <n v="0"/>
    <n v="0"/>
    <n v="0"/>
    <n v="0"/>
    <n v="0"/>
    <n v="0"/>
    <n v="0"/>
    <x v="1"/>
    <x v="0"/>
    <n v="0"/>
    <n v="0"/>
    <n v="0"/>
    <n v="0"/>
    <n v="0"/>
    <n v="0"/>
    <n v="0"/>
    <n v="0"/>
    <n v="0"/>
    <n v="0"/>
    <n v="0"/>
    <n v="0"/>
    <n v="0"/>
    <n v="0"/>
  </r>
  <r>
    <x v="10"/>
    <x v="316"/>
    <s v="eng ENG"/>
    <x v="2"/>
    <s v="18-325"/>
    <n v="0"/>
    <x v="1"/>
    <n v="0"/>
    <x v="1"/>
    <n v="0"/>
    <n v="0"/>
    <n v="0"/>
    <n v="0"/>
    <n v="0"/>
    <n v="0"/>
    <n v="0"/>
    <x v="1"/>
    <x v="0"/>
    <n v="0"/>
    <n v="0"/>
    <n v="0"/>
    <n v="0"/>
    <n v="0"/>
    <n v="0"/>
    <n v="0"/>
    <n v="0"/>
    <n v="0"/>
    <n v="0"/>
    <n v="0"/>
    <n v="0"/>
    <n v="0"/>
    <n v="0"/>
  </r>
  <r>
    <x v="10"/>
    <x v="317"/>
    <s v="eng ENG"/>
    <x v="0"/>
    <s v="22-086"/>
    <n v="1"/>
    <x v="1"/>
    <n v="23"/>
    <x v="88"/>
    <n v="0"/>
    <n v="0"/>
    <n v="0"/>
    <n v="0"/>
    <n v="0"/>
    <n v="0"/>
    <n v="0"/>
    <x v="1"/>
    <x v="0"/>
    <n v="0"/>
    <n v="0"/>
    <n v="0"/>
    <n v="0"/>
    <n v="0"/>
    <n v="0"/>
    <n v="0"/>
    <n v="0"/>
    <n v="0"/>
    <n v="0"/>
    <n v="0"/>
    <n v="0"/>
    <n v="0"/>
    <n v="0"/>
  </r>
  <r>
    <x v="10"/>
    <x v="318"/>
    <s v="be BEL"/>
    <x v="0"/>
    <s v="27-057"/>
    <n v="19"/>
    <x v="6"/>
    <n v="1641"/>
    <x v="50"/>
    <n v="1"/>
    <n v="2"/>
    <n v="1"/>
    <n v="0"/>
    <n v="0"/>
    <n v="1"/>
    <n v="0"/>
    <x v="29"/>
    <x v="0"/>
    <n v="0.05"/>
    <n v="0.11"/>
    <n v="0.16"/>
    <n v="0.05"/>
    <n v="0.16"/>
    <n v="1.6"/>
    <n v="1.6"/>
    <n v="1.3"/>
    <n v="2.9"/>
    <n v="0.09"/>
    <n v="7.0000000000000007E-2"/>
    <n v="0.16"/>
    <n v="0.09"/>
    <n v="0.16"/>
  </r>
  <r>
    <x v="10"/>
    <x v="319"/>
    <s v="zm ZAM"/>
    <x v="1"/>
    <s v="24-114"/>
    <n v="17"/>
    <x v="19"/>
    <n v="706"/>
    <x v="131"/>
    <n v="3"/>
    <n v="3"/>
    <n v="3"/>
    <n v="0"/>
    <n v="0"/>
    <n v="2"/>
    <n v="0"/>
    <x v="45"/>
    <x v="0"/>
    <n v="0.38"/>
    <n v="0.38"/>
    <n v="0.76"/>
    <n v="0.38"/>
    <n v="0.76"/>
    <n v="2.4"/>
    <n v="2.4"/>
    <n v="2.2999999999999998"/>
    <n v="4.7"/>
    <n v="0.31"/>
    <n v="0.3"/>
    <n v="0.6"/>
    <n v="0.31"/>
    <n v="0.6"/>
  </r>
  <r>
    <x v="10"/>
    <x v="320"/>
    <s v="eng ENG"/>
    <x v="2"/>
    <s v="24-147"/>
    <n v="18"/>
    <x v="15"/>
    <n v="1382"/>
    <x v="132"/>
    <n v="2"/>
    <n v="2"/>
    <n v="2"/>
    <n v="0"/>
    <n v="0"/>
    <n v="1"/>
    <n v="0"/>
    <x v="18"/>
    <x v="0"/>
    <n v="0.13"/>
    <n v="0.13"/>
    <n v="0.26"/>
    <n v="0.13"/>
    <n v="0.26"/>
    <n v="1.5"/>
    <n v="1.5"/>
    <n v="2.2999999999999998"/>
    <n v="3.8"/>
    <n v="0.1"/>
    <n v="0.15"/>
    <n v="0.25"/>
    <n v="0.1"/>
    <n v="0.25"/>
  </r>
  <r>
    <x v="10"/>
    <x v="321"/>
    <s v="nir NIR"/>
    <x v="0"/>
    <s v="35-028"/>
    <n v="9"/>
    <x v="19"/>
    <n v="810"/>
    <x v="69"/>
    <n v="0"/>
    <n v="0"/>
    <n v="0"/>
    <n v="0"/>
    <n v="0"/>
    <n v="0"/>
    <n v="0"/>
    <x v="1"/>
    <x v="0"/>
    <n v="0"/>
    <n v="0"/>
    <n v="0"/>
    <n v="0"/>
    <n v="0"/>
    <n v="0.2"/>
    <n v="0.2"/>
    <n v="0"/>
    <n v="0.2"/>
    <n v="0.02"/>
    <n v="0"/>
    <n v="0.02"/>
    <n v="0.02"/>
    <n v="0.02"/>
  </r>
  <r>
    <x v="10"/>
    <x v="322"/>
    <s v="be BEL"/>
    <x v="0"/>
    <s v="24-303"/>
    <n v="14"/>
    <x v="3"/>
    <n v="1260"/>
    <x v="133"/>
    <n v="0"/>
    <n v="0"/>
    <n v="0"/>
    <n v="0"/>
    <n v="0"/>
    <n v="1"/>
    <n v="0"/>
    <x v="26"/>
    <x v="0"/>
    <n v="0"/>
    <n v="0"/>
    <n v="0"/>
    <n v="0"/>
    <n v="0"/>
    <n v="0.3"/>
    <n v="0.3"/>
    <n v="0.3"/>
    <n v="0.7"/>
    <n v="0.02"/>
    <n v="0.02"/>
    <n v="0.05"/>
    <n v="0.02"/>
    <n v="0.05"/>
  </r>
  <r>
    <x v="10"/>
    <x v="323"/>
    <s v="ng NGA"/>
    <x v="4"/>
    <s v="26-120"/>
    <n v="14"/>
    <x v="2"/>
    <n v="301"/>
    <x v="51"/>
    <n v="1"/>
    <n v="1"/>
    <n v="1"/>
    <n v="0"/>
    <n v="0"/>
    <n v="0"/>
    <n v="0"/>
    <x v="1"/>
    <x v="0"/>
    <n v="0.3"/>
    <n v="0.3"/>
    <n v="0.6"/>
    <n v="0.3"/>
    <n v="0.6"/>
    <n v="1.6"/>
    <n v="1.6"/>
    <n v="0.7"/>
    <n v="2.2000000000000002"/>
    <n v="0.48"/>
    <n v="0.2"/>
    <n v="0.67"/>
    <n v="0.48"/>
    <n v="0.67"/>
  </r>
  <r>
    <x v="10"/>
    <x v="324"/>
    <s v="dk DEN"/>
    <x v="3"/>
    <s v="25-196"/>
    <n v="0"/>
    <x v="1"/>
    <n v="0"/>
    <x v="1"/>
    <n v="0"/>
    <n v="0"/>
    <n v="0"/>
    <n v="0"/>
    <n v="0"/>
    <n v="0"/>
    <n v="0"/>
    <x v="1"/>
    <x v="0"/>
    <n v="0"/>
    <n v="0"/>
    <n v="0"/>
    <n v="0"/>
    <n v="0"/>
    <n v="0"/>
    <n v="0"/>
    <n v="0"/>
    <n v="0"/>
    <n v="0"/>
    <n v="0"/>
    <n v="0"/>
    <n v="0"/>
    <n v="0"/>
  </r>
  <r>
    <x v="10"/>
    <x v="325"/>
    <s v="eng ENG"/>
    <x v="0"/>
    <s v="24-342"/>
    <n v="14"/>
    <x v="3"/>
    <n v="1252"/>
    <x v="134"/>
    <n v="0"/>
    <n v="0"/>
    <n v="0"/>
    <n v="0"/>
    <n v="0"/>
    <n v="0"/>
    <n v="0"/>
    <x v="1"/>
    <x v="0"/>
    <n v="0"/>
    <n v="0"/>
    <n v="0"/>
    <n v="0"/>
    <n v="0"/>
    <n v="0.3"/>
    <n v="0.3"/>
    <n v="0.3"/>
    <n v="0.6"/>
    <n v="0.02"/>
    <n v="0.02"/>
    <n v="0.05"/>
    <n v="0.02"/>
    <n v="0.05"/>
  </r>
  <r>
    <x v="10"/>
    <x v="326"/>
    <s v="eng ENG"/>
    <x v="5"/>
    <s v="26-069"/>
    <n v="14"/>
    <x v="12"/>
    <n v="1120"/>
    <x v="29"/>
    <n v="7"/>
    <n v="4"/>
    <n v="7"/>
    <n v="0"/>
    <n v="0"/>
    <n v="5"/>
    <n v="0"/>
    <x v="38"/>
    <x v="0"/>
    <n v="0.56000000000000005"/>
    <n v="0.32"/>
    <n v="0.88"/>
    <n v="0.56000000000000005"/>
    <n v="0.88"/>
    <n v="2.6"/>
    <n v="2.6"/>
    <n v="2.9"/>
    <n v="5.5"/>
    <n v="0.21"/>
    <n v="0.23"/>
    <n v="0.44"/>
    <n v="0.21"/>
    <n v="0.44"/>
  </r>
  <r>
    <x v="10"/>
    <x v="327"/>
    <s v="eng ENG"/>
    <x v="2"/>
    <s v="21-070"/>
    <n v="0"/>
    <x v="1"/>
    <n v="0"/>
    <x v="1"/>
    <n v="0"/>
    <n v="0"/>
    <n v="0"/>
    <n v="0"/>
    <n v="0"/>
    <n v="0"/>
    <n v="0"/>
    <x v="1"/>
    <x v="0"/>
    <n v="0"/>
    <n v="0"/>
    <n v="0"/>
    <n v="0"/>
    <n v="0"/>
    <n v="0"/>
    <n v="0"/>
    <n v="0"/>
    <n v="0"/>
    <n v="0"/>
    <n v="0"/>
    <n v="0"/>
    <n v="0"/>
    <n v="0"/>
  </r>
  <r>
    <x v="10"/>
    <x v="328"/>
    <s v="sn SEN"/>
    <x v="2"/>
    <s v="30-222"/>
    <n v="9"/>
    <x v="11"/>
    <n v="328"/>
    <x v="75"/>
    <n v="0"/>
    <n v="0"/>
    <n v="0"/>
    <n v="0"/>
    <n v="0"/>
    <n v="0"/>
    <n v="0"/>
    <x v="1"/>
    <x v="0"/>
    <n v="0"/>
    <n v="0"/>
    <n v="0"/>
    <n v="0"/>
    <n v="0"/>
    <n v="0.1"/>
    <n v="0.1"/>
    <n v="0"/>
    <n v="0.1"/>
    <n v="0.03"/>
    <n v="0"/>
    <n v="0.03"/>
    <n v="0.03"/>
    <n v="0.03"/>
  </r>
  <r>
    <x v="10"/>
    <x v="329"/>
    <s v="ng NGA"/>
    <x v="7"/>
    <s v="26-046"/>
    <n v="14"/>
    <x v="16"/>
    <n v="876"/>
    <x v="135"/>
    <n v="0"/>
    <n v="0"/>
    <n v="0"/>
    <n v="0"/>
    <n v="0"/>
    <n v="3"/>
    <n v="0"/>
    <x v="23"/>
    <x v="0"/>
    <n v="0"/>
    <n v="0"/>
    <n v="0"/>
    <n v="0"/>
    <n v="0"/>
    <n v="0.2"/>
    <n v="0.2"/>
    <n v="0"/>
    <n v="0.2"/>
    <n v="0.02"/>
    <n v="0"/>
    <n v="0.02"/>
    <n v="0.02"/>
    <n v="0.02"/>
  </r>
  <r>
    <x v="10"/>
    <x v="330"/>
    <s v="es ESP"/>
    <x v="5"/>
    <s v="29-186"/>
    <n v="8"/>
    <x v="14"/>
    <n v="382"/>
    <x v="136"/>
    <n v="0"/>
    <n v="1"/>
    <n v="0"/>
    <n v="0"/>
    <n v="0"/>
    <n v="0"/>
    <n v="0"/>
    <x v="1"/>
    <x v="0"/>
    <n v="0"/>
    <n v="0.24"/>
    <n v="0.24"/>
    <n v="0"/>
    <n v="0.24"/>
    <n v="1.1000000000000001"/>
    <n v="1.1000000000000001"/>
    <n v="1.5"/>
    <n v="2.6"/>
    <n v="0.27"/>
    <n v="0.35"/>
    <n v="0.62"/>
    <n v="0.27"/>
    <n v="0.62"/>
  </r>
  <r>
    <x v="10"/>
    <x v="331"/>
    <s v="be BEL"/>
    <x v="2"/>
    <s v="28-262"/>
    <n v="10"/>
    <x v="8"/>
    <n v="339"/>
    <x v="137"/>
    <n v="0"/>
    <n v="0"/>
    <n v="0"/>
    <n v="0"/>
    <n v="0"/>
    <n v="1"/>
    <n v="0"/>
    <x v="45"/>
    <x v="0"/>
    <n v="0"/>
    <n v="0"/>
    <n v="0"/>
    <n v="0"/>
    <n v="0"/>
    <n v="0.2"/>
    <n v="0.2"/>
    <n v="0"/>
    <n v="0.2"/>
    <n v="0.06"/>
    <n v="0"/>
    <n v="0.06"/>
    <n v="0.06"/>
    <n v="0.06"/>
  </r>
  <r>
    <x v="10"/>
    <x v="332"/>
    <s v="fr FRA"/>
    <x v="2"/>
    <s v="23-338"/>
    <n v="14"/>
    <x v="10"/>
    <n v="836"/>
    <x v="90"/>
    <n v="0"/>
    <n v="0"/>
    <n v="0"/>
    <n v="0"/>
    <n v="0"/>
    <n v="4"/>
    <n v="0"/>
    <x v="43"/>
    <x v="0"/>
    <n v="0"/>
    <n v="0"/>
    <n v="0"/>
    <n v="0"/>
    <n v="0"/>
    <n v="0"/>
    <n v="0"/>
    <n v="0.1"/>
    <n v="0.1"/>
    <n v="0"/>
    <n v="0.01"/>
    <n v="0.01"/>
    <n v="0"/>
    <n v="0.01"/>
  </r>
  <r>
    <x v="10"/>
    <x v="333"/>
    <s v="tr TUR"/>
    <x v="0"/>
    <s v="26-253"/>
    <n v="1"/>
    <x v="2"/>
    <n v="71"/>
    <x v="123"/>
    <n v="0"/>
    <n v="0"/>
    <n v="0"/>
    <n v="0"/>
    <n v="0"/>
    <n v="0"/>
    <n v="0"/>
    <x v="1"/>
    <x v="0"/>
    <n v="0"/>
    <n v="0"/>
    <n v="0"/>
    <n v="0"/>
    <n v="0"/>
    <n v="0"/>
    <n v="0"/>
    <n v="0"/>
    <n v="0"/>
    <n v="0"/>
    <n v="0"/>
    <n v="0"/>
    <n v="0"/>
    <n v="0"/>
  </r>
  <r>
    <x v="10"/>
    <x v="334"/>
    <s v="eng ENG"/>
    <x v="0"/>
    <s v="21-235"/>
    <n v="9"/>
    <x v="18"/>
    <n v="681"/>
    <x v="110"/>
    <n v="0"/>
    <n v="0"/>
    <n v="0"/>
    <n v="0"/>
    <n v="0"/>
    <n v="1"/>
    <n v="0"/>
    <x v="7"/>
    <x v="0"/>
    <n v="0"/>
    <n v="0"/>
    <n v="0"/>
    <n v="0"/>
    <n v="0"/>
    <n v="0.1"/>
    <n v="0.1"/>
    <n v="0.6"/>
    <n v="0.7"/>
    <n v="0.01"/>
    <n v="0.08"/>
    <n v="0.09"/>
    <n v="0.01"/>
    <n v="0.09"/>
  </r>
  <r>
    <x v="10"/>
    <x v="335"/>
    <s v="be BEL"/>
    <x v="2"/>
    <s v="25-269"/>
    <n v="20"/>
    <x v="6"/>
    <n v="1557"/>
    <x v="119"/>
    <n v="3"/>
    <n v="1"/>
    <n v="2"/>
    <n v="1"/>
    <n v="2"/>
    <n v="2"/>
    <n v="0"/>
    <x v="21"/>
    <x v="0"/>
    <n v="0.17"/>
    <n v="0.06"/>
    <n v="0.23"/>
    <n v="0.12"/>
    <n v="0.17"/>
    <n v="2.2999999999999998"/>
    <n v="0.7"/>
    <n v="3.2"/>
    <n v="3.9"/>
    <n v="0.13"/>
    <n v="0.19"/>
    <n v="0.32"/>
    <n v="0.04"/>
    <n v="0.23"/>
  </r>
  <r>
    <x v="10"/>
    <x v="336"/>
    <s v="eng ENG"/>
    <x v="1"/>
    <s v="36-020"/>
    <n v="20"/>
    <x v="9"/>
    <n v="1137"/>
    <x v="22"/>
    <n v="1"/>
    <n v="4"/>
    <n v="1"/>
    <n v="0"/>
    <n v="0"/>
    <n v="1"/>
    <n v="0"/>
    <x v="35"/>
    <x v="0"/>
    <n v="0.08"/>
    <n v="0.32"/>
    <n v="0.4"/>
    <n v="0.08"/>
    <n v="0.4"/>
    <n v="2.5"/>
    <n v="2.5"/>
    <n v="0.6"/>
    <n v="3.1"/>
    <n v="0.2"/>
    <n v="0.05"/>
    <n v="0.24"/>
    <n v="0.2"/>
    <n v="0.24"/>
  </r>
  <r>
    <x v="10"/>
    <x v="337"/>
    <s v="dk DEN"/>
    <x v="0"/>
    <s v="30-181"/>
    <n v="0"/>
    <x v="1"/>
    <n v="0"/>
    <x v="1"/>
    <n v="0"/>
    <n v="0"/>
    <n v="0"/>
    <n v="0"/>
    <n v="0"/>
    <n v="0"/>
    <n v="0"/>
    <x v="1"/>
    <x v="0"/>
    <n v="0"/>
    <n v="0"/>
    <n v="0"/>
    <n v="0"/>
    <n v="0"/>
    <n v="0"/>
    <n v="0"/>
    <n v="0"/>
    <n v="0"/>
    <n v="0"/>
    <n v="0"/>
    <n v="0"/>
    <n v="0"/>
    <n v="0"/>
  </r>
  <r>
    <x v="10"/>
    <x v="338"/>
    <s v="wls WAL"/>
    <x v="3"/>
    <s v="29-223"/>
    <n v="20"/>
    <x v="17"/>
    <n v="1800"/>
    <x v="68"/>
    <n v="0"/>
    <n v="0"/>
    <n v="0"/>
    <n v="0"/>
    <n v="0"/>
    <n v="0"/>
    <n v="0"/>
    <x v="1"/>
    <x v="0"/>
    <n v="0"/>
    <n v="0"/>
    <n v="0"/>
    <n v="0"/>
    <n v="0"/>
    <n v="0"/>
    <n v="0"/>
    <n v="0"/>
    <n v="0"/>
    <n v="0"/>
    <n v="0"/>
    <n v="0"/>
    <n v="0"/>
    <n v="0"/>
  </r>
  <r>
    <x v="10"/>
    <x v="339"/>
    <s v="eng ENG"/>
    <x v="2"/>
    <s v="19-032"/>
    <n v="0"/>
    <x v="1"/>
    <n v="0"/>
    <x v="1"/>
    <n v="0"/>
    <n v="0"/>
    <n v="0"/>
    <n v="0"/>
    <n v="0"/>
    <n v="0"/>
    <n v="0"/>
    <x v="1"/>
    <x v="0"/>
    <n v="0"/>
    <n v="0"/>
    <n v="0"/>
    <n v="0"/>
    <n v="0"/>
    <n v="0"/>
    <n v="0"/>
    <n v="0"/>
    <n v="0"/>
    <n v="0"/>
    <n v="0"/>
    <n v="0"/>
    <n v="0"/>
    <n v="0"/>
  </r>
  <r>
    <x v="11"/>
    <x v="340"/>
    <s v="es ESP"/>
    <x v="3"/>
    <s v="36-028"/>
    <n v="0"/>
    <x v="1"/>
    <n v="0"/>
    <x v="1"/>
    <n v="0"/>
    <n v="0"/>
    <n v="0"/>
    <n v="0"/>
    <n v="0"/>
    <n v="0"/>
    <n v="0"/>
    <x v="1"/>
    <x v="0"/>
    <n v="0"/>
    <n v="0"/>
    <n v="0"/>
    <n v="0"/>
    <n v="0"/>
    <n v="0"/>
    <n v="0"/>
    <n v="0"/>
    <n v="0"/>
    <n v="0"/>
    <n v="0"/>
    <n v="0"/>
    <n v="0"/>
    <n v="0"/>
  </r>
  <r>
    <x v="11"/>
    <x v="341"/>
    <s v="es ESP"/>
    <x v="2"/>
    <s v="31-295"/>
    <n v="13"/>
    <x v="12"/>
    <n v="1070"/>
    <x v="138"/>
    <n v="0"/>
    <n v="0"/>
    <n v="0"/>
    <n v="0"/>
    <n v="0"/>
    <n v="2"/>
    <n v="0"/>
    <x v="10"/>
    <x v="0"/>
    <n v="0"/>
    <n v="0"/>
    <n v="0"/>
    <n v="0"/>
    <n v="0"/>
    <n v="0.4"/>
    <n v="0.4"/>
    <n v="1"/>
    <n v="1.4"/>
    <n v="0.04"/>
    <n v="0.08"/>
    <n v="0.12"/>
    <n v="0.04"/>
    <n v="0.12"/>
  </r>
  <r>
    <x v="11"/>
    <x v="342"/>
    <s v="eng ENG"/>
    <x v="0"/>
    <s v="24-116"/>
    <n v="19"/>
    <x v="7"/>
    <n v="1351"/>
    <x v="139"/>
    <n v="1"/>
    <n v="1"/>
    <n v="1"/>
    <n v="0"/>
    <n v="0"/>
    <n v="3"/>
    <n v="0"/>
    <x v="22"/>
    <x v="0"/>
    <n v="7.0000000000000007E-2"/>
    <n v="7.0000000000000007E-2"/>
    <n v="0.13"/>
    <n v="7.0000000000000007E-2"/>
    <n v="0.13"/>
    <n v="1.3"/>
    <n v="1.3"/>
    <n v="3.8"/>
    <n v="5.0999999999999996"/>
    <n v="0.09"/>
    <n v="0.25"/>
    <n v="0.34"/>
    <n v="0.09"/>
    <n v="0.34"/>
  </r>
  <r>
    <x v="11"/>
    <x v="343"/>
    <s v="br BRA"/>
    <x v="3"/>
    <s v="30-121"/>
    <n v="19"/>
    <x v="0"/>
    <n v="1710"/>
    <x v="0"/>
    <n v="0"/>
    <n v="1"/>
    <n v="0"/>
    <n v="0"/>
    <n v="0"/>
    <n v="0"/>
    <n v="0"/>
    <x v="1"/>
    <x v="0"/>
    <n v="0"/>
    <n v="0.05"/>
    <n v="0.05"/>
    <n v="0"/>
    <n v="0.05"/>
    <n v="0"/>
    <n v="0"/>
    <n v="0.3"/>
    <n v="0.3"/>
    <n v="0"/>
    <n v="0.02"/>
    <n v="0.02"/>
    <n v="0"/>
    <n v="0.02"/>
  </r>
  <r>
    <x v="11"/>
    <x v="344"/>
    <s v="es ESP"/>
    <x v="2"/>
    <s v="18-101"/>
    <n v="4"/>
    <x v="2"/>
    <n v="119"/>
    <x v="2"/>
    <n v="1"/>
    <n v="0"/>
    <n v="1"/>
    <n v="0"/>
    <n v="0"/>
    <n v="1"/>
    <n v="0"/>
    <x v="31"/>
    <x v="0"/>
    <n v="0.76"/>
    <n v="0"/>
    <n v="0.76"/>
    <n v="0.76"/>
    <n v="0.76"/>
    <n v="0.6"/>
    <n v="0.6"/>
    <n v="0.2"/>
    <n v="0.8"/>
    <n v="0.44"/>
    <n v="0.18"/>
    <n v="0.62"/>
    <n v="0.44"/>
    <n v="0.62"/>
  </r>
  <r>
    <x v="11"/>
    <x v="345"/>
    <s v="pt POR"/>
    <x v="5"/>
    <s v="20-154"/>
    <n v="11"/>
    <x v="8"/>
    <n v="337"/>
    <x v="27"/>
    <n v="2"/>
    <n v="0"/>
    <n v="2"/>
    <n v="0"/>
    <n v="0"/>
    <n v="0"/>
    <n v="0"/>
    <x v="1"/>
    <x v="0"/>
    <n v="0.53"/>
    <n v="0"/>
    <n v="0.53"/>
    <n v="0.53"/>
    <n v="0.53"/>
    <n v="1.1000000000000001"/>
    <n v="1.1000000000000001"/>
    <n v="0.1"/>
    <n v="1.2"/>
    <n v="0.3"/>
    <n v="0.03"/>
    <n v="0.32"/>
    <n v="0.3"/>
    <n v="0.32"/>
  </r>
  <r>
    <x v="11"/>
    <x v="346"/>
    <s v="eng ENG"/>
    <x v="0"/>
    <s v="18-221"/>
    <n v="0"/>
    <x v="1"/>
    <n v="0"/>
    <x v="1"/>
    <n v="0"/>
    <n v="0"/>
    <n v="0"/>
    <n v="0"/>
    <n v="0"/>
    <n v="0"/>
    <n v="0"/>
    <x v="1"/>
    <x v="0"/>
    <n v="0"/>
    <n v="0"/>
    <n v="0"/>
    <n v="0"/>
    <n v="0"/>
    <n v="0"/>
    <n v="0"/>
    <n v="0"/>
    <n v="0"/>
    <n v="0"/>
    <n v="0"/>
    <n v="0"/>
    <n v="0"/>
    <n v="0"/>
  </r>
  <r>
    <x v="11"/>
    <x v="347"/>
    <s v="eng ENG"/>
    <x v="2"/>
    <s v="17-358"/>
    <n v="1"/>
    <x v="1"/>
    <n v="8"/>
    <x v="16"/>
    <n v="0"/>
    <n v="0"/>
    <n v="0"/>
    <n v="0"/>
    <n v="0"/>
    <n v="0"/>
    <n v="0"/>
    <x v="1"/>
    <x v="0"/>
    <n v="0"/>
    <n v="0"/>
    <n v="0"/>
    <n v="0"/>
    <n v="0"/>
    <n v="0"/>
    <n v="0"/>
    <n v="0"/>
    <n v="0"/>
    <n v="0"/>
    <n v="0"/>
    <n v="0"/>
    <n v="0"/>
    <n v="0"/>
  </r>
  <r>
    <x v="11"/>
    <x v="348"/>
    <s v="eng ENG"/>
    <x v="3"/>
    <s v="19-150"/>
    <n v="0"/>
    <x v="1"/>
    <n v="0"/>
    <x v="1"/>
    <n v="0"/>
    <n v="0"/>
    <n v="0"/>
    <n v="0"/>
    <n v="0"/>
    <n v="0"/>
    <n v="0"/>
    <x v="1"/>
    <x v="0"/>
    <n v="0"/>
    <n v="0"/>
    <n v="0"/>
    <n v="0"/>
    <n v="0"/>
    <n v="0"/>
    <n v="0"/>
    <n v="0"/>
    <n v="0"/>
    <n v="0"/>
    <n v="0"/>
    <n v="0"/>
    <n v="0"/>
    <n v="0"/>
  </r>
  <r>
    <x v="11"/>
    <x v="349"/>
    <s v="nl NED"/>
    <x v="6"/>
    <s v="21-042"/>
    <n v="0"/>
    <x v="1"/>
    <n v="0"/>
    <x v="1"/>
    <n v="0"/>
    <n v="0"/>
    <n v="0"/>
    <n v="0"/>
    <n v="0"/>
    <n v="0"/>
    <n v="0"/>
    <x v="1"/>
    <x v="0"/>
    <n v="0"/>
    <n v="0"/>
    <n v="0"/>
    <n v="0"/>
    <n v="0"/>
    <n v="0"/>
    <n v="0"/>
    <n v="0"/>
    <n v="0"/>
    <n v="0"/>
    <n v="0"/>
    <n v="0"/>
    <n v="0"/>
    <n v="0"/>
  </r>
  <r>
    <x v="11"/>
    <x v="350"/>
    <s v="co COL"/>
    <x v="1"/>
    <s v="26-018"/>
    <n v="8"/>
    <x v="20"/>
    <n v="613"/>
    <x v="89"/>
    <n v="3"/>
    <n v="2"/>
    <n v="3"/>
    <n v="0"/>
    <n v="0"/>
    <n v="2"/>
    <n v="0"/>
    <x v="12"/>
    <x v="0"/>
    <n v="0.44"/>
    <n v="0.28999999999999998"/>
    <n v="0.73"/>
    <n v="0.44"/>
    <n v="0.73"/>
    <n v="1.7"/>
    <n v="1.7"/>
    <n v="1"/>
    <n v="2.7"/>
    <n v="0.26"/>
    <n v="0.15"/>
    <n v="0.4"/>
    <n v="0.26"/>
    <n v="0.4"/>
  </r>
  <r>
    <x v="11"/>
    <x v="351"/>
    <s v="sct SCO"/>
    <x v="1"/>
    <s v="17-081"/>
    <n v="2"/>
    <x v="1"/>
    <n v="26"/>
    <x v="88"/>
    <n v="0"/>
    <n v="0"/>
    <n v="0"/>
    <n v="0"/>
    <n v="0"/>
    <n v="0"/>
    <n v="0"/>
    <x v="1"/>
    <x v="0"/>
    <n v="0"/>
    <n v="0"/>
    <n v="0"/>
    <n v="0"/>
    <n v="0"/>
    <n v="0"/>
    <n v="0"/>
    <n v="0"/>
    <n v="0"/>
    <n v="0"/>
    <n v="0"/>
    <n v="0"/>
    <n v="0"/>
    <n v="0"/>
  </r>
  <r>
    <x v="11"/>
    <x v="352"/>
    <s v="eng ENG"/>
    <x v="5"/>
    <s v="19-302"/>
    <n v="19"/>
    <x v="12"/>
    <n v="1116"/>
    <x v="29"/>
    <n v="1"/>
    <n v="1"/>
    <n v="1"/>
    <n v="0"/>
    <n v="0"/>
    <n v="1"/>
    <n v="0"/>
    <x v="35"/>
    <x v="0"/>
    <n v="0.08"/>
    <n v="0.08"/>
    <n v="0.16"/>
    <n v="0.08"/>
    <n v="0.16"/>
    <n v="1.1000000000000001"/>
    <n v="1.1000000000000001"/>
    <n v="2.2999999999999998"/>
    <n v="3.4"/>
    <n v="0.09"/>
    <n v="0.19"/>
    <n v="0.28000000000000003"/>
    <n v="0.09"/>
    <n v="0.28000000000000003"/>
  </r>
  <r>
    <x v="11"/>
    <x v="353"/>
    <s v="br BRA"/>
    <x v="2"/>
    <s v="29-100"/>
    <n v="18"/>
    <x v="3"/>
    <n v="1253"/>
    <x v="134"/>
    <n v="0"/>
    <n v="0"/>
    <n v="0"/>
    <n v="0"/>
    <n v="0"/>
    <n v="2"/>
    <n v="0"/>
    <x v="19"/>
    <x v="0"/>
    <n v="0"/>
    <n v="0"/>
    <n v="0"/>
    <n v="0"/>
    <n v="0"/>
    <n v="0.3"/>
    <n v="0.3"/>
    <n v="0.6"/>
    <n v="0.9"/>
    <n v="0.02"/>
    <n v="0.04"/>
    <n v="0.06"/>
    <n v="0.02"/>
    <n v="0.06"/>
  </r>
  <r>
    <x v="11"/>
    <x v="354"/>
    <s v="br BRA"/>
    <x v="4"/>
    <s v="31-121"/>
    <n v="13"/>
    <x v="9"/>
    <n v="929"/>
    <x v="140"/>
    <n v="7"/>
    <n v="3"/>
    <n v="7"/>
    <n v="0"/>
    <n v="0"/>
    <n v="0"/>
    <n v="0"/>
    <x v="1"/>
    <x v="0"/>
    <n v="0.68"/>
    <n v="0.28999999999999998"/>
    <n v="0.97"/>
    <n v="0.68"/>
    <n v="0.97"/>
    <n v="4.2"/>
    <n v="4.2"/>
    <n v="1.8"/>
    <n v="6"/>
    <n v="0.41"/>
    <n v="0.17"/>
    <n v="0.57999999999999996"/>
    <n v="0.41"/>
    <n v="0.57999999999999996"/>
  </r>
  <r>
    <x v="11"/>
    <x v="355"/>
    <s v="nl NED"/>
    <x v="1"/>
    <s v="23-269"/>
    <n v="2"/>
    <x v="11"/>
    <n v="171"/>
    <x v="34"/>
    <n v="0"/>
    <n v="0"/>
    <n v="0"/>
    <n v="0"/>
    <n v="0"/>
    <n v="0"/>
    <n v="0"/>
    <x v="1"/>
    <x v="0"/>
    <n v="0"/>
    <n v="0"/>
    <n v="0"/>
    <n v="0"/>
    <n v="0"/>
    <n v="1"/>
    <n v="1"/>
    <n v="0"/>
    <n v="1"/>
    <n v="0.51"/>
    <n v="0"/>
    <n v="0.51"/>
    <n v="0.51"/>
    <n v="0.51"/>
  </r>
  <r>
    <x v="11"/>
    <x v="356"/>
    <s v="eng ENG"/>
    <x v="0"/>
    <s v="25-253"/>
    <n v="16"/>
    <x v="16"/>
    <n v="1016"/>
    <x v="122"/>
    <n v="0"/>
    <n v="0"/>
    <n v="0"/>
    <n v="0"/>
    <n v="0"/>
    <n v="2"/>
    <n v="0"/>
    <x v="6"/>
    <x v="0"/>
    <n v="0"/>
    <n v="0"/>
    <n v="0"/>
    <n v="0"/>
    <n v="0"/>
    <n v="0.1"/>
    <n v="0.1"/>
    <n v="0.2"/>
    <n v="0.3"/>
    <n v="0.01"/>
    <n v="0.01"/>
    <n v="0.02"/>
    <n v="0.01"/>
    <n v="0.02"/>
  </r>
  <r>
    <x v="11"/>
    <x v="357"/>
    <s v="eng ENG"/>
    <x v="2"/>
    <s v="32-228"/>
    <n v="16"/>
    <x v="16"/>
    <n v="893"/>
    <x v="111"/>
    <n v="0"/>
    <n v="0"/>
    <n v="0"/>
    <n v="0"/>
    <n v="0"/>
    <n v="1"/>
    <n v="0"/>
    <x v="11"/>
    <x v="0"/>
    <n v="0"/>
    <n v="0"/>
    <n v="0"/>
    <n v="0"/>
    <n v="0"/>
    <n v="0.6"/>
    <n v="0.6"/>
    <n v="1.1000000000000001"/>
    <n v="1.7"/>
    <n v="0.06"/>
    <n v="0.11"/>
    <n v="0.17"/>
    <n v="0.06"/>
    <n v="0.17"/>
  </r>
  <r>
    <x v="11"/>
    <x v="358"/>
    <s v="eng ENG"/>
    <x v="5"/>
    <s v="22-001"/>
    <n v="6"/>
    <x v="2"/>
    <n v="189"/>
    <x v="141"/>
    <n v="0"/>
    <n v="0"/>
    <n v="0"/>
    <n v="0"/>
    <n v="0"/>
    <n v="1"/>
    <n v="0"/>
    <x v="51"/>
    <x v="0"/>
    <n v="0"/>
    <n v="0"/>
    <n v="0"/>
    <n v="0"/>
    <n v="0"/>
    <n v="0.2"/>
    <n v="0.2"/>
    <n v="0.2"/>
    <n v="0.4"/>
    <n v="0.09"/>
    <n v="0.09"/>
    <n v="0.18"/>
    <n v="0.09"/>
    <n v="0.18"/>
  </r>
  <r>
    <x v="11"/>
    <x v="359"/>
    <s v="pt POR"/>
    <x v="4"/>
    <s v="26-058"/>
    <n v="4"/>
    <x v="11"/>
    <n v="196"/>
    <x v="73"/>
    <n v="0"/>
    <n v="1"/>
    <n v="0"/>
    <n v="0"/>
    <n v="0"/>
    <n v="1"/>
    <n v="0"/>
    <x v="33"/>
    <x v="0"/>
    <n v="0"/>
    <n v="0.46"/>
    <n v="0.46"/>
    <n v="0"/>
    <n v="0.46"/>
    <n v="0.8"/>
    <n v="0.8"/>
    <n v="0.8"/>
    <n v="1.6"/>
    <n v="0.35"/>
    <n v="0.38"/>
    <n v="0.73"/>
    <n v="0.35"/>
    <n v="0.73"/>
  </r>
  <r>
    <x v="11"/>
    <x v="360"/>
    <s v="gn GUI"/>
    <x v="2"/>
    <s v="27-355"/>
    <n v="5"/>
    <x v="2"/>
    <n v="183"/>
    <x v="23"/>
    <n v="0"/>
    <n v="0"/>
    <n v="0"/>
    <n v="0"/>
    <n v="0"/>
    <n v="0"/>
    <n v="0"/>
    <x v="1"/>
    <x v="0"/>
    <n v="0"/>
    <n v="0"/>
    <n v="0"/>
    <n v="0"/>
    <n v="0"/>
    <n v="0.3"/>
    <n v="0.3"/>
    <n v="0.3"/>
    <n v="0.6"/>
    <n v="0.13"/>
    <n v="0.15"/>
    <n v="0.28000000000000003"/>
    <n v="0.13"/>
    <n v="0.28000000000000003"/>
  </r>
  <r>
    <x v="11"/>
    <x v="361"/>
    <s v="ie IRL"/>
    <x v="3"/>
    <s v="24-069"/>
    <n v="0"/>
    <x v="1"/>
    <n v="0"/>
    <x v="1"/>
    <n v="0"/>
    <n v="0"/>
    <n v="0"/>
    <n v="0"/>
    <n v="0"/>
    <n v="0"/>
    <n v="0"/>
    <x v="1"/>
    <x v="0"/>
    <n v="0"/>
    <n v="0"/>
    <n v="0"/>
    <n v="0"/>
    <n v="0"/>
    <n v="0"/>
    <n v="0"/>
    <n v="0"/>
    <n v="0"/>
    <n v="0"/>
    <n v="0"/>
    <n v="0"/>
    <n v="0"/>
    <n v="0"/>
  </r>
  <r>
    <x v="11"/>
    <x v="362"/>
    <s v="fr FRA"/>
    <x v="0"/>
    <s v="23-251"/>
    <n v="5"/>
    <x v="8"/>
    <n v="382"/>
    <x v="136"/>
    <n v="0"/>
    <n v="0"/>
    <n v="0"/>
    <n v="0"/>
    <n v="0"/>
    <n v="0"/>
    <n v="0"/>
    <x v="1"/>
    <x v="0"/>
    <n v="0"/>
    <n v="0"/>
    <n v="0"/>
    <n v="0"/>
    <n v="0"/>
    <n v="0.2"/>
    <n v="0.2"/>
    <n v="0"/>
    <n v="0.2"/>
    <n v="0.05"/>
    <n v="0"/>
    <n v="0.05"/>
    <n v="0.05"/>
    <n v="0.05"/>
  </r>
  <r>
    <x v="11"/>
    <x v="363"/>
    <s v="cm CMR"/>
    <x v="0"/>
    <s v="31-176"/>
    <n v="8"/>
    <x v="13"/>
    <n v="552"/>
    <x v="142"/>
    <n v="0"/>
    <n v="0"/>
    <n v="0"/>
    <n v="0"/>
    <n v="0"/>
    <n v="1"/>
    <n v="0"/>
    <x v="16"/>
    <x v="0"/>
    <n v="0"/>
    <n v="0"/>
    <n v="0"/>
    <n v="0"/>
    <n v="0"/>
    <n v="0"/>
    <n v="0"/>
    <n v="0"/>
    <n v="0"/>
    <n v="0"/>
    <n v="0"/>
    <n v="0"/>
    <n v="0"/>
    <n v="0"/>
  </r>
  <r>
    <x v="11"/>
    <x v="364"/>
    <s v="br BRA"/>
    <x v="2"/>
    <s v="26-172"/>
    <n v="0"/>
    <x v="1"/>
    <n v="0"/>
    <x v="1"/>
    <n v="0"/>
    <n v="0"/>
    <n v="0"/>
    <n v="0"/>
    <n v="0"/>
    <n v="0"/>
    <n v="0"/>
    <x v="1"/>
    <x v="0"/>
    <n v="0"/>
    <n v="0"/>
    <n v="0"/>
    <n v="0"/>
    <n v="0"/>
    <n v="0"/>
    <n v="0"/>
    <n v="0"/>
    <n v="0"/>
    <n v="0"/>
    <n v="0"/>
    <n v="0"/>
    <n v="0"/>
    <n v="0"/>
  </r>
  <r>
    <x v="11"/>
    <x v="365"/>
    <s v="eng ENG"/>
    <x v="6"/>
    <s v="37-027"/>
    <n v="13"/>
    <x v="5"/>
    <n v="540"/>
    <x v="125"/>
    <n v="0"/>
    <n v="1"/>
    <n v="0"/>
    <n v="0"/>
    <n v="0"/>
    <n v="1"/>
    <n v="0"/>
    <x v="10"/>
    <x v="0"/>
    <n v="0"/>
    <n v="0.17"/>
    <n v="0.17"/>
    <n v="0"/>
    <n v="0.17"/>
    <n v="0.4"/>
    <n v="0.4"/>
    <n v="0.7"/>
    <n v="1.1000000000000001"/>
    <n v="0.06"/>
    <n v="0.12"/>
    <n v="0.18"/>
    <n v="0.06"/>
    <n v="0.18"/>
  </r>
  <r>
    <x v="11"/>
    <x v="366"/>
    <s v="uy URU"/>
    <x v="1"/>
    <s v="23-221"/>
    <n v="14"/>
    <x v="16"/>
    <n v="899"/>
    <x v="19"/>
    <n v="5"/>
    <n v="2"/>
    <n v="5"/>
    <n v="0"/>
    <n v="0"/>
    <n v="1"/>
    <n v="1"/>
    <x v="11"/>
    <x v="9"/>
    <n v="0.5"/>
    <n v="0.2"/>
    <n v="0.7"/>
    <n v="0.5"/>
    <n v="0.7"/>
    <n v="7.4"/>
    <n v="7.4"/>
    <n v="3.3"/>
    <n v="10.7"/>
    <n v="0.74"/>
    <n v="0.33"/>
    <n v="1.07"/>
    <n v="0.74"/>
    <n v="1.07"/>
  </r>
  <r>
    <x v="11"/>
    <x v="367"/>
    <s v="eng ENG"/>
    <x v="4"/>
    <s v="29-169"/>
    <n v="7"/>
    <x v="8"/>
    <n v="308"/>
    <x v="63"/>
    <n v="1"/>
    <n v="0"/>
    <n v="1"/>
    <n v="0"/>
    <n v="0"/>
    <n v="0"/>
    <n v="0"/>
    <x v="1"/>
    <x v="0"/>
    <n v="0.28999999999999998"/>
    <n v="0"/>
    <n v="0.28999999999999998"/>
    <n v="0.28999999999999998"/>
    <n v="0.28999999999999998"/>
    <n v="1.3"/>
    <n v="1.3"/>
    <n v="0.9"/>
    <n v="2.1"/>
    <n v="0.37"/>
    <n v="0.25"/>
    <n v="0.63"/>
    <n v="0.37"/>
    <n v="0.63"/>
  </r>
  <r>
    <x v="11"/>
    <x v="368"/>
    <s v="eng ENG"/>
    <x v="0"/>
    <s v="25-316"/>
    <n v="2"/>
    <x v="2"/>
    <n v="66"/>
    <x v="7"/>
    <n v="0"/>
    <n v="0"/>
    <n v="0"/>
    <n v="0"/>
    <n v="0"/>
    <n v="0"/>
    <n v="0"/>
    <x v="1"/>
    <x v="0"/>
    <n v="0"/>
    <n v="0"/>
    <n v="0"/>
    <n v="0"/>
    <n v="0"/>
    <n v="0"/>
    <n v="0"/>
    <n v="0"/>
    <n v="0"/>
    <n v="0.06"/>
    <n v="0"/>
    <n v="0.06"/>
    <n v="0.06"/>
    <n v="0.06"/>
  </r>
  <r>
    <x v="11"/>
    <x v="369"/>
    <s v="sct SCO"/>
    <x v="0"/>
    <s v="19-184"/>
    <n v="0"/>
    <x v="1"/>
    <n v="0"/>
    <x v="1"/>
    <n v="0"/>
    <n v="0"/>
    <n v="0"/>
    <n v="0"/>
    <n v="0"/>
    <n v="0"/>
    <n v="0"/>
    <x v="1"/>
    <x v="0"/>
    <n v="0"/>
    <n v="0"/>
    <n v="0"/>
    <n v="0"/>
    <n v="0"/>
    <n v="0"/>
    <n v="0"/>
    <n v="0"/>
    <n v="0"/>
    <n v="0"/>
    <n v="0"/>
    <n v="0"/>
    <n v="0"/>
    <n v="0"/>
  </r>
  <r>
    <x v="11"/>
    <x v="370"/>
    <s v="sct SCO"/>
    <x v="0"/>
    <s v="28-326"/>
    <n v="17"/>
    <x v="3"/>
    <n v="1237"/>
    <x v="21"/>
    <n v="0"/>
    <n v="5"/>
    <n v="0"/>
    <n v="0"/>
    <n v="0"/>
    <n v="0"/>
    <n v="0"/>
    <x v="1"/>
    <x v="0"/>
    <n v="0"/>
    <n v="0.36"/>
    <n v="0.36"/>
    <n v="0"/>
    <n v="0.36"/>
    <n v="0.4"/>
    <n v="0.4"/>
    <n v="3.4"/>
    <n v="3.7"/>
    <n v="0.03"/>
    <n v="0.24"/>
    <n v="0.27"/>
    <n v="0.03"/>
    <n v="0.27"/>
  </r>
  <r>
    <x v="11"/>
    <x v="371"/>
    <s v="eg EGY"/>
    <x v="1"/>
    <s v="30-230"/>
    <n v="19"/>
    <x v="0"/>
    <n v="1686"/>
    <x v="108"/>
    <n v="7"/>
    <n v="4"/>
    <n v="7"/>
    <n v="0"/>
    <n v="0"/>
    <n v="0"/>
    <n v="0"/>
    <x v="1"/>
    <x v="0"/>
    <n v="0.37"/>
    <n v="0.21"/>
    <n v="0.59"/>
    <n v="0.37"/>
    <n v="0.59"/>
    <n v="9"/>
    <n v="9"/>
    <n v="3.7"/>
    <n v="12.7"/>
    <n v="0.48"/>
    <n v="0.2"/>
    <n v="0.68"/>
    <n v="0.48"/>
    <n v="0.68"/>
  </r>
  <r>
    <x v="11"/>
    <x v="372"/>
    <s v="gr GRE"/>
    <x v="0"/>
    <s v="26-264"/>
    <n v="12"/>
    <x v="5"/>
    <n v="441"/>
    <x v="66"/>
    <n v="0"/>
    <n v="3"/>
    <n v="0"/>
    <n v="0"/>
    <n v="0"/>
    <n v="1"/>
    <n v="0"/>
    <x v="22"/>
    <x v="0"/>
    <n v="0"/>
    <n v="0.61"/>
    <n v="0.61"/>
    <n v="0"/>
    <n v="0.61"/>
    <n v="0.6"/>
    <n v="0.6"/>
    <n v="0.8"/>
    <n v="1.5"/>
    <n v="0.13"/>
    <n v="0.17"/>
    <n v="0.3"/>
    <n v="0.13"/>
    <n v="0.3"/>
  </r>
  <r>
    <x v="11"/>
    <x v="373"/>
    <s v="nl NED"/>
    <x v="0"/>
    <s v="31-207"/>
    <n v="17"/>
    <x v="15"/>
    <n v="1485"/>
    <x v="41"/>
    <n v="2"/>
    <n v="0"/>
    <n v="2"/>
    <n v="0"/>
    <n v="0"/>
    <n v="1"/>
    <n v="0"/>
    <x v="18"/>
    <x v="0"/>
    <n v="0.12"/>
    <n v="0"/>
    <n v="0.12"/>
    <n v="0.12"/>
    <n v="0.12"/>
    <n v="1.1000000000000001"/>
    <n v="1.1000000000000001"/>
    <n v="0.2"/>
    <n v="1.2"/>
    <n v="0.06"/>
    <n v="0.01"/>
    <n v="7.0000000000000007E-2"/>
    <n v="0.06"/>
    <n v="7.0000000000000007E-2"/>
  </r>
  <r>
    <x v="12"/>
    <x v="374"/>
    <s v="ch SUI"/>
    <x v="0"/>
    <s v="27-196"/>
    <n v="14"/>
    <x v="12"/>
    <n v="1196"/>
    <x v="81"/>
    <n v="0"/>
    <n v="1"/>
    <n v="0"/>
    <n v="0"/>
    <n v="0"/>
    <n v="1"/>
    <n v="0"/>
    <x v="35"/>
    <x v="0"/>
    <n v="0"/>
    <n v="0.08"/>
    <n v="0.08"/>
    <n v="0"/>
    <n v="0.08"/>
    <n v="0.5"/>
    <n v="0.5"/>
    <n v="0.1"/>
    <n v="0.6"/>
    <n v="0.04"/>
    <n v="0.01"/>
    <n v="0.05"/>
    <n v="0.04"/>
    <n v="0.05"/>
  </r>
  <r>
    <x v="12"/>
    <x v="375"/>
    <s v="nl NED"/>
    <x v="0"/>
    <s v="27-347"/>
    <n v="14"/>
    <x v="10"/>
    <n v="1066"/>
    <x v="28"/>
    <n v="0"/>
    <n v="0"/>
    <n v="0"/>
    <n v="0"/>
    <n v="0"/>
    <n v="0"/>
    <n v="0"/>
    <x v="1"/>
    <x v="0"/>
    <n v="0"/>
    <n v="0"/>
    <n v="0"/>
    <n v="0"/>
    <n v="0"/>
    <n v="0.2"/>
    <n v="0.2"/>
    <n v="0.3"/>
    <n v="0.5"/>
    <n v="0.02"/>
    <n v="0.02"/>
    <n v="0.04"/>
    <n v="0.02"/>
    <n v="0.04"/>
  </r>
  <r>
    <x v="12"/>
    <x v="376"/>
    <s v="ar ARG"/>
    <x v="4"/>
    <s v="23-000"/>
    <n v="15"/>
    <x v="8"/>
    <n v="488"/>
    <x v="143"/>
    <n v="4"/>
    <n v="0"/>
    <n v="4"/>
    <n v="0"/>
    <n v="0"/>
    <n v="0"/>
    <n v="0"/>
    <x v="1"/>
    <x v="0"/>
    <n v="0.74"/>
    <n v="0"/>
    <n v="0.74"/>
    <n v="0.74"/>
    <n v="0.74"/>
    <n v="1.9"/>
    <n v="1.9"/>
    <n v="0.4"/>
    <n v="2.4"/>
    <n v="0.36"/>
    <n v="0.08"/>
    <n v="0.43"/>
    <n v="0.36"/>
    <n v="0.43"/>
  </r>
  <r>
    <x v="12"/>
    <x v="377"/>
    <s v="eng ENG"/>
    <x v="3"/>
    <s v="37-150"/>
    <n v="0"/>
    <x v="1"/>
    <n v="0"/>
    <x v="1"/>
    <n v="0"/>
    <n v="0"/>
    <n v="0"/>
    <n v="0"/>
    <n v="0"/>
    <n v="0"/>
    <n v="0"/>
    <x v="1"/>
    <x v="0"/>
    <n v="0"/>
    <n v="0"/>
    <n v="0"/>
    <n v="0"/>
    <n v="0"/>
    <n v="0"/>
    <n v="0"/>
    <n v="0"/>
    <n v="0"/>
    <n v="0"/>
    <n v="0"/>
    <n v="0"/>
    <n v="0"/>
    <n v="0"/>
  </r>
  <r>
    <x v="12"/>
    <x v="378"/>
    <s v="be BEL"/>
    <x v="2"/>
    <s v="31-217"/>
    <n v="19"/>
    <x v="6"/>
    <n v="1567"/>
    <x v="32"/>
    <n v="3"/>
    <n v="11"/>
    <n v="3"/>
    <n v="0"/>
    <n v="0"/>
    <n v="1"/>
    <n v="0"/>
    <x v="18"/>
    <x v="0"/>
    <n v="0.17"/>
    <n v="0.63"/>
    <n v="0.8"/>
    <n v="0.17"/>
    <n v="0.8"/>
    <n v="3.3"/>
    <n v="3.3"/>
    <n v="8.9"/>
    <n v="12.2"/>
    <n v="0.19"/>
    <n v="0.51"/>
    <n v="0.7"/>
    <n v="0.19"/>
    <n v="0.7"/>
  </r>
  <r>
    <x v="12"/>
    <x v="379"/>
    <s v="eng ENG"/>
    <x v="1"/>
    <s v="19-357"/>
    <n v="0"/>
    <x v="1"/>
    <n v="0"/>
    <x v="1"/>
    <n v="0"/>
    <n v="0"/>
    <n v="0"/>
    <n v="0"/>
    <n v="0"/>
    <n v="0"/>
    <n v="0"/>
    <x v="1"/>
    <x v="0"/>
    <n v="0"/>
    <n v="0"/>
    <n v="0"/>
    <n v="0"/>
    <n v="0"/>
    <n v="0"/>
    <n v="0"/>
    <n v="0"/>
    <n v="0"/>
    <n v="0"/>
    <n v="0"/>
    <n v="0"/>
    <n v="0"/>
    <n v="0"/>
  </r>
  <r>
    <x v="12"/>
    <x v="380"/>
    <s v="pt POR"/>
    <x v="0"/>
    <s v="25-262"/>
    <n v="13"/>
    <x v="19"/>
    <n v="874"/>
    <x v="135"/>
    <n v="0"/>
    <n v="0"/>
    <n v="0"/>
    <n v="0"/>
    <n v="0"/>
    <n v="0"/>
    <n v="0"/>
    <x v="1"/>
    <x v="0"/>
    <n v="0"/>
    <n v="0"/>
    <n v="0"/>
    <n v="0"/>
    <n v="0"/>
    <n v="0.6"/>
    <n v="0.6"/>
    <n v="0.1"/>
    <n v="0.8"/>
    <n v="0.06"/>
    <n v="0.02"/>
    <n v="0.08"/>
    <n v="0.06"/>
    <n v="0.08"/>
  </r>
  <r>
    <x v="12"/>
    <x v="381"/>
    <s v="br BRA"/>
    <x v="3"/>
    <s v="29-167"/>
    <n v="20"/>
    <x v="17"/>
    <n v="1800"/>
    <x v="68"/>
    <n v="0"/>
    <n v="1"/>
    <n v="0"/>
    <n v="0"/>
    <n v="0"/>
    <n v="0"/>
    <n v="0"/>
    <x v="1"/>
    <x v="0"/>
    <n v="0"/>
    <n v="0.05"/>
    <n v="0.05"/>
    <n v="0"/>
    <n v="0.05"/>
    <n v="0"/>
    <n v="0"/>
    <n v="0.2"/>
    <n v="0.2"/>
    <n v="0"/>
    <n v="0.01"/>
    <n v="0.01"/>
    <n v="0"/>
    <n v="0.01"/>
  </r>
  <r>
    <x v="12"/>
    <x v="382"/>
    <s v="eng ENG"/>
    <x v="8"/>
    <s v="22-248"/>
    <n v="18"/>
    <x v="12"/>
    <n v="1045"/>
    <x v="144"/>
    <n v="7"/>
    <n v="4"/>
    <n v="7"/>
    <n v="0"/>
    <n v="0"/>
    <n v="1"/>
    <n v="0"/>
    <x v="20"/>
    <x v="0"/>
    <n v="0.6"/>
    <n v="0.34"/>
    <n v="0.95"/>
    <n v="0.6"/>
    <n v="0.95"/>
    <n v="3.7"/>
    <n v="3.7"/>
    <n v="2"/>
    <n v="5.7"/>
    <n v="0.32"/>
    <n v="0.17"/>
    <n v="0.49"/>
    <n v="0.32"/>
    <n v="0.49"/>
  </r>
  <r>
    <x v="12"/>
    <x v="383"/>
    <s v="fr FRA"/>
    <x v="2"/>
    <s v="22-192"/>
    <n v="0"/>
    <x v="1"/>
    <n v="0"/>
    <x v="1"/>
    <n v="0"/>
    <n v="0"/>
    <n v="0"/>
    <n v="0"/>
    <n v="0"/>
    <n v="0"/>
    <n v="0"/>
    <x v="1"/>
    <x v="0"/>
    <n v="0"/>
    <n v="0"/>
    <n v="0"/>
    <n v="0"/>
    <n v="0"/>
    <n v="0"/>
    <n v="0"/>
    <n v="0"/>
    <n v="0"/>
    <n v="0"/>
    <n v="0"/>
    <n v="0"/>
    <n v="0"/>
    <n v="0"/>
  </r>
  <r>
    <x v="12"/>
    <x v="384"/>
    <s v="es ESP"/>
    <x v="6"/>
    <s v="22-149"/>
    <n v="5"/>
    <x v="1"/>
    <n v="111"/>
    <x v="25"/>
    <n v="0"/>
    <n v="1"/>
    <n v="0"/>
    <n v="0"/>
    <n v="0"/>
    <n v="0"/>
    <n v="0"/>
    <x v="1"/>
    <x v="0"/>
    <n v="0"/>
    <n v="0.81"/>
    <n v="0.81"/>
    <n v="0"/>
    <n v="0.81"/>
    <n v="0.1"/>
    <n v="0.1"/>
    <n v="0.4"/>
    <n v="0.5"/>
    <n v="0.11"/>
    <n v="0.33"/>
    <n v="0.44"/>
    <n v="0.11"/>
    <n v="0.44"/>
  </r>
  <r>
    <x v="12"/>
    <x v="385"/>
    <s v="eng ENG"/>
    <x v="1"/>
    <s v="27-143"/>
    <n v="14"/>
    <x v="16"/>
    <n v="950"/>
    <x v="91"/>
    <n v="2"/>
    <n v="3"/>
    <n v="2"/>
    <n v="0"/>
    <n v="0"/>
    <n v="0"/>
    <n v="0"/>
    <x v="1"/>
    <x v="0"/>
    <n v="0.19"/>
    <n v="0.28000000000000003"/>
    <n v="0.47"/>
    <n v="0.19"/>
    <n v="0.47"/>
    <n v="2.6"/>
    <n v="2.6"/>
    <n v="3.3"/>
    <n v="5.9"/>
    <n v="0.25"/>
    <n v="0.31"/>
    <n v="0.56000000000000005"/>
    <n v="0.25"/>
    <n v="0.56000000000000005"/>
  </r>
  <r>
    <x v="12"/>
    <x v="386"/>
    <s v="de GER"/>
    <x v="2"/>
    <s v="32-099"/>
    <n v="17"/>
    <x v="3"/>
    <n v="1245"/>
    <x v="145"/>
    <n v="2"/>
    <n v="2"/>
    <n v="2"/>
    <n v="0"/>
    <n v="0"/>
    <n v="0"/>
    <n v="0"/>
    <x v="1"/>
    <x v="0"/>
    <n v="0.14000000000000001"/>
    <n v="0.14000000000000001"/>
    <n v="0.28999999999999998"/>
    <n v="0.14000000000000001"/>
    <n v="0.28999999999999998"/>
    <n v="3.3"/>
    <n v="3.3"/>
    <n v="2.5"/>
    <n v="5.8"/>
    <n v="0.24"/>
    <n v="0.18"/>
    <n v="0.42"/>
    <n v="0.24"/>
    <n v="0.42"/>
  </r>
  <r>
    <x v="12"/>
    <x v="387"/>
    <s v="no NOR"/>
    <x v="1"/>
    <s v="22-194"/>
    <n v="19"/>
    <x v="6"/>
    <n v="1546"/>
    <x v="146"/>
    <n v="25"/>
    <n v="3"/>
    <n v="21"/>
    <n v="4"/>
    <n v="4"/>
    <n v="3"/>
    <n v="0"/>
    <x v="10"/>
    <x v="0"/>
    <n v="1.46"/>
    <n v="0.17"/>
    <n v="1.63"/>
    <n v="1.22"/>
    <n v="1.4"/>
    <n v="16.899999999999999"/>
    <n v="13.7"/>
    <n v="2.9"/>
    <n v="16.7"/>
    <n v="0.98"/>
    <n v="0.17"/>
    <n v="1.1499999999999999"/>
    <n v="0.8"/>
    <n v="0.97"/>
  </r>
  <r>
    <x v="12"/>
    <x v="388"/>
    <s v="eng ENG"/>
    <x v="2"/>
    <s v="20-231"/>
    <n v="0"/>
    <x v="1"/>
    <n v="0"/>
    <x v="1"/>
    <n v="0"/>
    <n v="0"/>
    <n v="0"/>
    <n v="0"/>
    <n v="0"/>
    <n v="0"/>
    <n v="0"/>
    <x v="1"/>
    <x v="0"/>
    <n v="0"/>
    <n v="0"/>
    <n v="0"/>
    <n v="0"/>
    <n v="0"/>
    <n v="0"/>
    <n v="0"/>
    <n v="0"/>
    <n v="0"/>
    <n v="0"/>
    <n v="0"/>
    <n v="0"/>
    <n v="0"/>
    <n v="0"/>
  </r>
  <r>
    <x v="12"/>
    <x v="389"/>
    <s v="es ESP"/>
    <x v="0"/>
    <s v="28-249"/>
    <n v="5"/>
    <x v="8"/>
    <n v="376"/>
    <x v="136"/>
    <n v="0"/>
    <n v="0"/>
    <n v="0"/>
    <n v="0"/>
    <n v="0"/>
    <n v="0"/>
    <n v="0"/>
    <x v="1"/>
    <x v="0"/>
    <n v="0"/>
    <n v="0"/>
    <n v="0"/>
    <n v="0"/>
    <n v="0"/>
    <n v="0.2"/>
    <n v="0.2"/>
    <n v="0.1"/>
    <n v="0.3"/>
    <n v="0.04"/>
    <n v="0.03"/>
    <n v="0.08"/>
    <n v="0.04"/>
    <n v="0.08"/>
  </r>
  <r>
    <x v="12"/>
    <x v="390"/>
    <s v="eng ENG"/>
    <x v="6"/>
    <s v="18-071"/>
    <n v="8"/>
    <x v="8"/>
    <n v="363"/>
    <x v="114"/>
    <n v="0"/>
    <n v="0"/>
    <n v="0"/>
    <n v="0"/>
    <n v="0"/>
    <n v="1"/>
    <n v="0"/>
    <x v="32"/>
    <x v="0"/>
    <n v="0"/>
    <n v="0"/>
    <n v="0"/>
    <n v="0"/>
    <n v="0"/>
    <n v="0"/>
    <n v="0"/>
    <n v="0.8"/>
    <n v="0.8"/>
    <n v="0.01"/>
    <n v="0.19"/>
    <n v="0.2"/>
    <n v="0.01"/>
    <n v="0.2"/>
  </r>
  <r>
    <x v="12"/>
    <x v="391"/>
    <s v="dz ALG"/>
    <x v="1"/>
    <s v="31-344"/>
    <n v="15"/>
    <x v="19"/>
    <n v="840"/>
    <x v="90"/>
    <n v="4"/>
    <n v="3"/>
    <n v="4"/>
    <n v="0"/>
    <n v="0"/>
    <n v="2"/>
    <n v="0"/>
    <x v="8"/>
    <x v="0"/>
    <n v="0.43"/>
    <n v="0.32"/>
    <n v="0.75"/>
    <n v="0.43"/>
    <n v="0.75"/>
    <n v="3.2"/>
    <n v="3.2"/>
    <n v="3.2"/>
    <n v="6.3"/>
    <n v="0.34"/>
    <n v="0.34"/>
    <n v="0.68"/>
    <n v="0.34"/>
    <n v="0.68"/>
  </r>
  <r>
    <x v="12"/>
    <x v="392"/>
    <s v="eng ENG"/>
    <x v="0"/>
    <s v="19-135"/>
    <n v="0"/>
    <x v="1"/>
    <n v="0"/>
    <x v="1"/>
    <n v="0"/>
    <n v="0"/>
    <n v="0"/>
    <n v="0"/>
    <n v="0"/>
    <n v="0"/>
    <n v="0"/>
    <x v="1"/>
    <x v="0"/>
    <n v="0"/>
    <n v="0"/>
    <n v="0"/>
    <n v="0"/>
    <n v="0"/>
    <n v="0"/>
    <n v="0"/>
    <n v="0"/>
    <n v="0"/>
    <n v="0"/>
    <n v="0"/>
    <n v="0"/>
    <n v="0"/>
    <n v="0"/>
  </r>
  <r>
    <x v="12"/>
    <x v="393"/>
    <s v="de GER"/>
    <x v="3"/>
    <s v="30-086"/>
    <n v="0"/>
    <x v="1"/>
    <n v="0"/>
    <x v="1"/>
    <n v="0"/>
    <n v="0"/>
    <n v="0"/>
    <n v="0"/>
    <n v="0"/>
    <n v="0"/>
    <n v="0"/>
    <x v="1"/>
    <x v="0"/>
    <n v="0"/>
    <n v="0"/>
    <n v="0"/>
    <n v="0"/>
    <n v="0"/>
    <n v="0"/>
    <n v="0"/>
    <n v="0"/>
    <n v="0"/>
    <n v="0"/>
    <n v="0"/>
    <n v="0"/>
    <n v="0"/>
    <n v="0"/>
  </r>
  <r>
    <x v="12"/>
    <x v="394"/>
    <s v="eng ENG"/>
    <x v="4"/>
    <s v="20-270"/>
    <n v="9"/>
    <x v="1"/>
    <n v="119"/>
    <x v="2"/>
    <n v="0"/>
    <n v="0"/>
    <n v="0"/>
    <n v="0"/>
    <n v="0"/>
    <n v="1"/>
    <n v="0"/>
    <x v="31"/>
    <x v="0"/>
    <n v="0"/>
    <n v="0"/>
    <n v="0"/>
    <n v="0"/>
    <n v="0"/>
    <n v="0.1"/>
    <n v="0.1"/>
    <n v="0.2"/>
    <n v="0.3"/>
    <n v="0.05"/>
    <n v="0.14000000000000001"/>
    <n v="0.19"/>
    <n v="0.05"/>
    <n v="0.19"/>
  </r>
  <r>
    <x v="12"/>
    <x v="395"/>
    <s v="eng ENG"/>
    <x v="2"/>
    <s v="27-060"/>
    <n v="3"/>
    <x v="1"/>
    <n v="21"/>
    <x v="3"/>
    <n v="0"/>
    <n v="0"/>
    <n v="0"/>
    <n v="0"/>
    <n v="0"/>
    <n v="0"/>
    <n v="0"/>
    <x v="1"/>
    <x v="0"/>
    <n v="0"/>
    <n v="0"/>
    <n v="0"/>
    <n v="0"/>
    <n v="0"/>
    <n v="0"/>
    <n v="0"/>
    <n v="0"/>
    <n v="0"/>
    <n v="0.18"/>
    <n v="0"/>
    <n v="0.18"/>
    <n v="0.18"/>
    <n v="0.18"/>
  </r>
  <r>
    <x v="12"/>
    <x v="396"/>
    <s v="es ESP"/>
    <x v="2"/>
    <s v="26-223"/>
    <n v="19"/>
    <x v="0"/>
    <n v="1643"/>
    <x v="147"/>
    <n v="1"/>
    <n v="4"/>
    <n v="1"/>
    <n v="0"/>
    <n v="0"/>
    <n v="3"/>
    <n v="0"/>
    <x v="16"/>
    <x v="0"/>
    <n v="0.05"/>
    <n v="0.22"/>
    <n v="0.27"/>
    <n v="0.05"/>
    <n v="0.27"/>
    <n v="2.5"/>
    <n v="2.5"/>
    <n v="2.2000000000000002"/>
    <n v="4.7"/>
    <n v="0.13"/>
    <n v="0.12"/>
    <n v="0.26"/>
    <n v="0.13"/>
    <n v="0.26"/>
  </r>
  <r>
    <x v="12"/>
    <x v="397"/>
    <s v="pt POR"/>
    <x v="5"/>
    <s v="28-174"/>
    <n v="19"/>
    <x v="4"/>
    <n v="1327"/>
    <x v="59"/>
    <n v="2"/>
    <n v="5"/>
    <n v="2"/>
    <n v="0"/>
    <n v="0"/>
    <n v="2"/>
    <n v="0"/>
    <x v="19"/>
    <x v="0"/>
    <n v="0.14000000000000001"/>
    <n v="0.34"/>
    <n v="0.47"/>
    <n v="0.14000000000000001"/>
    <n v="0.47"/>
    <n v="1.4"/>
    <n v="1.4"/>
    <n v="2.4"/>
    <n v="3.8"/>
    <n v="0.09"/>
    <n v="0.16"/>
    <n v="0.26"/>
    <n v="0.09"/>
    <n v="0.26"/>
  </r>
  <r>
    <x v="12"/>
    <x v="398"/>
    <s v="eng ENG"/>
    <x v="0"/>
    <s v="28-248"/>
    <n v="14"/>
    <x v="12"/>
    <n v="1181"/>
    <x v="148"/>
    <n v="0"/>
    <n v="2"/>
    <n v="0"/>
    <n v="0"/>
    <n v="0"/>
    <n v="1"/>
    <n v="0"/>
    <x v="35"/>
    <x v="0"/>
    <n v="0"/>
    <n v="0.15"/>
    <n v="0.15"/>
    <n v="0"/>
    <n v="0.15"/>
    <n v="0.6"/>
    <n v="0.6"/>
    <n v="1.3"/>
    <n v="1.9"/>
    <n v="0.04"/>
    <n v="0.1"/>
    <n v="0.14000000000000001"/>
    <n v="0.04"/>
    <n v="0.14000000000000001"/>
  </r>
  <r>
    <x v="12"/>
    <x v="399"/>
    <s v="eng ENG"/>
    <x v="0"/>
    <s v="32-248"/>
    <n v="10"/>
    <x v="19"/>
    <n v="703"/>
    <x v="131"/>
    <n v="0"/>
    <n v="0"/>
    <n v="0"/>
    <n v="0"/>
    <n v="0"/>
    <n v="0"/>
    <n v="0"/>
    <x v="1"/>
    <x v="0"/>
    <n v="0"/>
    <n v="0"/>
    <n v="0"/>
    <n v="0"/>
    <n v="0"/>
    <n v="0.3"/>
    <n v="0.3"/>
    <n v="0.1"/>
    <n v="0.5"/>
    <n v="0.04"/>
    <n v="0.02"/>
    <n v="0.06"/>
    <n v="0.04"/>
    <n v="0.06"/>
  </r>
  <r>
    <x v="12"/>
    <x v="400"/>
    <s v="eng ENG"/>
    <x v="0"/>
    <s v="20-036"/>
    <n v="0"/>
    <x v="1"/>
    <n v="0"/>
    <x v="1"/>
    <n v="0"/>
    <n v="0"/>
    <n v="0"/>
    <n v="0"/>
    <n v="0"/>
    <n v="0"/>
    <n v="0"/>
    <x v="1"/>
    <x v="0"/>
    <n v="0"/>
    <n v="0"/>
    <n v="0"/>
    <n v="0"/>
    <n v="0"/>
    <n v="0"/>
    <n v="0"/>
    <n v="0"/>
    <n v="0"/>
    <n v="0"/>
    <n v="0"/>
    <n v="0"/>
    <n v="0"/>
    <n v="0"/>
  </r>
  <r>
    <x v="13"/>
    <x v="401"/>
    <s v="br BRA"/>
    <x v="1"/>
    <s v="22-341"/>
    <n v="11"/>
    <x v="16"/>
    <n v="828"/>
    <x v="149"/>
    <n v="3"/>
    <n v="0"/>
    <n v="3"/>
    <n v="0"/>
    <n v="0"/>
    <n v="2"/>
    <n v="0"/>
    <x v="8"/>
    <x v="0"/>
    <n v="0.33"/>
    <n v="0"/>
    <n v="0.33"/>
    <n v="0.33"/>
    <n v="0.33"/>
    <n v="2.7"/>
    <n v="2.7"/>
    <n v="0.4"/>
    <n v="3.1"/>
    <n v="0.28999999999999998"/>
    <n v="0.05"/>
    <n v="0.34"/>
    <n v="0.28999999999999998"/>
    <n v="0.34"/>
  </r>
  <r>
    <x v="13"/>
    <x v="402"/>
    <s v="nl NED"/>
    <x v="2"/>
    <s v="25-288"/>
    <n v="7"/>
    <x v="11"/>
    <n v="167"/>
    <x v="34"/>
    <n v="0"/>
    <n v="0"/>
    <n v="0"/>
    <n v="0"/>
    <n v="0"/>
    <n v="0"/>
    <n v="0"/>
    <x v="1"/>
    <x v="0"/>
    <n v="0"/>
    <n v="0"/>
    <n v="0"/>
    <n v="0"/>
    <n v="0"/>
    <n v="0.1"/>
    <n v="0.1"/>
    <n v="0.1"/>
    <n v="0.2"/>
    <n v="0.05"/>
    <n v="0.06"/>
    <n v="0.11"/>
    <n v="0.05"/>
    <n v="0.11"/>
  </r>
  <r>
    <x v="13"/>
    <x v="403"/>
    <s v="eng ENG"/>
    <x v="0"/>
    <s v="19-093"/>
    <n v="0"/>
    <x v="1"/>
    <n v="0"/>
    <x v="1"/>
    <n v="0"/>
    <n v="0"/>
    <n v="0"/>
    <n v="0"/>
    <n v="0"/>
    <n v="0"/>
    <n v="0"/>
    <x v="1"/>
    <x v="0"/>
    <n v="0"/>
    <n v="0"/>
    <n v="0"/>
    <n v="0"/>
    <n v="0"/>
    <n v="0"/>
    <n v="0"/>
    <n v="0"/>
    <n v="0"/>
    <n v="0"/>
    <n v="0"/>
    <n v="0"/>
    <n v="0"/>
    <n v="0"/>
  </r>
  <r>
    <x v="13"/>
    <x v="404"/>
    <s v="eng ENG"/>
    <x v="3"/>
    <s v="23-108"/>
    <n v="0"/>
    <x v="1"/>
    <n v="0"/>
    <x v="1"/>
    <n v="0"/>
    <n v="0"/>
    <n v="0"/>
    <n v="0"/>
    <n v="0"/>
    <n v="0"/>
    <n v="0"/>
    <x v="1"/>
    <x v="0"/>
    <n v="0"/>
    <n v="0"/>
    <n v="0"/>
    <n v="0"/>
    <n v="0"/>
    <n v="0"/>
    <n v="0"/>
    <n v="0"/>
    <n v="0"/>
    <n v="0"/>
    <n v="0"/>
    <n v="0"/>
    <n v="0"/>
    <n v="0"/>
  </r>
  <r>
    <x v="13"/>
    <x v="405"/>
    <s v="eng ENG"/>
    <x v="3"/>
    <s v="29-327"/>
    <n v="0"/>
    <x v="1"/>
    <n v="0"/>
    <x v="1"/>
    <n v="0"/>
    <n v="0"/>
    <n v="0"/>
    <n v="0"/>
    <n v="0"/>
    <n v="0"/>
    <n v="0"/>
    <x v="1"/>
    <x v="0"/>
    <n v="0"/>
    <n v="0"/>
    <n v="0"/>
    <n v="0"/>
    <n v="0"/>
    <n v="0"/>
    <n v="0"/>
    <n v="0"/>
    <n v="0"/>
    <n v="0"/>
    <n v="0"/>
    <n v="0"/>
    <n v="0"/>
    <n v="0"/>
  </r>
  <r>
    <x v="13"/>
    <x v="406"/>
    <s v="br BRA"/>
    <x v="2"/>
    <s v="30-342"/>
    <n v="16"/>
    <x v="10"/>
    <n v="1161"/>
    <x v="150"/>
    <n v="2"/>
    <n v="3"/>
    <n v="2"/>
    <n v="0"/>
    <n v="0"/>
    <n v="5"/>
    <n v="0"/>
    <x v="30"/>
    <x v="0"/>
    <n v="0.16"/>
    <n v="0.23"/>
    <n v="0.39"/>
    <n v="0.16"/>
    <n v="0.39"/>
    <n v="2.1"/>
    <n v="2.1"/>
    <n v="2"/>
    <n v="4"/>
    <n v="0.16"/>
    <n v="0.15"/>
    <n v="0.31"/>
    <n v="0.16"/>
    <n v="0.31"/>
  </r>
  <r>
    <x v="13"/>
    <x v="407"/>
    <s v="pt POR"/>
    <x v="0"/>
    <s v="23-319"/>
    <n v="14"/>
    <x v="12"/>
    <n v="1187"/>
    <x v="36"/>
    <n v="0"/>
    <n v="1"/>
    <n v="0"/>
    <n v="0"/>
    <n v="0"/>
    <n v="5"/>
    <n v="0"/>
    <x v="46"/>
    <x v="0"/>
    <n v="0"/>
    <n v="0.08"/>
    <n v="0.08"/>
    <n v="0"/>
    <n v="0.08"/>
    <n v="0.8"/>
    <n v="0.8"/>
    <n v="1.4"/>
    <n v="2.1"/>
    <n v="0.06"/>
    <n v="0.1"/>
    <n v="0.16"/>
    <n v="0.06"/>
    <n v="0.16"/>
  </r>
  <r>
    <x v="13"/>
    <x v="408"/>
    <s v="se SWE"/>
    <x v="1"/>
    <s v="20-279"/>
    <n v="13"/>
    <x v="5"/>
    <n v="397"/>
    <x v="151"/>
    <n v="0"/>
    <n v="1"/>
    <n v="0"/>
    <n v="0"/>
    <n v="0"/>
    <n v="0"/>
    <n v="0"/>
    <x v="1"/>
    <x v="0"/>
    <n v="0"/>
    <n v="0.23"/>
    <n v="0.23"/>
    <n v="0"/>
    <n v="0.23"/>
    <n v="0.6"/>
    <n v="0.6"/>
    <n v="0.8"/>
    <n v="1.4"/>
    <n v="0.13"/>
    <n v="0.18"/>
    <n v="0.31"/>
    <n v="0.13"/>
    <n v="0.31"/>
  </r>
  <r>
    <x v="13"/>
    <x v="409"/>
    <s v="dk DEN"/>
    <x v="2"/>
    <s v="30-351"/>
    <n v="19"/>
    <x v="6"/>
    <n v="1489"/>
    <x v="41"/>
    <n v="1"/>
    <n v="7"/>
    <n v="1"/>
    <n v="0"/>
    <n v="0"/>
    <n v="3"/>
    <n v="0"/>
    <x v="6"/>
    <x v="0"/>
    <n v="0.06"/>
    <n v="0.42"/>
    <n v="0.48"/>
    <n v="0.06"/>
    <n v="0.48"/>
    <n v="2.7"/>
    <n v="2.7"/>
    <n v="3"/>
    <n v="5.7"/>
    <n v="0.16"/>
    <n v="0.18"/>
    <n v="0.34"/>
    <n v="0.16"/>
    <n v="0.34"/>
  </r>
  <r>
    <x v="13"/>
    <x v="410"/>
    <s v="pt POR"/>
    <x v="5"/>
    <s v="28-145"/>
    <n v="19"/>
    <x v="0"/>
    <n v="1708"/>
    <x v="0"/>
    <n v="4"/>
    <n v="4"/>
    <n v="4"/>
    <n v="0"/>
    <n v="0"/>
    <n v="5"/>
    <n v="0"/>
    <x v="45"/>
    <x v="0"/>
    <n v="0.21"/>
    <n v="0.21"/>
    <n v="0.42"/>
    <n v="0.21"/>
    <n v="0.42"/>
    <n v="3.3"/>
    <n v="3.3"/>
    <n v="6.7"/>
    <n v="10"/>
    <n v="0.17"/>
    <n v="0.35"/>
    <n v="0.53"/>
    <n v="0.17"/>
    <n v="0.53"/>
  </r>
  <r>
    <x v="13"/>
    <x v="411"/>
    <s v="br BRA"/>
    <x v="2"/>
    <s v="29-332"/>
    <n v="17"/>
    <x v="5"/>
    <n v="583"/>
    <x v="152"/>
    <n v="2"/>
    <n v="0"/>
    <n v="2"/>
    <n v="0"/>
    <n v="0"/>
    <n v="4"/>
    <n v="0"/>
    <x v="52"/>
    <x v="0"/>
    <n v="0.31"/>
    <n v="0"/>
    <n v="0.31"/>
    <n v="0.31"/>
    <n v="0.31"/>
    <n v="1.3"/>
    <n v="1.3"/>
    <n v="1.1000000000000001"/>
    <n v="2.2999999999999998"/>
    <n v="0.19"/>
    <n v="0.16"/>
    <n v="0.36"/>
    <n v="0.19"/>
    <n v="0.36"/>
  </r>
  <r>
    <x v="13"/>
    <x v="412"/>
    <s v="es ESP"/>
    <x v="1"/>
    <s v="18-214"/>
    <n v="9"/>
    <x v="11"/>
    <n v="242"/>
    <x v="153"/>
    <n v="1"/>
    <n v="2"/>
    <n v="1"/>
    <n v="0"/>
    <n v="0"/>
    <n v="2"/>
    <n v="0"/>
    <x v="53"/>
    <x v="0"/>
    <n v="0.37"/>
    <n v="0.74"/>
    <n v="1.1200000000000001"/>
    <n v="0.37"/>
    <n v="1.1200000000000001"/>
    <n v="0.9"/>
    <n v="0.9"/>
    <n v="1"/>
    <n v="1.9"/>
    <n v="0.34"/>
    <n v="0.37"/>
    <n v="0.71"/>
    <n v="0.34"/>
    <n v="0.71"/>
  </r>
  <r>
    <x v="13"/>
    <x v="413"/>
    <s v="es ESP"/>
    <x v="3"/>
    <s v="32-085"/>
    <n v="20"/>
    <x v="17"/>
    <n v="1800"/>
    <x v="68"/>
    <n v="0"/>
    <n v="0"/>
    <n v="0"/>
    <n v="0"/>
    <n v="0"/>
    <n v="0"/>
    <n v="0"/>
    <x v="1"/>
    <x v="0"/>
    <n v="0"/>
    <n v="0"/>
    <n v="0"/>
    <n v="0"/>
    <n v="0"/>
    <n v="0"/>
    <n v="0"/>
    <n v="0.1"/>
    <n v="0.1"/>
    <n v="0"/>
    <n v="0.01"/>
    <n v="0.01"/>
    <n v="0"/>
    <n v="0.01"/>
  </r>
  <r>
    <x v="13"/>
    <x v="414"/>
    <s v="eng ENG"/>
    <x v="3"/>
    <s v="36-291"/>
    <n v="0"/>
    <x v="1"/>
    <n v="0"/>
    <x v="1"/>
    <n v="0"/>
    <n v="0"/>
    <n v="0"/>
    <n v="0"/>
    <n v="0"/>
    <n v="0"/>
    <n v="0"/>
    <x v="1"/>
    <x v="0"/>
    <n v="0"/>
    <n v="0"/>
    <n v="0"/>
    <n v="0"/>
    <n v="0"/>
    <n v="0"/>
    <n v="0"/>
    <n v="0"/>
    <n v="0"/>
    <n v="0"/>
    <n v="0"/>
    <n v="0"/>
    <n v="0"/>
    <n v="0"/>
  </r>
  <r>
    <x v="13"/>
    <x v="415"/>
    <s v="iq IRQ"/>
    <x v="2"/>
    <s v="19-279"/>
    <n v="0"/>
    <x v="1"/>
    <n v="0"/>
    <x v="1"/>
    <n v="0"/>
    <n v="0"/>
    <n v="0"/>
    <n v="0"/>
    <n v="0"/>
    <n v="0"/>
    <n v="0"/>
    <x v="1"/>
    <x v="0"/>
    <n v="0"/>
    <n v="0"/>
    <n v="0"/>
    <n v="0"/>
    <n v="0"/>
    <n v="0"/>
    <n v="0"/>
    <n v="0"/>
    <n v="0"/>
    <n v="0"/>
    <n v="0"/>
    <n v="0"/>
    <n v="0"/>
    <n v="0"/>
  </r>
  <r>
    <x v="13"/>
    <x v="416"/>
    <s v="cz CZE"/>
    <x v="3"/>
    <s v="22-259"/>
    <n v="0"/>
    <x v="1"/>
    <n v="0"/>
    <x v="1"/>
    <n v="0"/>
    <n v="0"/>
    <n v="0"/>
    <n v="0"/>
    <n v="0"/>
    <n v="0"/>
    <n v="0"/>
    <x v="1"/>
    <x v="0"/>
    <n v="0"/>
    <n v="0"/>
    <n v="0"/>
    <n v="0"/>
    <n v="0"/>
    <n v="0"/>
    <n v="0"/>
    <n v="0"/>
    <n v="0"/>
    <n v="0"/>
    <n v="0"/>
    <n v="0"/>
    <n v="0"/>
    <n v="0"/>
  </r>
  <r>
    <x v="13"/>
    <x v="417"/>
    <s v="se SWE"/>
    <x v="0"/>
    <s v="28-198"/>
    <n v="6"/>
    <x v="8"/>
    <n v="439"/>
    <x v="66"/>
    <n v="0"/>
    <n v="0"/>
    <n v="0"/>
    <n v="0"/>
    <n v="0"/>
    <n v="0"/>
    <n v="0"/>
    <x v="1"/>
    <x v="0"/>
    <n v="0"/>
    <n v="0"/>
    <n v="0"/>
    <n v="0"/>
    <n v="0"/>
    <n v="0"/>
    <n v="0"/>
    <n v="0"/>
    <n v="0"/>
    <n v="0"/>
    <n v="0"/>
    <n v="0"/>
    <n v="0"/>
    <n v="0"/>
  </r>
  <r>
    <x v="13"/>
    <x v="418"/>
    <s v="eng ENG"/>
    <x v="0"/>
    <s v="29-332"/>
    <n v="8"/>
    <x v="8"/>
    <n v="387"/>
    <x v="154"/>
    <n v="0"/>
    <n v="0"/>
    <n v="0"/>
    <n v="0"/>
    <n v="0"/>
    <n v="3"/>
    <n v="0"/>
    <x v="54"/>
    <x v="0"/>
    <n v="0"/>
    <n v="0"/>
    <n v="0"/>
    <n v="0"/>
    <n v="0"/>
    <n v="0.2"/>
    <n v="0.2"/>
    <n v="0"/>
    <n v="0.2"/>
    <n v="0.05"/>
    <n v="0.01"/>
    <n v="0.06"/>
    <n v="0.05"/>
    <n v="0.06"/>
  </r>
  <r>
    <x v="13"/>
    <x v="419"/>
    <s v="eng ENG"/>
    <x v="2"/>
    <s v="17-287"/>
    <n v="0"/>
    <x v="1"/>
    <n v="0"/>
    <x v="1"/>
    <n v="0"/>
    <n v="0"/>
    <n v="0"/>
    <n v="0"/>
    <n v="0"/>
    <n v="0"/>
    <n v="0"/>
    <x v="1"/>
    <x v="0"/>
    <n v="0"/>
    <n v="0"/>
    <n v="0"/>
    <n v="0"/>
    <n v="0"/>
    <n v="0"/>
    <n v="0"/>
    <n v="0"/>
    <n v="0"/>
    <n v="0"/>
    <n v="0"/>
    <n v="0"/>
    <n v="0"/>
    <n v="0"/>
  </r>
  <r>
    <x v="13"/>
    <x v="420"/>
    <s v="nl NED"/>
    <x v="0"/>
    <s v="23-167"/>
    <n v="12"/>
    <x v="19"/>
    <n v="836"/>
    <x v="90"/>
    <n v="0"/>
    <n v="0"/>
    <n v="0"/>
    <n v="0"/>
    <n v="0"/>
    <n v="3"/>
    <n v="0"/>
    <x v="24"/>
    <x v="0"/>
    <n v="0"/>
    <n v="0"/>
    <n v="0"/>
    <n v="0"/>
    <n v="0"/>
    <n v="0.2"/>
    <n v="0.2"/>
    <n v="0.1"/>
    <n v="0.3"/>
    <n v="0.02"/>
    <n v="0.01"/>
    <n v="0.03"/>
    <n v="0.02"/>
    <n v="0.03"/>
  </r>
  <r>
    <x v="13"/>
    <x v="421"/>
    <s v="fr FRA"/>
    <x v="1"/>
    <s v="27-057"/>
    <n v="9"/>
    <x v="13"/>
    <n v="458"/>
    <x v="72"/>
    <n v="3"/>
    <n v="2"/>
    <n v="2"/>
    <n v="1"/>
    <n v="1"/>
    <n v="0"/>
    <n v="0"/>
    <x v="1"/>
    <x v="0"/>
    <n v="0.59"/>
    <n v="0.39"/>
    <n v="0.98"/>
    <n v="0.39"/>
    <n v="0.79"/>
    <n v="3.2"/>
    <n v="2.4"/>
    <n v="0.9"/>
    <n v="3.3"/>
    <n v="0.63"/>
    <n v="0.18"/>
    <n v="0.81"/>
    <n v="0.47"/>
    <n v="0.66"/>
  </r>
  <r>
    <x v="13"/>
    <x v="422"/>
    <s v="ar ARG"/>
    <x v="0"/>
    <s v="25-013"/>
    <n v="18"/>
    <x v="7"/>
    <n v="1388"/>
    <x v="132"/>
    <n v="1"/>
    <n v="0"/>
    <n v="1"/>
    <n v="0"/>
    <n v="0"/>
    <n v="4"/>
    <n v="0"/>
    <x v="45"/>
    <x v="0"/>
    <n v="0.06"/>
    <n v="0"/>
    <n v="0.06"/>
    <n v="0.06"/>
    <n v="0.06"/>
    <n v="0.2"/>
    <n v="0.2"/>
    <n v="0.1"/>
    <n v="0.2"/>
    <n v="0.01"/>
    <n v="0.01"/>
    <n v="0.02"/>
    <n v="0.01"/>
    <n v="0.02"/>
  </r>
  <r>
    <x v="13"/>
    <x v="423"/>
    <s v="sct SCO"/>
    <x v="2"/>
    <s v="26-054"/>
    <n v="15"/>
    <x v="20"/>
    <n v="753"/>
    <x v="155"/>
    <n v="0"/>
    <n v="0"/>
    <n v="0"/>
    <n v="0"/>
    <n v="0"/>
    <n v="5"/>
    <n v="0"/>
    <x v="55"/>
    <x v="0"/>
    <n v="0"/>
    <n v="0"/>
    <n v="0"/>
    <n v="0"/>
    <n v="0"/>
    <n v="0.8"/>
    <n v="0.8"/>
    <n v="0.2"/>
    <n v="1"/>
    <n v="0.09"/>
    <n v="0.03"/>
    <n v="0.12"/>
    <n v="0.09"/>
    <n v="0.12"/>
  </r>
  <r>
    <x v="13"/>
    <x v="424"/>
    <s v="uy URU"/>
    <x v="2"/>
    <s v="21-042"/>
    <n v="0"/>
    <x v="1"/>
    <n v="0"/>
    <x v="1"/>
    <n v="0"/>
    <n v="0"/>
    <n v="0"/>
    <n v="0"/>
    <n v="0"/>
    <n v="0"/>
    <n v="0"/>
    <x v="1"/>
    <x v="0"/>
    <n v="0"/>
    <n v="0"/>
    <n v="0"/>
    <n v="0"/>
    <n v="0"/>
    <n v="0"/>
    <n v="0"/>
    <n v="0"/>
    <n v="0"/>
    <n v="0"/>
    <n v="0"/>
    <n v="0"/>
    <n v="0"/>
    <n v="0"/>
  </r>
  <r>
    <x v="13"/>
    <x v="425"/>
    <s v="eng ENG"/>
    <x v="1"/>
    <s v="25-092"/>
    <n v="20"/>
    <x v="6"/>
    <n v="1615"/>
    <x v="6"/>
    <n v="9"/>
    <n v="3"/>
    <n v="9"/>
    <n v="0"/>
    <n v="0"/>
    <n v="2"/>
    <n v="0"/>
    <x v="4"/>
    <x v="0"/>
    <n v="0.5"/>
    <n v="0.17"/>
    <n v="0.67"/>
    <n v="0.5"/>
    <n v="0.67"/>
    <n v="7.5"/>
    <n v="7.5"/>
    <n v="2.2999999999999998"/>
    <n v="9.8000000000000007"/>
    <n v="0.42"/>
    <n v="0.13"/>
    <n v="0.54"/>
    <n v="0.42"/>
    <n v="0.54"/>
  </r>
  <r>
    <x v="13"/>
    <x v="426"/>
    <s v="pt POR"/>
    <x v="1"/>
    <s v="37-360"/>
    <n v="10"/>
    <x v="8"/>
    <n v="525"/>
    <x v="121"/>
    <n v="1"/>
    <n v="0"/>
    <n v="1"/>
    <n v="0"/>
    <n v="0"/>
    <n v="2"/>
    <n v="0"/>
    <x v="56"/>
    <x v="0"/>
    <n v="0.17"/>
    <n v="0"/>
    <n v="0.17"/>
    <n v="0.17"/>
    <n v="0.17"/>
    <n v="1.9"/>
    <n v="1.9"/>
    <n v="0.4"/>
    <n v="2.2999999999999998"/>
    <n v="0.32"/>
    <n v="7.0000000000000007E-2"/>
    <n v="0.4"/>
    <n v="0.32"/>
    <n v="0.4"/>
  </r>
  <r>
    <x v="13"/>
    <x v="427"/>
    <s v="eng ENG"/>
    <x v="1"/>
    <s v="22-312"/>
    <n v="10"/>
    <x v="16"/>
    <n v="714"/>
    <x v="115"/>
    <n v="2"/>
    <n v="1"/>
    <n v="2"/>
    <n v="0"/>
    <n v="0"/>
    <n v="0"/>
    <n v="0"/>
    <x v="1"/>
    <x v="0"/>
    <n v="0.25"/>
    <n v="0.13"/>
    <n v="0.38"/>
    <n v="0.25"/>
    <n v="0.38"/>
    <n v="1.6"/>
    <n v="1.6"/>
    <n v="0.8"/>
    <n v="2.5"/>
    <n v="0.21"/>
    <n v="0.1"/>
    <n v="0.31"/>
    <n v="0.21"/>
    <n v="0.31"/>
  </r>
  <r>
    <x v="13"/>
    <x v="428"/>
    <s v="eng ENG"/>
    <x v="0"/>
    <s v="27-203"/>
    <n v="16"/>
    <x v="4"/>
    <n v="1323"/>
    <x v="59"/>
    <n v="1"/>
    <n v="1"/>
    <n v="1"/>
    <n v="0"/>
    <n v="0"/>
    <n v="4"/>
    <n v="0"/>
    <x v="25"/>
    <x v="0"/>
    <n v="7.0000000000000007E-2"/>
    <n v="7.0000000000000007E-2"/>
    <n v="0.14000000000000001"/>
    <n v="7.0000000000000007E-2"/>
    <n v="0.14000000000000001"/>
    <n v="0.5"/>
    <n v="0.5"/>
    <n v="1.6"/>
    <n v="2.1"/>
    <n v="0.04"/>
    <n v="0.11"/>
    <n v="0.15"/>
    <n v="0.04"/>
    <n v="0.15"/>
  </r>
  <r>
    <x v="13"/>
    <x v="429"/>
    <s v="eng ENG"/>
    <x v="2"/>
    <s v="18-363"/>
    <n v="0"/>
    <x v="1"/>
    <n v="0"/>
    <x v="1"/>
    <n v="0"/>
    <n v="0"/>
    <n v="0"/>
    <n v="0"/>
    <n v="0"/>
    <n v="0"/>
    <n v="0"/>
    <x v="1"/>
    <x v="0"/>
    <n v="0"/>
    <n v="0"/>
    <n v="0"/>
    <n v="0"/>
    <n v="0"/>
    <n v="0"/>
    <n v="0"/>
    <n v="0"/>
    <n v="0"/>
    <n v="0"/>
    <n v="0"/>
    <n v="0"/>
    <n v="0"/>
    <n v="0"/>
  </r>
  <r>
    <x v="13"/>
    <x v="430"/>
    <s v="fr FRA"/>
    <x v="0"/>
    <s v="29-281"/>
    <n v="15"/>
    <x v="12"/>
    <n v="1119"/>
    <x v="29"/>
    <n v="0"/>
    <n v="0"/>
    <n v="0"/>
    <n v="0"/>
    <n v="0"/>
    <n v="1"/>
    <n v="0"/>
    <x v="35"/>
    <x v="0"/>
    <n v="0"/>
    <n v="0"/>
    <n v="0"/>
    <n v="0"/>
    <n v="0"/>
    <n v="0"/>
    <n v="0"/>
    <n v="0.1"/>
    <n v="0.1"/>
    <n v="0"/>
    <n v="0.01"/>
    <n v="0.01"/>
    <n v="0"/>
    <n v="0.01"/>
  </r>
  <r>
    <x v="13"/>
    <x v="431"/>
    <s v="eng ENG"/>
    <x v="0"/>
    <s v="25-066"/>
    <n v="7"/>
    <x v="13"/>
    <n v="523"/>
    <x v="121"/>
    <n v="0"/>
    <n v="0"/>
    <n v="0"/>
    <n v="0"/>
    <n v="0"/>
    <n v="0"/>
    <n v="0"/>
    <x v="1"/>
    <x v="0"/>
    <n v="0"/>
    <n v="0"/>
    <n v="0"/>
    <n v="0"/>
    <n v="0"/>
    <n v="0"/>
    <n v="0"/>
    <n v="0.5"/>
    <n v="0.6"/>
    <n v="0.01"/>
    <n v="0.09"/>
    <n v="0.1"/>
    <n v="0.01"/>
    <n v="0.1"/>
  </r>
  <r>
    <x v="13"/>
    <x v="432"/>
    <s v="nl NED"/>
    <x v="1"/>
    <s v="30-177"/>
    <n v="2"/>
    <x v="11"/>
    <n v="158"/>
    <x v="124"/>
    <n v="0"/>
    <n v="0"/>
    <n v="0"/>
    <n v="0"/>
    <n v="0"/>
    <n v="0"/>
    <n v="0"/>
    <x v="1"/>
    <x v="0"/>
    <n v="0"/>
    <n v="0"/>
    <n v="0"/>
    <n v="0"/>
    <n v="0"/>
    <n v="0.1"/>
    <n v="0.1"/>
    <n v="0.1"/>
    <n v="0.2"/>
    <n v="0.06"/>
    <n v="0.03"/>
    <n v="0.09"/>
    <n v="0.06"/>
    <n v="0.09"/>
  </r>
  <r>
    <x v="13"/>
    <x v="433"/>
    <s v="eng ENG"/>
    <x v="0"/>
    <s v="22-150"/>
    <n v="0"/>
    <x v="1"/>
    <n v="0"/>
    <x v="1"/>
    <n v="0"/>
    <n v="0"/>
    <n v="0"/>
    <n v="0"/>
    <n v="0"/>
    <n v="0"/>
    <n v="0"/>
    <x v="1"/>
    <x v="0"/>
    <n v="0"/>
    <n v="0"/>
    <n v="0"/>
    <n v="0"/>
    <n v="0"/>
    <n v="0"/>
    <n v="0"/>
    <n v="0"/>
    <n v="0"/>
    <n v="0"/>
    <n v="0"/>
    <n v="0"/>
    <n v="0"/>
    <n v="0"/>
  </r>
  <r>
    <x v="14"/>
    <x v="434"/>
    <s v="py PAR"/>
    <x v="1"/>
    <s v="28-355"/>
    <n v="20"/>
    <x v="17"/>
    <n v="1656"/>
    <x v="64"/>
    <n v="9"/>
    <n v="1"/>
    <n v="9"/>
    <n v="0"/>
    <n v="0"/>
    <n v="1"/>
    <n v="0"/>
    <x v="29"/>
    <x v="0"/>
    <n v="0.49"/>
    <n v="0.05"/>
    <n v="0.54"/>
    <n v="0.49"/>
    <n v="0.54"/>
    <n v="5.4"/>
    <n v="5.4"/>
    <n v="1.5"/>
    <n v="6.9"/>
    <n v="0.28999999999999998"/>
    <n v="0.08"/>
    <n v="0.38"/>
    <n v="0.28999999999999998"/>
    <n v="0.38"/>
  </r>
  <r>
    <x v="14"/>
    <x v="435"/>
    <s v="sct SCO"/>
    <x v="4"/>
    <s v="20-086"/>
    <n v="8"/>
    <x v="1"/>
    <n v="104"/>
    <x v="25"/>
    <n v="0"/>
    <n v="0"/>
    <n v="0"/>
    <n v="0"/>
    <n v="0"/>
    <n v="0"/>
    <n v="0"/>
    <x v="1"/>
    <x v="0"/>
    <n v="0"/>
    <n v="0"/>
    <n v="0"/>
    <n v="0"/>
    <n v="0"/>
    <n v="0.5"/>
    <n v="0.5"/>
    <n v="0.5"/>
    <n v="1"/>
    <n v="0.41"/>
    <n v="0.44"/>
    <n v="0.86"/>
    <n v="0.41"/>
    <n v="0.86"/>
  </r>
  <r>
    <x v="14"/>
    <x v="436"/>
    <s v="nl NED"/>
    <x v="0"/>
    <s v="23-019"/>
    <n v="18"/>
    <x v="15"/>
    <n v="1507"/>
    <x v="61"/>
    <n v="0"/>
    <n v="0"/>
    <n v="0"/>
    <n v="0"/>
    <n v="0"/>
    <n v="0"/>
    <n v="0"/>
    <x v="1"/>
    <x v="0"/>
    <n v="0"/>
    <n v="0"/>
    <n v="0"/>
    <n v="0"/>
    <n v="0"/>
    <n v="0.8"/>
    <n v="0.8"/>
    <n v="0.9"/>
    <n v="1.6"/>
    <n v="0.05"/>
    <n v="0.05"/>
    <n v="0.1"/>
    <n v="0.05"/>
    <n v="0.1"/>
  </r>
  <r>
    <x v="14"/>
    <x v="437"/>
    <s v="eng ENG"/>
    <x v="0"/>
    <s v="30-267"/>
    <n v="20"/>
    <x v="0"/>
    <n v="1674"/>
    <x v="156"/>
    <n v="0"/>
    <n v="0"/>
    <n v="0"/>
    <n v="0"/>
    <n v="0"/>
    <n v="2"/>
    <n v="0"/>
    <x v="4"/>
    <x v="0"/>
    <n v="0"/>
    <n v="0"/>
    <n v="0"/>
    <n v="0"/>
    <n v="0"/>
    <n v="0.9"/>
    <n v="0.9"/>
    <n v="0.2"/>
    <n v="1.1000000000000001"/>
    <n v="0.05"/>
    <n v="0.01"/>
    <n v="0.06"/>
    <n v="0.05"/>
    <n v="0.06"/>
  </r>
  <r>
    <x v="14"/>
    <x v="438"/>
    <s v="eng ENG"/>
    <x v="3"/>
    <s v="32-115"/>
    <n v="0"/>
    <x v="1"/>
    <n v="0"/>
    <x v="1"/>
    <n v="0"/>
    <n v="0"/>
    <n v="0"/>
    <n v="0"/>
    <n v="0"/>
    <n v="0"/>
    <n v="0"/>
    <x v="1"/>
    <x v="0"/>
    <n v="0"/>
    <n v="0"/>
    <n v="0"/>
    <n v="0"/>
    <n v="0"/>
    <n v="0"/>
    <n v="0"/>
    <n v="0"/>
    <n v="0"/>
    <n v="0"/>
    <n v="0"/>
    <n v="0"/>
    <n v="0"/>
    <n v="0"/>
  </r>
  <r>
    <x v="14"/>
    <x v="439"/>
    <s v="sk SVK"/>
    <x v="3"/>
    <s v="34-016"/>
    <n v="0"/>
    <x v="1"/>
    <n v="0"/>
    <x v="1"/>
    <n v="0"/>
    <n v="0"/>
    <n v="0"/>
    <n v="0"/>
    <n v="0"/>
    <n v="0"/>
    <n v="0"/>
    <x v="1"/>
    <x v="0"/>
    <n v="0"/>
    <n v="0"/>
    <n v="0"/>
    <n v="0"/>
    <n v="0"/>
    <n v="0"/>
    <n v="0"/>
    <n v="0"/>
    <n v="0"/>
    <n v="0"/>
    <n v="0"/>
    <n v="0"/>
    <n v="0"/>
    <n v="0"/>
  </r>
  <r>
    <x v="14"/>
    <x v="440"/>
    <s v="wls WAL"/>
    <x v="0"/>
    <s v="31-127"/>
    <n v="0"/>
    <x v="1"/>
    <n v="0"/>
    <x v="1"/>
    <n v="0"/>
    <n v="0"/>
    <n v="0"/>
    <n v="0"/>
    <n v="0"/>
    <n v="0"/>
    <n v="0"/>
    <x v="1"/>
    <x v="0"/>
    <n v="0"/>
    <n v="0"/>
    <n v="0"/>
    <n v="0"/>
    <n v="0"/>
    <n v="0"/>
    <n v="0"/>
    <n v="0"/>
    <n v="0"/>
    <n v="0"/>
    <n v="0"/>
    <n v="0"/>
    <n v="0"/>
    <n v="0"/>
  </r>
  <r>
    <x v="14"/>
    <x v="441"/>
    <s v="sct SCO"/>
    <x v="1"/>
    <s v="28-341"/>
    <n v="8"/>
    <x v="14"/>
    <n v="313"/>
    <x v="157"/>
    <n v="0"/>
    <n v="0"/>
    <n v="0"/>
    <n v="0"/>
    <n v="0"/>
    <n v="1"/>
    <n v="0"/>
    <x v="12"/>
    <x v="0"/>
    <n v="0"/>
    <n v="0"/>
    <n v="0"/>
    <n v="0"/>
    <n v="0"/>
    <n v="0.3"/>
    <n v="0.3"/>
    <n v="0.4"/>
    <n v="0.7"/>
    <n v="0.09"/>
    <n v="0.11"/>
    <n v="0.2"/>
    <n v="0.09"/>
    <n v="0.2"/>
  </r>
  <r>
    <x v="14"/>
    <x v="442"/>
    <s v="eng ENG"/>
    <x v="1"/>
    <s v="21-342"/>
    <n v="16"/>
    <x v="10"/>
    <n v="1095"/>
    <x v="112"/>
    <n v="3"/>
    <n v="0"/>
    <n v="3"/>
    <n v="0"/>
    <n v="0"/>
    <n v="6"/>
    <n v="0"/>
    <x v="57"/>
    <x v="0"/>
    <n v="0.25"/>
    <n v="0"/>
    <n v="0.25"/>
    <n v="0.25"/>
    <n v="0.25"/>
    <n v="3.3"/>
    <n v="3.3"/>
    <n v="0.6"/>
    <n v="3.9"/>
    <n v="0.27"/>
    <n v="0.05"/>
    <n v="0.32"/>
    <n v="0.27"/>
    <n v="0.32"/>
  </r>
  <r>
    <x v="14"/>
    <x v="443"/>
    <s v="br BRA"/>
    <x v="2"/>
    <s v="25-076"/>
    <n v="17"/>
    <x v="15"/>
    <n v="1397"/>
    <x v="10"/>
    <n v="3"/>
    <n v="3"/>
    <n v="3"/>
    <n v="0"/>
    <n v="0"/>
    <n v="3"/>
    <n v="0"/>
    <x v="36"/>
    <x v="0"/>
    <n v="0.19"/>
    <n v="0.19"/>
    <n v="0.39"/>
    <n v="0.19"/>
    <n v="0.39"/>
    <n v="0.9"/>
    <n v="0.9"/>
    <n v="1.8"/>
    <n v="2.7"/>
    <n v="0.06"/>
    <n v="0.12"/>
    <n v="0.17"/>
    <n v="0.06"/>
    <n v="0.17"/>
  </r>
  <r>
    <x v="14"/>
    <x v="444"/>
    <s v="se SWE"/>
    <x v="1"/>
    <s v="23-132"/>
    <n v="5"/>
    <x v="14"/>
    <n v="284"/>
    <x v="47"/>
    <n v="3"/>
    <n v="0"/>
    <n v="2"/>
    <n v="1"/>
    <n v="1"/>
    <n v="0"/>
    <n v="0"/>
    <x v="1"/>
    <x v="0"/>
    <n v="0.95"/>
    <n v="0"/>
    <n v="0.95"/>
    <n v="0.63"/>
    <n v="0.63"/>
    <n v="3.2"/>
    <n v="2.4"/>
    <n v="0.5"/>
    <n v="2.9"/>
    <n v="1.01"/>
    <n v="0.15"/>
    <n v="1.1599999999999999"/>
    <n v="0.76"/>
    <n v="0.91"/>
  </r>
  <r>
    <x v="14"/>
    <x v="445"/>
    <s v="br BRA"/>
    <x v="5"/>
    <s v="26-170"/>
    <n v="18"/>
    <x v="15"/>
    <n v="1510"/>
    <x v="18"/>
    <n v="2"/>
    <n v="1"/>
    <n v="2"/>
    <n v="0"/>
    <n v="0"/>
    <n v="7"/>
    <n v="0"/>
    <x v="41"/>
    <x v="0"/>
    <n v="0.12"/>
    <n v="0.06"/>
    <n v="0.18"/>
    <n v="0.12"/>
    <n v="0.18"/>
    <n v="3.2"/>
    <n v="3.2"/>
    <n v="1.8"/>
    <n v="5.0999999999999996"/>
    <n v="0.19"/>
    <n v="0.11"/>
    <n v="0.3"/>
    <n v="0.19"/>
    <n v="0.3"/>
  </r>
  <r>
    <x v="14"/>
    <x v="446"/>
    <s v="de GER"/>
    <x v="3"/>
    <s v="29-223"/>
    <n v="0"/>
    <x v="1"/>
    <n v="0"/>
    <x v="1"/>
    <n v="0"/>
    <n v="0"/>
    <n v="0"/>
    <n v="0"/>
    <n v="0"/>
    <n v="0"/>
    <n v="0"/>
    <x v="1"/>
    <x v="0"/>
    <n v="0"/>
    <n v="0"/>
    <n v="0"/>
    <n v="0"/>
    <n v="0"/>
    <n v="0"/>
    <n v="0"/>
    <n v="0"/>
    <n v="0"/>
    <n v="0"/>
    <n v="0"/>
    <n v="0"/>
    <n v="0"/>
    <n v="0"/>
  </r>
  <r>
    <x v="14"/>
    <x v="447"/>
    <s v="se SWE"/>
    <x v="0"/>
    <s v="28-182"/>
    <n v="1"/>
    <x v="1"/>
    <n v="1"/>
    <x v="1"/>
    <n v="0"/>
    <n v="0"/>
    <n v="0"/>
    <n v="0"/>
    <n v="0"/>
    <n v="0"/>
    <n v="0"/>
    <x v="1"/>
    <x v="0"/>
    <n v="0"/>
    <n v="0"/>
    <n v="0"/>
    <n v="0"/>
    <n v="0"/>
    <n v="0"/>
    <n v="0"/>
    <n v="0"/>
    <n v="0"/>
    <n v="0"/>
    <n v="0"/>
    <n v="0"/>
    <n v="0"/>
    <n v="0"/>
  </r>
  <r>
    <x v="14"/>
    <x v="448"/>
    <s v="eng ENG"/>
    <x v="0"/>
    <s v="29-081"/>
    <n v="4"/>
    <x v="2"/>
    <n v="107"/>
    <x v="25"/>
    <n v="0"/>
    <n v="0"/>
    <n v="0"/>
    <n v="0"/>
    <n v="0"/>
    <n v="3"/>
    <n v="0"/>
    <x v="47"/>
    <x v="0"/>
    <n v="0"/>
    <n v="0"/>
    <n v="0"/>
    <n v="0"/>
    <n v="0"/>
    <n v="0.1"/>
    <n v="0.1"/>
    <n v="0"/>
    <n v="0.1"/>
    <n v="0.06"/>
    <n v="0"/>
    <n v="0.06"/>
    <n v="0.06"/>
    <n v="0.06"/>
  </r>
  <r>
    <x v="14"/>
    <x v="449"/>
    <s v="nir NIR"/>
    <x v="0"/>
    <s v="25-006"/>
    <n v="1"/>
    <x v="1"/>
    <n v="8"/>
    <x v="16"/>
    <n v="0"/>
    <n v="0"/>
    <n v="0"/>
    <n v="0"/>
    <n v="0"/>
    <n v="0"/>
    <n v="0"/>
    <x v="1"/>
    <x v="0"/>
    <n v="0"/>
    <n v="0"/>
    <n v="0"/>
    <n v="0"/>
    <n v="0"/>
    <n v="0"/>
    <n v="0"/>
    <n v="0"/>
    <n v="0"/>
    <n v="0"/>
    <n v="0"/>
    <n v="0"/>
    <n v="0"/>
    <n v="0"/>
  </r>
  <r>
    <x v="14"/>
    <x v="450"/>
    <s v="eng ENG"/>
    <x v="2"/>
    <s v="25-093"/>
    <n v="20"/>
    <x v="7"/>
    <n v="1505"/>
    <x v="61"/>
    <n v="1"/>
    <n v="2"/>
    <n v="1"/>
    <n v="0"/>
    <n v="0"/>
    <n v="2"/>
    <n v="0"/>
    <x v="21"/>
    <x v="0"/>
    <n v="0.06"/>
    <n v="0.12"/>
    <n v="0.18"/>
    <n v="0.06"/>
    <n v="0.18"/>
    <n v="1.8"/>
    <n v="1.8"/>
    <n v="2.5"/>
    <n v="4.3"/>
    <n v="0.11"/>
    <n v="0.15"/>
    <n v="0.26"/>
    <n v="0.11"/>
    <n v="0.26"/>
  </r>
  <r>
    <x v="14"/>
    <x v="451"/>
    <s v="es ESP"/>
    <x v="0"/>
    <s v="28-271"/>
    <n v="1"/>
    <x v="1"/>
    <n v="11"/>
    <x v="16"/>
    <n v="0"/>
    <n v="0"/>
    <n v="0"/>
    <n v="0"/>
    <n v="0"/>
    <n v="0"/>
    <n v="0"/>
    <x v="1"/>
    <x v="0"/>
    <n v="0"/>
    <n v="0"/>
    <n v="0"/>
    <n v="0"/>
    <n v="0"/>
    <n v="0"/>
    <n v="0"/>
    <n v="0"/>
    <n v="0"/>
    <n v="0"/>
    <n v="0"/>
    <n v="0"/>
    <n v="0"/>
    <n v="0"/>
  </r>
  <r>
    <x v="14"/>
    <x v="452"/>
    <s v="eng ENG"/>
    <x v="1"/>
    <s v="27-341"/>
    <n v="20"/>
    <x v="5"/>
    <n v="537"/>
    <x v="125"/>
    <n v="1"/>
    <n v="1"/>
    <n v="1"/>
    <n v="0"/>
    <n v="0"/>
    <n v="0"/>
    <n v="0"/>
    <x v="1"/>
    <x v="0"/>
    <n v="0.17"/>
    <n v="0.17"/>
    <n v="0.34"/>
    <n v="0.17"/>
    <n v="0.34"/>
    <n v="0.8"/>
    <n v="0.8"/>
    <n v="0.6"/>
    <n v="1.4"/>
    <n v="0.13"/>
    <n v="0.1"/>
    <n v="0.24"/>
    <n v="0.13"/>
    <n v="0.24"/>
  </r>
  <r>
    <x v="14"/>
    <x v="453"/>
    <s v="eng ENG"/>
    <x v="3"/>
    <s v="30-287"/>
    <n v="20"/>
    <x v="17"/>
    <n v="1800"/>
    <x v="68"/>
    <n v="0"/>
    <n v="0"/>
    <n v="0"/>
    <n v="0"/>
    <n v="0"/>
    <n v="3"/>
    <n v="0"/>
    <x v="5"/>
    <x v="0"/>
    <n v="0"/>
    <n v="0"/>
    <n v="0"/>
    <n v="0"/>
    <n v="0"/>
    <n v="0"/>
    <n v="0"/>
    <n v="0"/>
    <n v="0"/>
    <n v="0"/>
    <n v="0"/>
    <n v="0"/>
    <n v="0"/>
    <n v="0"/>
  </r>
  <r>
    <x v="14"/>
    <x v="454"/>
    <s v="sct SCO"/>
    <x v="1"/>
    <s v="33-143"/>
    <n v="2"/>
    <x v="1"/>
    <n v="4"/>
    <x v="1"/>
    <n v="0"/>
    <n v="0"/>
    <n v="0"/>
    <n v="0"/>
    <n v="0"/>
    <n v="0"/>
    <n v="0"/>
    <x v="1"/>
    <x v="0"/>
    <n v="0"/>
    <n v="0"/>
    <n v="0"/>
    <n v="0"/>
    <n v="0"/>
    <n v="0"/>
    <n v="0"/>
    <n v="0"/>
    <n v="0"/>
    <n v="0"/>
    <n v="0"/>
    <n v="0"/>
    <n v="0"/>
    <n v="0"/>
  </r>
  <r>
    <x v="14"/>
    <x v="455"/>
    <s v="fr FRA"/>
    <x v="1"/>
    <s v="25-325"/>
    <n v="12"/>
    <x v="8"/>
    <n v="484"/>
    <x v="143"/>
    <n v="1"/>
    <n v="3"/>
    <n v="1"/>
    <n v="0"/>
    <n v="0"/>
    <n v="1"/>
    <n v="0"/>
    <x v="36"/>
    <x v="0"/>
    <n v="0.19"/>
    <n v="0.56000000000000005"/>
    <n v="0.74"/>
    <n v="0.19"/>
    <n v="0.74"/>
    <n v="1"/>
    <n v="1"/>
    <n v="1.2"/>
    <n v="2.2000000000000002"/>
    <n v="0.18"/>
    <n v="0.23"/>
    <n v="0.41"/>
    <n v="0.18"/>
    <n v="0.41"/>
  </r>
  <r>
    <x v="14"/>
    <x v="456"/>
    <s v="ch SUI"/>
    <x v="0"/>
    <s v="31-042"/>
    <n v="19"/>
    <x v="0"/>
    <n v="1693"/>
    <x v="12"/>
    <n v="1"/>
    <n v="0"/>
    <n v="1"/>
    <n v="0"/>
    <n v="0"/>
    <n v="4"/>
    <n v="0"/>
    <x v="0"/>
    <x v="0"/>
    <n v="0.05"/>
    <n v="0"/>
    <n v="0.05"/>
    <n v="0.05"/>
    <n v="0.05"/>
    <n v="2.1"/>
    <n v="2.1"/>
    <n v="1"/>
    <n v="3.1"/>
    <n v="0.11"/>
    <n v="0.05"/>
    <n v="0.16"/>
    <n v="0.11"/>
    <n v="0.16"/>
  </r>
  <r>
    <x v="14"/>
    <x v="457"/>
    <s v="eng ENG"/>
    <x v="0"/>
    <s v="27-135"/>
    <n v="10"/>
    <x v="8"/>
    <n v="426"/>
    <x v="86"/>
    <n v="0"/>
    <n v="0"/>
    <n v="0"/>
    <n v="0"/>
    <n v="0"/>
    <n v="0"/>
    <n v="0"/>
    <x v="1"/>
    <x v="0"/>
    <n v="0"/>
    <n v="0"/>
    <n v="0"/>
    <n v="0"/>
    <n v="0"/>
    <n v="0"/>
    <n v="0"/>
    <n v="0.3"/>
    <n v="0.3"/>
    <n v="0"/>
    <n v="7.0000000000000007E-2"/>
    <n v="7.0000000000000007E-2"/>
    <n v="0"/>
    <n v="7.0000000000000007E-2"/>
  </r>
  <r>
    <x v="14"/>
    <x v="458"/>
    <s v="eng ENG"/>
    <x v="0"/>
    <s v="32-134"/>
    <n v="20"/>
    <x v="17"/>
    <n v="1774"/>
    <x v="116"/>
    <n v="1"/>
    <n v="4"/>
    <n v="1"/>
    <n v="0"/>
    <n v="0"/>
    <n v="5"/>
    <n v="0"/>
    <x v="32"/>
    <x v="0"/>
    <n v="0.05"/>
    <n v="0.2"/>
    <n v="0.25"/>
    <n v="0.05"/>
    <n v="0.25"/>
    <n v="0.5"/>
    <n v="0.5"/>
    <n v="6.3"/>
    <n v="6.8"/>
    <n v="0.02"/>
    <n v="0.32"/>
    <n v="0.34"/>
    <n v="0.02"/>
    <n v="0.34"/>
  </r>
  <r>
    <x v="14"/>
    <x v="459"/>
    <s v="eng ENG"/>
    <x v="2"/>
    <s v="23-164"/>
    <n v="20"/>
    <x v="6"/>
    <n v="1484"/>
    <x v="41"/>
    <n v="2"/>
    <n v="2"/>
    <n v="2"/>
    <n v="0"/>
    <n v="0"/>
    <n v="0"/>
    <n v="0"/>
    <x v="1"/>
    <x v="0"/>
    <n v="0.12"/>
    <n v="0.12"/>
    <n v="0.24"/>
    <n v="0.12"/>
    <n v="0.24"/>
    <n v="3.3"/>
    <n v="3.3"/>
    <n v="3.4"/>
    <n v="6.7"/>
    <n v="0.2"/>
    <n v="0.21"/>
    <n v="0.41"/>
    <n v="0.2"/>
    <n v="0.41"/>
  </r>
  <r>
    <x v="14"/>
    <x v="460"/>
    <s v="eng ENG"/>
    <x v="1"/>
    <s v="30-338"/>
    <n v="15"/>
    <x v="12"/>
    <n v="1038"/>
    <x v="53"/>
    <n v="6"/>
    <n v="3"/>
    <n v="5"/>
    <n v="1"/>
    <n v="1"/>
    <n v="3"/>
    <n v="0"/>
    <x v="45"/>
    <x v="0"/>
    <n v="0.52"/>
    <n v="0.26"/>
    <n v="0.78"/>
    <n v="0.43"/>
    <n v="0.69"/>
    <n v="7.3"/>
    <n v="6.6"/>
    <n v="1.4"/>
    <n v="8"/>
    <n v="0.64"/>
    <n v="0.12"/>
    <n v="0.76"/>
    <n v="0.56999999999999995"/>
    <n v="0.69"/>
  </r>
  <r>
    <x v="15"/>
    <x v="461"/>
    <s v="ci CIV"/>
    <x v="0"/>
    <s v="30-038"/>
    <n v="12"/>
    <x v="9"/>
    <n v="947"/>
    <x v="52"/>
    <n v="1"/>
    <n v="0"/>
    <n v="1"/>
    <n v="0"/>
    <n v="0"/>
    <n v="1"/>
    <n v="0"/>
    <x v="11"/>
    <x v="0"/>
    <n v="0.1"/>
    <n v="0"/>
    <n v="0.1"/>
    <n v="0.1"/>
    <n v="0.1"/>
    <n v="0.5"/>
    <n v="0.5"/>
    <n v="0.8"/>
    <n v="1.3"/>
    <n v="0.05"/>
    <n v="7.0000000000000007E-2"/>
    <n v="0.12"/>
    <n v="0.05"/>
    <n v="0.12"/>
  </r>
  <r>
    <x v="15"/>
    <x v="462"/>
    <s v="ng NGA"/>
    <x v="1"/>
    <s v="25-172"/>
    <n v="16"/>
    <x v="19"/>
    <n v="730"/>
    <x v="158"/>
    <n v="4"/>
    <n v="0"/>
    <n v="4"/>
    <n v="0"/>
    <n v="0"/>
    <n v="0"/>
    <n v="0"/>
    <x v="1"/>
    <x v="0"/>
    <n v="0.49"/>
    <n v="0"/>
    <n v="0.49"/>
    <n v="0.49"/>
    <n v="0.49"/>
    <n v="4.5"/>
    <n v="4.5"/>
    <n v="1"/>
    <n v="5.5"/>
    <n v="0.56000000000000005"/>
    <n v="0.12"/>
    <n v="0.68"/>
    <n v="0.56000000000000005"/>
    <n v="0.68"/>
  </r>
  <r>
    <x v="15"/>
    <x v="463"/>
    <s v="fr FRA"/>
    <x v="0"/>
    <s v="22-295"/>
    <n v="0"/>
    <x v="1"/>
    <n v="0"/>
    <x v="1"/>
    <n v="0"/>
    <n v="0"/>
    <n v="0"/>
    <n v="0"/>
    <n v="0"/>
    <n v="0"/>
    <n v="0"/>
    <x v="1"/>
    <x v="0"/>
    <n v="0"/>
    <n v="0"/>
    <n v="0"/>
    <n v="0"/>
    <n v="0"/>
    <n v="0"/>
    <n v="0"/>
    <n v="0"/>
    <n v="0"/>
    <n v="0"/>
    <n v="0"/>
    <n v="0"/>
    <n v="0"/>
    <n v="0"/>
  </r>
  <r>
    <x v="15"/>
    <x v="464"/>
    <s v="fr FRA"/>
    <x v="0"/>
    <s v="22-306"/>
    <n v="2"/>
    <x v="1"/>
    <n v="17"/>
    <x v="3"/>
    <n v="0"/>
    <n v="0"/>
    <n v="0"/>
    <n v="0"/>
    <n v="0"/>
    <n v="0"/>
    <n v="0"/>
    <x v="1"/>
    <x v="0"/>
    <n v="0"/>
    <n v="0"/>
    <n v="0"/>
    <n v="0"/>
    <n v="0"/>
    <n v="0"/>
    <n v="0"/>
    <n v="0"/>
    <n v="0"/>
    <n v="0"/>
    <n v="0"/>
    <n v="0"/>
    <n v="0"/>
    <n v="0"/>
  </r>
  <r>
    <x v="15"/>
    <x v="465"/>
    <s v="ci CIV"/>
    <x v="0"/>
    <s v="31-362"/>
    <n v="6"/>
    <x v="13"/>
    <n v="496"/>
    <x v="159"/>
    <n v="0"/>
    <n v="1"/>
    <n v="0"/>
    <n v="0"/>
    <n v="0"/>
    <n v="1"/>
    <n v="0"/>
    <x v="6"/>
    <x v="0"/>
    <n v="0"/>
    <n v="0.18"/>
    <n v="0.18"/>
    <n v="0"/>
    <n v="0.18"/>
    <n v="0"/>
    <n v="0"/>
    <n v="0.2"/>
    <n v="0.2"/>
    <n v="0"/>
    <n v="0.04"/>
    <n v="0.04"/>
    <n v="0"/>
    <n v="0.04"/>
  </r>
  <r>
    <x v="15"/>
    <x v="466"/>
    <s v="pt POR"/>
    <x v="2"/>
    <s v="29-339"/>
    <n v="1"/>
    <x v="1"/>
    <n v="7"/>
    <x v="16"/>
    <n v="0"/>
    <n v="0"/>
    <n v="0"/>
    <n v="0"/>
    <n v="0"/>
    <n v="0"/>
    <n v="0"/>
    <x v="1"/>
    <x v="0"/>
    <n v="0"/>
    <n v="0"/>
    <n v="0"/>
    <n v="0"/>
    <n v="0"/>
    <n v="0"/>
    <n v="0"/>
    <n v="0"/>
    <n v="0"/>
    <n v="0"/>
    <n v="0"/>
    <n v="0"/>
    <n v="0"/>
    <n v="0"/>
  </r>
  <r>
    <x v="15"/>
    <x v="467"/>
    <s v="eng ENG"/>
    <x v="2"/>
    <s v="33-099"/>
    <n v="7"/>
    <x v="2"/>
    <n v="236"/>
    <x v="35"/>
    <n v="0"/>
    <n v="0"/>
    <n v="0"/>
    <n v="0"/>
    <n v="0"/>
    <n v="0"/>
    <n v="0"/>
    <x v="1"/>
    <x v="0"/>
    <n v="0"/>
    <n v="0"/>
    <n v="0"/>
    <n v="0"/>
    <n v="0"/>
    <n v="0"/>
    <n v="0"/>
    <n v="0.2"/>
    <n v="0.2"/>
    <n v="0"/>
    <n v="7.0000000000000007E-2"/>
    <n v="7.0000000000000007E-2"/>
    <n v="0"/>
    <n v="7.0000000000000007E-2"/>
  </r>
  <r>
    <x v="15"/>
    <x v="468"/>
    <s v="eng ENG"/>
    <x v="0"/>
    <s v="31-287"/>
    <n v="12"/>
    <x v="9"/>
    <n v="957"/>
    <x v="91"/>
    <n v="0"/>
    <n v="0"/>
    <n v="0"/>
    <n v="0"/>
    <n v="0"/>
    <n v="4"/>
    <n v="0"/>
    <x v="46"/>
    <x v="0"/>
    <n v="0"/>
    <n v="0"/>
    <n v="0"/>
    <n v="0"/>
    <n v="0"/>
    <n v="0.1"/>
    <n v="0.1"/>
    <n v="0.6"/>
    <n v="0.7"/>
    <n v="0.01"/>
    <n v="0.05"/>
    <n v="7.0000000000000007E-2"/>
    <n v="0.01"/>
    <n v="7.0000000000000007E-2"/>
  </r>
  <r>
    <x v="15"/>
    <x v="469"/>
    <s v="br BRA"/>
    <x v="2"/>
    <s v="21-277"/>
    <n v="1"/>
    <x v="1"/>
    <n v="46"/>
    <x v="20"/>
    <n v="0"/>
    <n v="0"/>
    <n v="0"/>
    <n v="0"/>
    <n v="0"/>
    <n v="0"/>
    <n v="0"/>
    <x v="1"/>
    <x v="0"/>
    <n v="0"/>
    <n v="0"/>
    <n v="0"/>
    <n v="0"/>
    <n v="0"/>
    <n v="0"/>
    <n v="0"/>
    <n v="0"/>
    <n v="0.1"/>
    <n v="0.05"/>
    <n v="0.05"/>
    <n v="0.11"/>
    <n v="0.05"/>
    <n v="0.11"/>
  </r>
  <r>
    <x v="15"/>
    <x v="470"/>
    <s v="ng NGA"/>
    <x v="1"/>
    <s v="25-077"/>
    <n v="10"/>
    <x v="14"/>
    <n v="373"/>
    <x v="160"/>
    <n v="1"/>
    <n v="1"/>
    <n v="1"/>
    <n v="0"/>
    <n v="0"/>
    <n v="2"/>
    <n v="0"/>
    <x v="57"/>
    <x v="0"/>
    <n v="0.24"/>
    <n v="0.24"/>
    <n v="0.48"/>
    <n v="0.24"/>
    <n v="0.48"/>
    <n v="0.7"/>
    <n v="0.7"/>
    <n v="0.3"/>
    <n v="1"/>
    <n v="0.17"/>
    <n v="0.08"/>
    <n v="0.25"/>
    <n v="0.17"/>
    <n v="0.25"/>
  </r>
  <r>
    <x v="15"/>
    <x v="471"/>
    <s v="ch SUI"/>
    <x v="2"/>
    <s v="30-291"/>
    <n v="16"/>
    <x v="3"/>
    <n v="1281"/>
    <x v="5"/>
    <n v="0"/>
    <n v="0"/>
    <n v="0"/>
    <n v="0"/>
    <n v="0"/>
    <n v="3"/>
    <n v="0"/>
    <x v="0"/>
    <x v="0"/>
    <n v="0"/>
    <n v="0"/>
    <n v="0"/>
    <n v="0"/>
    <n v="0"/>
    <n v="0.3"/>
    <n v="0.3"/>
    <n v="0.6"/>
    <n v="0.9"/>
    <n v="0.02"/>
    <n v="0.04"/>
    <n v="0.06"/>
    <n v="0.02"/>
    <n v="0.06"/>
  </r>
  <r>
    <x v="15"/>
    <x v="472"/>
    <s v="eng ENG"/>
    <x v="4"/>
    <s v="23-004"/>
    <n v="17"/>
    <x v="7"/>
    <n v="1376"/>
    <x v="161"/>
    <n v="2"/>
    <n v="4"/>
    <n v="2"/>
    <n v="0"/>
    <n v="0"/>
    <n v="1"/>
    <n v="0"/>
    <x v="26"/>
    <x v="0"/>
    <n v="0.13"/>
    <n v="0.26"/>
    <n v="0.39"/>
    <n v="0.13"/>
    <n v="0.39"/>
    <n v="3"/>
    <n v="3"/>
    <n v="4.5"/>
    <n v="7.5"/>
    <n v="0.2"/>
    <n v="0.28999999999999998"/>
    <n v="0.49"/>
    <n v="0.2"/>
    <n v="0.49"/>
  </r>
  <r>
    <x v="15"/>
    <x v="473"/>
    <s v="wls WAL"/>
    <x v="2"/>
    <s v="20-079"/>
    <n v="0"/>
    <x v="1"/>
    <n v="0"/>
    <x v="1"/>
    <n v="0"/>
    <n v="0"/>
    <n v="0"/>
    <n v="0"/>
    <n v="0"/>
    <n v="0"/>
    <n v="0"/>
    <x v="1"/>
    <x v="0"/>
    <n v="0"/>
    <n v="0"/>
    <n v="0"/>
    <n v="0"/>
    <n v="0"/>
    <n v="0"/>
    <n v="0"/>
    <n v="0"/>
    <n v="0"/>
    <n v="0"/>
    <n v="0"/>
    <n v="0"/>
    <n v="0"/>
    <n v="0"/>
  </r>
  <r>
    <x v="15"/>
    <x v="474"/>
    <s v="eng ENG"/>
    <x v="3"/>
    <s v="25-325"/>
    <n v="18"/>
    <x v="6"/>
    <n v="1620"/>
    <x v="11"/>
    <n v="0"/>
    <n v="0"/>
    <n v="0"/>
    <n v="0"/>
    <n v="0"/>
    <n v="2"/>
    <n v="0"/>
    <x v="4"/>
    <x v="0"/>
    <n v="0"/>
    <n v="0"/>
    <n v="0"/>
    <n v="0"/>
    <n v="0"/>
    <n v="0"/>
    <n v="0"/>
    <n v="0"/>
    <n v="0"/>
    <n v="0"/>
    <n v="0"/>
    <n v="0"/>
    <n v="0"/>
    <n v="0"/>
  </r>
  <r>
    <x v="15"/>
    <x v="475"/>
    <s v="wls WAL"/>
    <x v="3"/>
    <s v="36-007"/>
    <n v="2"/>
    <x v="11"/>
    <n v="180"/>
    <x v="23"/>
    <n v="0"/>
    <n v="0"/>
    <n v="0"/>
    <n v="0"/>
    <n v="0"/>
    <n v="0"/>
    <n v="0"/>
    <x v="1"/>
    <x v="0"/>
    <n v="0"/>
    <n v="0"/>
    <n v="0"/>
    <n v="0"/>
    <n v="0"/>
    <n v="0"/>
    <n v="0"/>
    <n v="0"/>
    <n v="0"/>
    <n v="0"/>
    <n v="0"/>
    <n v="0"/>
    <n v="0"/>
    <n v="0"/>
  </r>
  <r>
    <x v="15"/>
    <x v="476"/>
    <s v="wls WAL"/>
    <x v="1"/>
    <s v="21-253"/>
    <n v="20"/>
    <x v="6"/>
    <n v="1616"/>
    <x v="11"/>
    <n v="4"/>
    <n v="2"/>
    <n v="3"/>
    <n v="1"/>
    <n v="2"/>
    <n v="4"/>
    <n v="0"/>
    <x v="8"/>
    <x v="0"/>
    <n v="0.22"/>
    <n v="0.11"/>
    <n v="0.33"/>
    <n v="0.17"/>
    <n v="0.28000000000000003"/>
    <n v="5.8"/>
    <n v="4.2"/>
    <n v="2.5"/>
    <n v="6.7"/>
    <n v="0.32"/>
    <n v="0.14000000000000001"/>
    <n v="0.46"/>
    <n v="0.24"/>
    <n v="0.38"/>
  </r>
  <r>
    <x v="15"/>
    <x v="477"/>
    <s v="sn SEN"/>
    <x v="7"/>
    <s v="33-041"/>
    <n v="12"/>
    <x v="19"/>
    <n v="704"/>
    <x v="131"/>
    <n v="1"/>
    <n v="0"/>
    <n v="1"/>
    <n v="0"/>
    <n v="0"/>
    <n v="2"/>
    <n v="0"/>
    <x v="45"/>
    <x v="0"/>
    <n v="0.13"/>
    <n v="0"/>
    <n v="0.13"/>
    <n v="0.13"/>
    <n v="0.13"/>
    <n v="0.3"/>
    <n v="0.3"/>
    <n v="0.6"/>
    <n v="1"/>
    <n v="0.04"/>
    <n v="0.08"/>
    <n v="0.12"/>
    <n v="0.04"/>
    <n v="0.12"/>
  </r>
  <r>
    <x v="15"/>
    <x v="478"/>
    <s v="eng ENG"/>
    <x v="4"/>
    <s v="30-047"/>
    <n v="14"/>
    <x v="9"/>
    <n v="861"/>
    <x v="162"/>
    <n v="0"/>
    <n v="0"/>
    <n v="0"/>
    <n v="0"/>
    <n v="0"/>
    <n v="1"/>
    <n v="0"/>
    <x v="11"/>
    <x v="0"/>
    <n v="0"/>
    <n v="0"/>
    <n v="0"/>
    <n v="0"/>
    <n v="0"/>
    <n v="1"/>
    <n v="1"/>
    <n v="0.7"/>
    <n v="1.7"/>
    <n v="0.11"/>
    <n v="7.0000000000000007E-2"/>
    <n v="0.18"/>
    <n v="0.11"/>
    <n v="0.18"/>
  </r>
  <r>
    <x v="15"/>
    <x v="479"/>
    <s v="br BRA"/>
    <x v="0"/>
    <s v="24-298"/>
    <n v="12"/>
    <x v="9"/>
    <n v="919"/>
    <x v="58"/>
    <n v="0"/>
    <n v="0"/>
    <n v="0"/>
    <n v="0"/>
    <n v="0"/>
    <n v="2"/>
    <n v="0"/>
    <x v="22"/>
    <x v="0"/>
    <n v="0"/>
    <n v="0"/>
    <n v="0"/>
    <n v="0"/>
    <n v="0"/>
    <n v="0.6"/>
    <n v="0.6"/>
    <n v="0.5"/>
    <n v="1.1000000000000001"/>
    <n v="0.06"/>
    <n v="0.05"/>
    <n v="0.11"/>
    <n v="0.06"/>
    <n v="0.11"/>
  </r>
  <r>
    <x v="15"/>
    <x v="480"/>
    <s v="be BEL"/>
    <x v="2"/>
    <s v="24-319"/>
    <n v="12"/>
    <x v="18"/>
    <n v="593"/>
    <x v="163"/>
    <n v="0"/>
    <n v="0"/>
    <n v="0"/>
    <n v="0"/>
    <n v="0"/>
    <n v="1"/>
    <n v="0"/>
    <x v="5"/>
    <x v="0"/>
    <n v="0"/>
    <n v="0"/>
    <n v="0"/>
    <n v="0"/>
    <n v="0"/>
    <n v="0.3"/>
    <n v="0.3"/>
    <n v="0.1"/>
    <n v="0.4"/>
    <n v="0.05"/>
    <n v="0.01"/>
    <n v="0.06"/>
    <n v="0.05"/>
    <n v="0.06"/>
  </r>
  <r>
    <x v="15"/>
    <x v="481"/>
    <s v="fr FRA"/>
    <x v="0"/>
    <s v="21-232"/>
    <n v="0"/>
    <x v="1"/>
    <n v="0"/>
    <x v="1"/>
    <n v="0"/>
    <n v="0"/>
    <n v="0"/>
    <n v="0"/>
    <n v="0"/>
    <n v="0"/>
    <n v="0"/>
    <x v="1"/>
    <x v="0"/>
    <n v="0"/>
    <n v="0"/>
    <n v="0"/>
    <n v="0"/>
    <n v="0"/>
    <n v="0"/>
    <n v="0"/>
    <n v="0"/>
    <n v="0"/>
    <n v="0"/>
    <n v="0"/>
    <n v="0"/>
    <n v="0"/>
    <n v="0"/>
  </r>
  <r>
    <x v="15"/>
    <x v="482"/>
    <s v="sct SCO"/>
    <x v="0"/>
    <s v="26-080"/>
    <n v="16"/>
    <x v="4"/>
    <n v="1366"/>
    <x v="130"/>
    <n v="0"/>
    <n v="0"/>
    <n v="0"/>
    <n v="0"/>
    <n v="0"/>
    <n v="4"/>
    <n v="0"/>
    <x v="45"/>
    <x v="0"/>
    <n v="0"/>
    <n v="0"/>
    <n v="0"/>
    <n v="0"/>
    <n v="0"/>
    <n v="0.1"/>
    <n v="0.1"/>
    <n v="0.8"/>
    <n v="0.9"/>
    <n v="0"/>
    <n v="0.05"/>
    <n v="0.06"/>
    <n v="0"/>
    <n v="0.06"/>
  </r>
  <r>
    <x v="15"/>
    <x v="483"/>
    <s v="eng ENG"/>
    <x v="1"/>
    <s v="20-295"/>
    <n v="1"/>
    <x v="1"/>
    <n v="8"/>
    <x v="16"/>
    <n v="0"/>
    <n v="0"/>
    <n v="0"/>
    <n v="0"/>
    <n v="0"/>
    <n v="0"/>
    <n v="0"/>
    <x v="1"/>
    <x v="0"/>
    <n v="0"/>
    <n v="0"/>
    <n v="0"/>
    <n v="0"/>
    <n v="0"/>
    <n v="0"/>
    <n v="0"/>
    <n v="0"/>
    <n v="0"/>
    <n v="0"/>
    <n v="0"/>
    <n v="0"/>
    <n v="0"/>
    <n v="0"/>
  </r>
  <r>
    <x v="15"/>
    <x v="484"/>
    <s v="fr FRA"/>
    <x v="0"/>
    <s v="26-329"/>
    <n v="2"/>
    <x v="11"/>
    <n v="160"/>
    <x v="124"/>
    <n v="0"/>
    <n v="0"/>
    <n v="0"/>
    <n v="0"/>
    <n v="0"/>
    <n v="0"/>
    <n v="0"/>
    <x v="1"/>
    <x v="0"/>
    <n v="0"/>
    <n v="0"/>
    <n v="0"/>
    <n v="0"/>
    <n v="0"/>
    <n v="0.3"/>
    <n v="0.3"/>
    <n v="0"/>
    <n v="0.3"/>
    <n v="0.15"/>
    <n v="0"/>
    <n v="0.15"/>
    <n v="0.15"/>
    <n v="0.15"/>
  </r>
  <r>
    <x v="15"/>
    <x v="485"/>
    <s v="eng ENG"/>
    <x v="2"/>
    <s v="24-109"/>
    <n v="13"/>
    <x v="13"/>
    <n v="584"/>
    <x v="152"/>
    <n v="1"/>
    <n v="0"/>
    <n v="1"/>
    <n v="0"/>
    <n v="0"/>
    <n v="2"/>
    <n v="0"/>
    <x v="23"/>
    <x v="0"/>
    <n v="0.15"/>
    <n v="0"/>
    <n v="0.15"/>
    <n v="0.15"/>
    <n v="0.15"/>
    <n v="0.3"/>
    <n v="0.3"/>
    <n v="0.2"/>
    <n v="0.5"/>
    <n v="0.05"/>
    <n v="0.03"/>
    <n v="0.08"/>
    <n v="0.05"/>
    <n v="0.08"/>
  </r>
  <r>
    <x v="15"/>
    <x v="486"/>
    <s v="br BRA"/>
    <x v="2"/>
    <s v="29-026"/>
    <n v="3"/>
    <x v="2"/>
    <n v="105"/>
    <x v="25"/>
    <n v="0"/>
    <n v="0"/>
    <n v="0"/>
    <n v="0"/>
    <n v="0"/>
    <n v="1"/>
    <n v="0"/>
    <x v="14"/>
    <x v="0"/>
    <n v="0"/>
    <n v="0"/>
    <n v="0"/>
    <n v="0"/>
    <n v="0"/>
    <n v="0.2"/>
    <n v="0.2"/>
    <n v="0"/>
    <n v="0.2"/>
    <n v="0.15"/>
    <n v="0.03"/>
    <n v="0.17"/>
    <n v="0.15"/>
    <n v="0.17"/>
  </r>
  <r>
    <x v="15"/>
    <x v="487"/>
    <s v="eng ENG"/>
    <x v="2"/>
    <s v="30-338"/>
    <n v="3"/>
    <x v="1"/>
    <n v="37"/>
    <x v="94"/>
    <n v="0"/>
    <n v="0"/>
    <n v="0"/>
    <n v="0"/>
    <n v="0"/>
    <n v="0"/>
    <n v="0"/>
    <x v="1"/>
    <x v="0"/>
    <n v="0"/>
    <n v="0"/>
    <n v="0"/>
    <n v="0"/>
    <n v="0"/>
    <n v="0"/>
    <n v="0"/>
    <n v="0"/>
    <n v="0"/>
    <n v="0"/>
    <n v="0"/>
    <n v="0"/>
    <n v="0"/>
    <n v="0"/>
  </r>
  <r>
    <x v="15"/>
    <x v="488"/>
    <s v="eng ENG"/>
    <x v="3"/>
    <s v="28-054"/>
    <n v="0"/>
    <x v="1"/>
    <n v="0"/>
    <x v="1"/>
    <n v="0"/>
    <n v="0"/>
    <n v="0"/>
    <n v="0"/>
    <n v="0"/>
    <n v="0"/>
    <n v="0"/>
    <x v="1"/>
    <x v="0"/>
    <n v="0"/>
    <n v="0"/>
    <n v="0"/>
    <n v="0"/>
    <n v="0"/>
    <n v="0"/>
    <n v="0"/>
    <n v="0"/>
    <n v="0"/>
    <n v="0"/>
    <n v="0"/>
    <n v="0"/>
    <n v="0"/>
    <n v="0"/>
  </r>
  <r>
    <x v="15"/>
    <x v="489"/>
    <s v="eng ENG"/>
    <x v="1"/>
    <s v="24-187"/>
    <n v="13"/>
    <x v="2"/>
    <n v="246"/>
    <x v="153"/>
    <n v="1"/>
    <n v="0"/>
    <n v="1"/>
    <n v="0"/>
    <n v="0"/>
    <n v="1"/>
    <n v="0"/>
    <x v="39"/>
    <x v="0"/>
    <n v="0.37"/>
    <n v="0"/>
    <n v="0.37"/>
    <n v="0.37"/>
    <n v="0.37"/>
    <n v="1.7"/>
    <n v="1.7"/>
    <n v="0.1"/>
    <n v="1.7"/>
    <n v="0.62"/>
    <n v="0.02"/>
    <n v="0.64"/>
    <n v="0.62"/>
    <n v="0.64"/>
  </r>
  <r>
    <x v="15"/>
    <x v="490"/>
    <s v="nir NIR"/>
    <x v="1"/>
    <s v="19-050"/>
    <n v="0"/>
    <x v="1"/>
    <n v="0"/>
    <x v="1"/>
    <n v="0"/>
    <n v="0"/>
    <n v="0"/>
    <n v="0"/>
    <n v="0"/>
    <n v="0"/>
    <n v="0"/>
    <x v="1"/>
    <x v="0"/>
    <n v="0"/>
    <n v="0"/>
    <n v="0"/>
    <n v="0"/>
    <n v="0"/>
    <n v="0"/>
    <n v="0"/>
    <n v="0"/>
    <n v="0"/>
    <n v="0"/>
    <n v="0"/>
    <n v="0"/>
    <n v="0"/>
    <n v="0"/>
  </r>
  <r>
    <x v="15"/>
    <x v="491"/>
    <s v="ms MSR"/>
    <x v="1"/>
    <s v="32-308"/>
    <n v="0"/>
    <x v="1"/>
    <n v="0"/>
    <x v="1"/>
    <n v="0"/>
    <n v="0"/>
    <n v="0"/>
    <n v="0"/>
    <n v="0"/>
    <n v="0"/>
    <n v="0"/>
    <x v="1"/>
    <x v="0"/>
    <n v="0"/>
    <n v="0"/>
    <n v="0"/>
    <n v="0"/>
    <n v="0"/>
    <n v="0"/>
    <n v="0"/>
    <n v="0"/>
    <n v="0"/>
    <n v="0"/>
    <n v="0"/>
    <n v="0"/>
    <n v="0"/>
    <n v="0"/>
  </r>
  <r>
    <x v="15"/>
    <x v="492"/>
    <s v="eng ENG"/>
    <x v="0"/>
    <s v="27-165"/>
    <n v="10"/>
    <x v="13"/>
    <n v="613"/>
    <x v="89"/>
    <n v="0"/>
    <n v="0"/>
    <n v="0"/>
    <n v="0"/>
    <n v="0"/>
    <n v="0"/>
    <n v="0"/>
    <x v="1"/>
    <x v="0"/>
    <n v="0"/>
    <n v="0"/>
    <n v="0"/>
    <n v="0"/>
    <n v="0"/>
    <n v="0.2"/>
    <n v="0.2"/>
    <n v="0.7"/>
    <n v="0.9"/>
    <n v="0.02"/>
    <n v="0.1"/>
    <n v="0.13"/>
    <n v="0.02"/>
    <n v="0.13"/>
  </r>
  <r>
    <x v="15"/>
    <x v="493"/>
    <s v="wls WAL"/>
    <x v="0"/>
    <s v="21-293"/>
    <n v="20"/>
    <x v="10"/>
    <n v="1126"/>
    <x v="164"/>
    <n v="0"/>
    <n v="0"/>
    <n v="0"/>
    <n v="0"/>
    <n v="0"/>
    <n v="3"/>
    <n v="0"/>
    <x v="9"/>
    <x v="0"/>
    <n v="0"/>
    <n v="0"/>
    <n v="0"/>
    <n v="0"/>
    <n v="0"/>
    <n v="0.9"/>
    <n v="0.9"/>
    <n v="1.3"/>
    <n v="2.2999999999999998"/>
    <n v="0.08"/>
    <n v="0.11"/>
    <n v="0.18"/>
    <n v="0.08"/>
    <n v="0.18"/>
  </r>
  <r>
    <x v="15"/>
    <x v="494"/>
    <s v="nz NZL"/>
    <x v="1"/>
    <s v="31-055"/>
    <n v="1"/>
    <x v="2"/>
    <n v="74"/>
    <x v="123"/>
    <n v="0"/>
    <n v="0"/>
    <n v="0"/>
    <n v="0"/>
    <n v="0"/>
    <n v="0"/>
    <n v="0"/>
    <x v="1"/>
    <x v="0"/>
    <n v="0"/>
    <n v="0"/>
    <n v="0"/>
    <n v="0"/>
    <n v="0"/>
    <n v="0"/>
    <n v="0"/>
    <n v="0"/>
    <n v="0"/>
    <n v="0"/>
    <n v="0.05"/>
    <n v="0.05"/>
    <n v="0"/>
    <n v="0.05"/>
  </r>
  <r>
    <x v="15"/>
    <x v="495"/>
    <s v="eng ENG"/>
    <x v="0"/>
    <s v="26-021"/>
    <n v="16"/>
    <x v="10"/>
    <n v="1167"/>
    <x v="82"/>
    <n v="0"/>
    <n v="0"/>
    <n v="0"/>
    <n v="0"/>
    <n v="0"/>
    <n v="5"/>
    <n v="0"/>
    <x v="46"/>
    <x v="0"/>
    <n v="0"/>
    <n v="0"/>
    <n v="0"/>
    <n v="0"/>
    <n v="0"/>
    <n v="0.2"/>
    <n v="0.2"/>
    <n v="0.5"/>
    <n v="0.7"/>
    <n v="0.02"/>
    <n v="0.04"/>
    <n v="0.05"/>
    <n v="0.02"/>
    <n v="0.05"/>
  </r>
  <r>
    <x v="15"/>
    <x v="496"/>
    <s v="eng ENG"/>
    <x v="2"/>
    <s v="25-071"/>
    <n v="18"/>
    <x v="7"/>
    <n v="1392"/>
    <x v="10"/>
    <n v="0"/>
    <n v="1"/>
    <n v="0"/>
    <n v="0"/>
    <n v="0"/>
    <n v="4"/>
    <n v="0"/>
    <x v="45"/>
    <x v="0"/>
    <n v="0"/>
    <n v="0.06"/>
    <n v="0.06"/>
    <n v="0"/>
    <n v="0.06"/>
    <n v="2.2000000000000002"/>
    <n v="2.2000000000000002"/>
    <n v="1.1000000000000001"/>
    <n v="3.3"/>
    <n v="0.14000000000000001"/>
    <n v="7.0000000000000007E-2"/>
    <n v="0.21"/>
    <n v="0.14000000000000001"/>
    <n v="0.21"/>
  </r>
  <r>
    <x v="16"/>
    <x v="497"/>
    <s v="sct SCO"/>
    <x v="1"/>
    <s v="26-202"/>
    <n v="19"/>
    <x v="15"/>
    <n v="1480"/>
    <x v="95"/>
    <n v="4"/>
    <n v="2"/>
    <n v="4"/>
    <n v="0"/>
    <n v="0"/>
    <n v="0"/>
    <n v="0"/>
    <x v="1"/>
    <x v="0"/>
    <n v="0.24"/>
    <n v="0.12"/>
    <n v="0.36"/>
    <n v="0.24"/>
    <n v="0.36"/>
    <n v="4.5999999999999996"/>
    <n v="4.5999999999999996"/>
    <n v="2.5"/>
    <n v="7.1"/>
    <n v="0.28000000000000003"/>
    <n v="0.15"/>
    <n v="0.43"/>
    <n v="0.28000000000000003"/>
    <n v="0.43"/>
  </r>
  <r>
    <x v="16"/>
    <x v="498"/>
    <s v="ar ARG"/>
    <x v="2"/>
    <s v="20-062"/>
    <n v="1"/>
    <x v="1"/>
    <n v="30"/>
    <x v="88"/>
    <n v="0"/>
    <n v="0"/>
    <n v="0"/>
    <n v="0"/>
    <n v="0"/>
    <n v="0"/>
    <n v="0"/>
    <x v="1"/>
    <x v="0"/>
    <n v="0"/>
    <n v="0"/>
    <n v="0"/>
    <n v="0"/>
    <n v="0"/>
    <n v="0"/>
    <n v="0"/>
    <n v="0"/>
    <n v="0"/>
    <n v="0"/>
    <n v="0.08"/>
    <n v="0.08"/>
    <n v="0"/>
    <n v="0.08"/>
  </r>
  <r>
    <x v="16"/>
    <x v="499"/>
    <s v="ng NGA"/>
    <x v="5"/>
    <s v="26-194"/>
    <n v="18"/>
    <x v="9"/>
    <n v="1082"/>
    <x v="67"/>
    <n v="2"/>
    <n v="0"/>
    <n v="2"/>
    <n v="0"/>
    <n v="0"/>
    <n v="2"/>
    <n v="0"/>
    <x v="10"/>
    <x v="0"/>
    <n v="0.17"/>
    <n v="0"/>
    <n v="0.17"/>
    <n v="0.17"/>
    <n v="0.17"/>
    <n v="1.4"/>
    <n v="1.4"/>
    <n v="0.8"/>
    <n v="2.2000000000000002"/>
    <n v="0.12"/>
    <n v="7.0000000000000007E-2"/>
    <n v="0.19"/>
    <n v="0.12"/>
    <n v="0.19"/>
  </r>
  <r>
    <x v="16"/>
    <x v="500"/>
    <s v="eng ENG"/>
    <x v="1"/>
    <s v="25-355"/>
    <n v="19"/>
    <x v="10"/>
    <n v="1017"/>
    <x v="122"/>
    <n v="1"/>
    <n v="1"/>
    <n v="1"/>
    <n v="0"/>
    <n v="0"/>
    <n v="0"/>
    <n v="0"/>
    <x v="1"/>
    <x v="0"/>
    <n v="0.09"/>
    <n v="0.09"/>
    <n v="0.18"/>
    <n v="0.09"/>
    <n v="0.18"/>
    <n v="1.4"/>
    <n v="1.4"/>
    <n v="0.7"/>
    <n v="2.1"/>
    <n v="0.13"/>
    <n v="0.06"/>
    <n v="0.19"/>
    <n v="0.13"/>
    <n v="0.19"/>
  </r>
  <r>
    <x v="16"/>
    <x v="501"/>
    <s v="sct SCO"/>
    <x v="5"/>
    <s v="30-307"/>
    <n v="17"/>
    <x v="20"/>
    <n v="765"/>
    <x v="92"/>
    <n v="1"/>
    <n v="0"/>
    <n v="1"/>
    <n v="0"/>
    <n v="0"/>
    <n v="3"/>
    <n v="0"/>
    <x v="58"/>
    <x v="0"/>
    <n v="0.12"/>
    <n v="0"/>
    <n v="0.12"/>
    <n v="0.12"/>
    <n v="0.12"/>
    <n v="1.1000000000000001"/>
    <n v="1.1000000000000001"/>
    <n v="1.7"/>
    <n v="2.8"/>
    <n v="0.13"/>
    <n v="0.2"/>
    <n v="0.33"/>
    <n v="0.13"/>
    <n v="0.33"/>
  </r>
  <r>
    <x v="16"/>
    <x v="502"/>
    <s v="ie IRL"/>
    <x v="3"/>
    <s v="20-345"/>
    <n v="20"/>
    <x v="17"/>
    <n v="1800"/>
    <x v="68"/>
    <n v="0"/>
    <n v="0"/>
    <n v="0"/>
    <n v="0"/>
    <n v="0"/>
    <n v="0"/>
    <n v="0"/>
    <x v="1"/>
    <x v="0"/>
    <n v="0"/>
    <n v="0"/>
    <n v="0"/>
    <n v="0"/>
    <n v="0"/>
    <n v="0"/>
    <n v="0"/>
    <n v="0.1"/>
    <n v="0.1"/>
    <n v="0"/>
    <n v="0"/>
    <n v="0"/>
    <n v="0"/>
    <n v="0"/>
  </r>
  <r>
    <x v="16"/>
    <x v="503"/>
    <s v="pl POL"/>
    <x v="0"/>
    <s v="26-294"/>
    <n v="2"/>
    <x v="11"/>
    <n v="159"/>
    <x v="124"/>
    <n v="0"/>
    <n v="0"/>
    <n v="0"/>
    <n v="0"/>
    <n v="0"/>
    <n v="0"/>
    <n v="0"/>
    <x v="1"/>
    <x v="0"/>
    <n v="0"/>
    <n v="0"/>
    <n v="0"/>
    <n v="0"/>
    <n v="0"/>
    <n v="0.1"/>
    <n v="0.1"/>
    <n v="0.1"/>
    <n v="0.1"/>
    <n v="0.03"/>
    <n v="0.04"/>
    <n v="7.0000000000000007E-2"/>
    <n v="0.03"/>
    <n v="7.0000000000000007E-2"/>
  </r>
  <r>
    <x v="16"/>
    <x v="504"/>
    <s v="de GER"/>
    <x v="0"/>
    <s v="21-051"/>
    <n v="13"/>
    <x v="12"/>
    <n v="1026"/>
    <x v="97"/>
    <n v="0"/>
    <n v="1"/>
    <n v="0"/>
    <n v="0"/>
    <n v="0"/>
    <n v="1"/>
    <n v="0"/>
    <x v="20"/>
    <x v="0"/>
    <n v="0"/>
    <n v="0.09"/>
    <n v="0.09"/>
    <n v="0"/>
    <n v="0.09"/>
    <n v="0.7"/>
    <n v="0.7"/>
    <n v="0.2"/>
    <n v="0.8"/>
    <n v="0.06"/>
    <n v="0.02"/>
    <n v="7.0000000000000007E-2"/>
    <n v="0.06"/>
    <n v="7.0000000000000007E-2"/>
  </r>
  <r>
    <x v="16"/>
    <x v="505"/>
    <s v="ar ARG"/>
    <x v="3"/>
    <s v="41-125"/>
    <n v="0"/>
    <x v="1"/>
    <n v="0"/>
    <x v="1"/>
    <n v="0"/>
    <n v="0"/>
    <n v="0"/>
    <n v="0"/>
    <n v="0"/>
    <n v="0"/>
    <n v="0"/>
    <x v="1"/>
    <x v="0"/>
    <n v="0"/>
    <n v="0"/>
    <n v="0"/>
    <n v="0"/>
    <n v="0"/>
    <n v="0"/>
    <n v="0"/>
    <n v="0"/>
    <n v="0"/>
    <n v="0"/>
    <n v="0"/>
    <n v="0"/>
    <n v="0"/>
    <n v="0"/>
  </r>
  <r>
    <x v="16"/>
    <x v="506"/>
    <s v="hr CRO"/>
    <x v="0"/>
    <s v="26-136"/>
    <n v="10"/>
    <x v="20"/>
    <n v="716"/>
    <x v="74"/>
    <n v="0"/>
    <n v="0"/>
    <n v="0"/>
    <n v="0"/>
    <n v="0"/>
    <n v="1"/>
    <n v="0"/>
    <x v="7"/>
    <x v="0"/>
    <n v="0"/>
    <n v="0"/>
    <n v="0"/>
    <n v="0"/>
    <n v="0"/>
    <n v="0.3"/>
    <n v="0.3"/>
    <n v="0"/>
    <n v="0.3"/>
    <n v="0.04"/>
    <n v="0"/>
    <n v="0.04"/>
    <n v="0.04"/>
    <n v="0.04"/>
  </r>
  <r>
    <x v="16"/>
    <x v="507"/>
    <s v="fr FRA"/>
    <x v="2"/>
    <s v="23-329"/>
    <n v="12"/>
    <x v="19"/>
    <n v="669"/>
    <x v="26"/>
    <n v="0"/>
    <n v="0"/>
    <n v="0"/>
    <n v="0"/>
    <n v="0"/>
    <n v="2"/>
    <n v="0"/>
    <x v="25"/>
    <x v="0"/>
    <n v="0"/>
    <n v="0"/>
    <n v="0"/>
    <n v="0"/>
    <n v="0"/>
    <n v="0.2"/>
    <n v="0.2"/>
    <n v="0"/>
    <n v="0.2"/>
    <n v="0.03"/>
    <n v="0"/>
    <n v="0.03"/>
    <n v="0.03"/>
    <n v="0.03"/>
  </r>
  <r>
    <x v="16"/>
    <x v="508"/>
    <s v="ml MLI"/>
    <x v="9"/>
    <s v="24-230"/>
    <n v="12"/>
    <x v="13"/>
    <n v="578"/>
    <x v="165"/>
    <n v="0"/>
    <n v="1"/>
    <n v="0"/>
    <n v="0"/>
    <n v="0"/>
    <n v="0"/>
    <n v="0"/>
    <x v="1"/>
    <x v="0"/>
    <n v="0"/>
    <n v="0.16"/>
    <n v="0.16"/>
    <n v="0"/>
    <n v="0.16"/>
    <n v="0.2"/>
    <n v="0.2"/>
    <n v="0.3"/>
    <n v="0.4"/>
    <n v="0.03"/>
    <n v="0.04"/>
    <n v="7.0000000000000007E-2"/>
    <n v="0.03"/>
    <n v="7.0000000000000007E-2"/>
  </r>
  <r>
    <x v="16"/>
    <x v="509"/>
    <s v="eng ENG"/>
    <x v="4"/>
    <s v="20-003"/>
    <n v="13"/>
    <x v="8"/>
    <n v="466"/>
    <x v="14"/>
    <n v="0"/>
    <n v="0"/>
    <n v="0"/>
    <n v="0"/>
    <n v="0"/>
    <n v="0"/>
    <n v="0"/>
    <x v="1"/>
    <x v="0"/>
    <n v="0"/>
    <n v="0"/>
    <n v="0"/>
    <n v="0"/>
    <n v="0"/>
    <n v="0.8"/>
    <n v="0.8"/>
    <n v="0.3"/>
    <n v="1.1000000000000001"/>
    <n v="0.15"/>
    <n v="7.0000000000000007E-2"/>
    <n v="0.22"/>
    <n v="0.15"/>
    <n v="0.22"/>
  </r>
  <r>
    <x v="16"/>
    <x v="510"/>
    <s v="no NOR"/>
    <x v="5"/>
    <s v="28-180"/>
    <n v="19"/>
    <x v="7"/>
    <n v="1355"/>
    <x v="166"/>
    <n v="0"/>
    <n v="1"/>
    <n v="0"/>
    <n v="0"/>
    <n v="0"/>
    <n v="3"/>
    <n v="0"/>
    <x v="22"/>
    <x v="0"/>
    <n v="0"/>
    <n v="7.0000000000000007E-2"/>
    <n v="7.0000000000000007E-2"/>
    <n v="0"/>
    <n v="7.0000000000000007E-2"/>
    <n v="2.5"/>
    <n v="2.5"/>
    <n v="1.9"/>
    <n v="4.5"/>
    <n v="0.17"/>
    <n v="0.13"/>
    <n v="0.3"/>
    <n v="0.17"/>
    <n v="0.3"/>
  </r>
  <r>
    <x v="16"/>
    <x v="511"/>
    <s v="eng ENG"/>
    <x v="2"/>
    <s v="19-130"/>
    <n v="0"/>
    <x v="1"/>
    <n v="0"/>
    <x v="1"/>
    <n v="0"/>
    <n v="0"/>
    <n v="0"/>
    <n v="0"/>
    <n v="0"/>
    <n v="0"/>
    <n v="0"/>
    <x v="1"/>
    <x v="0"/>
    <n v="0"/>
    <n v="0"/>
    <n v="0"/>
    <n v="0"/>
    <n v="0"/>
    <n v="0"/>
    <n v="0"/>
    <n v="0"/>
    <n v="0"/>
    <n v="0"/>
    <n v="0"/>
    <n v="0"/>
    <n v="0"/>
    <n v="0"/>
  </r>
  <r>
    <x v="16"/>
    <x v="512"/>
    <s v="es ESP"/>
    <x v="0"/>
    <s v="19-019"/>
    <n v="5"/>
    <x v="11"/>
    <n v="152"/>
    <x v="101"/>
    <n v="0"/>
    <n v="0"/>
    <n v="0"/>
    <n v="0"/>
    <n v="0"/>
    <n v="0"/>
    <n v="0"/>
    <x v="1"/>
    <x v="0"/>
    <n v="0"/>
    <n v="0"/>
    <n v="0"/>
    <n v="0"/>
    <n v="0"/>
    <n v="0"/>
    <n v="0"/>
    <n v="0"/>
    <n v="0"/>
    <n v="0"/>
    <n v="0"/>
    <n v="0"/>
    <n v="0"/>
    <n v="0"/>
  </r>
  <r>
    <x v="16"/>
    <x v="513"/>
    <s v="be BEL"/>
    <x v="2"/>
    <s v="19-025"/>
    <n v="11"/>
    <x v="19"/>
    <n v="741"/>
    <x v="62"/>
    <n v="1"/>
    <n v="0"/>
    <n v="1"/>
    <n v="0"/>
    <n v="0"/>
    <n v="3"/>
    <n v="0"/>
    <x v="39"/>
    <x v="0"/>
    <n v="0.12"/>
    <n v="0"/>
    <n v="0.12"/>
    <n v="0.12"/>
    <n v="0.12"/>
    <n v="0.2"/>
    <n v="0.2"/>
    <n v="0.2"/>
    <n v="0.4"/>
    <n v="0.03"/>
    <n v="0.03"/>
    <n v="0.05"/>
    <n v="0.03"/>
    <n v="0.05"/>
  </r>
  <r>
    <x v="16"/>
    <x v="514"/>
    <s v="br BRA"/>
    <x v="0"/>
    <s v="25-364"/>
    <n v="12"/>
    <x v="20"/>
    <n v="680"/>
    <x v="110"/>
    <n v="0"/>
    <n v="0"/>
    <n v="0"/>
    <n v="0"/>
    <n v="0"/>
    <n v="4"/>
    <n v="0"/>
    <x v="17"/>
    <x v="0"/>
    <n v="0"/>
    <n v="0"/>
    <n v="0"/>
    <n v="0"/>
    <n v="0"/>
    <n v="0.2"/>
    <n v="0.2"/>
    <n v="0.1"/>
    <n v="0.3"/>
    <n v="0.03"/>
    <n v="0.01"/>
    <n v="0.03"/>
    <n v="0.03"/>
    <n v="0.03"/>
  </r>
  <r>
    <x v="16"/>
    <x v="515"/>
    <s v="eng ENG"/>
    <x v="7"/>
    <s v="25-155"/>
    <n v="10"/>
    <x v="5"/>
    <n v="544"/>
    <x v="125"/>
    <n v="0"/>
    <n v="0"/>
    <n v="0"/>
    <n v="0"/>
    <n v="0"/>
    <n v="2"/>
    <n v="0"/>
    <x v="49"/>
    <x v="0"/>
    <n v="0"/>
    <n v="0"/>
    <n v="0"/>
    <n v="0"/>
    <n v="0"/>
    <n v="0"/>
    <n v="0"/>
    <n v="0.4"/>
    <n v="0.4"/>
    <n v="0"/>
    <n v="0.06"/>
    <n v="0.06"/>
    <n v="0"/>
    <n v="0.06"/>
  </r>
  <r>
    <x v="16"/>
    <x v="516"/>
    <s v="fr FRA"/>
    <x v="4"/>
    <s v="20-185"/>
    <n v="14"/>
    <x v="14"/>
    <n v="327"/>
    <x v="75"/>
    <n v="0"/>
    <n v="1"/>
    <n v="0"/>
    <n v="0"/>
    <n v="0"/>
    <n v="0"/>
    <n v="0"/>
    <x v="1"/>
    <x v="0"/>
    <n v="0"/>
    <n v="0.28000000000000003"/>
    <n v="0.28000000000000003"/>
    <n v="0"/>
    <n v="0.28000000000000003"/>
    <n v="0.8"/>
    <n v="0.8"/>
    <n v="0.5"/>
    <n v="1.3"/>
    <n v="0.22"/>
    <n v="0.14000000000000001"/>
    <n v="0.35"/>
    <n v="0.22"/>
    <n v="0.35"/>
  </r>
  <r>
    <x v="16"/>
    <x v="517"/>
    <s v="eng ENG"/>
    <x v="3"/>
    <s v="33-059"/>
    <n v="0"/>
    <x v="1"/>
    <n v="0"/>
    <x v="1"/>
    <n v="0"/>
    <n v="0"/>
    <n v="0"/>
    <n v="0"/>
    <n v="0"/>
    <n v="0"/>
    <n v="0"/>
    <x v="1"/>
    <x v="0"/>
    <n v="0"/>
    <n v="0"/>
    <n v="0"/>
    <n v="0"/>
    <n v="0"/>
    <n v="0"/>
    <n v="0"/>
    <n v="0"/>
    <n v="0"/>
    <n v="0"/>
    <n v="0"/>
    <n v="0"/>
    <n v="0"/>
    <n v="0"/>
  </r>
  <r>
    <x v="16"/>
    <x v="518"/>
    <s v="eng ENG"/>
    <x v="1"/>
    <s v="17-010"/>
    <n v="0"/>
    <x v="1"/>
    <n v="0"/>
    <x v="1"/>
    <n v="0"/>
    <n v="0"/>
    <n v="0"/>
    <n v="0"/>
    <n v="0"/>
    <n v="0"/>
    <n v="0"/>
    <x v="1"/>
    <x v="0"/>
    <n v="0"/>
    <n v="0"/>
    <n v="0"/>
    <n v="0"/>
    <n v="0"/>
    <n v="0"/>
    <n v="0"/>
    <n v="0"/>
    <n v="0"/>
    <n v="0"/>
    <n v="0"/>
    <n v="0"/>
    <n v="0"/>
    <n v="0"/>
  </r>
  <r>
    <x v="16"/>
    <x v="519"/>
    <s v="hr CRO"/>
    <x v="2"/>
    <s v="30-033"/>
    <n v="1"/>
    <x v="1"/>
    <n v="7"/>
    <x v="16"/>
    <n v="0"/>
    <n v="0"/>
    <n v="0"/>
    <n v="0"/>
    <n v="0"/>
    <n v="0"/>
    <n v="0"/>
    <x v="1"/>
    <x v="0"/>
    <n v="0"/>
    <n v="0"/>
    <n v="0"/>
    <n v="0"/>
    <n v="0"/>
    <n v="0"/>
    <n v="0"/>
    <n v="0"/>
    <n v="0"/>
    <n v="0"/>
    <n v="0"/>
    <n v="0"/>
    <n v="0"/>
    <n v="0"/>
  </r>
  <r>
    <x v="16"/>
    <x v="520"/>
    <s v="eng ENG"/>
    <x v="0"/>
    <s v="18-246"/>
    <n v="0"/>
    <x v="1"/>
    <n v="0"/>
    <x v="1"/>
    <n v="0"/>
    <n v="0"/>
    <n v="0"/>
    <n v="0"/>
    <n v="0"/>
    <n v="0"/>
    <n v="0"/>
    <x v="1"/>
    <x v="0"/>
    <n v="0"/>
    <n v="0"/>
    <n v="0"/>
    <n v="0"/>
    <n v="0"/>
    <n v="0"/>
    <n v="0"/>
    <n v="0"/>
    <n v="0"/>
    <n v="0"/>
    <n v="0"/>
    <n v="0"/>
    <n v="0"/>
    <n v="0"/>
  </r>
  <r>
    <x v="16"/>
    <x v="521"/>
    <s v="fr FRA"/>
    <x v="0"/>
    <s v="25-131"/>
    <n v="18"/>
    <x v="10"/>
    <n v="1016"/>
    <x v="122"/>
    <n v="2"/>
    <n v="2"/>
    <n v="2"/>
    <n v="0"/>
    <n v="0"/>
    <n v="2"/>
    <n v="0"/>
    <x v="6"/>
    <x v="0"/>
    <n v="0.18"/>
    <n v="0.18"/>
    <n v="0.35"/>
    <n v="0.18"/>
    <n v="0.35"/>
    <n v="0.9"/>
    <n v="0.9"/>
    <n v="1.5"/>
    <n v="2.4"/>
    <n v="0.08"/>
    <n v="0.13"/>
    <n v="0.21"/>
    <n v="0.08"/>
    <n v="0.21"/>
  </r>
  <r>
    <x v="16"/>
    <x v="522"/>
    <s v="eng ENG"/>
    <x v="0"/>
    <s v="28-331"/>
    <n v="1"/>
    <x v="1"/>
    <n v="1"/>
    <x v="1"/>
    <n v="0"/>
    <n v="0"/>
    <n v="0"/>
    <n v="0"/>
    <n v="0"/>
    <n v="0"/>
    <n v="0"/>
    <x v="1"/>
    <x v="0"/>
    <n v="0"/>
    <n v="0"/>
    <n v="0"/>
    <n v="0"/>
    <n v="0"/>
    <n v="0"/>
    <n v="0"/>
    <n v="0"/>
    <n v="0"/>
    <n v="0"/>
    <n v="0"/>
    <n v="0"/>
    <n v="0"/>
    <n v="0"/>
  </r>
  <r>
    <x v="16"/>
    <x v="523"/>
    <s v="es ESP"/>
    <x v="2"/>
    <s v="31-129"/>
    <n v="1"/>
    <x v="2"/>
    <n v="74"/>
    <x v="123"/>
    <n v="0"/>
    <n v="0"/>
    <n v="0"/>
    <n v="0"/>
    <n v="0"/>
    <n v="0"/>
    <n v="0"/>
    <x v="1"/>
    <x v="0"/>
    <n v="0"/>
    <n v="0"/>
    <n v="0"/>
    <n v="0"/>
    <n v="0"/>
    <n v="0"/>
    <n v="0"/>
    <n v="0"/>
    <n v="0"/>
    <n v="0"/>
    <n v="0"/>
    <n v="0"/>
    <n v="0"/>
    <n v="0"/>
  </r>
  <r>
    <x v="16"/>
    <x v="524"/>
    <s v="gh GHA"/>
    <x v="0"/>
    <s v="23-289"/>
    <n v="19"/>
    <x v="0"/>
    <n v="1709"/>
    <x v="0"/>
    <n v="0"/>
    <n v="1"/>
    <n v="0"/>
    <n v="0"/>
    <n v="0"/>
    <n v="4"/>
    <n v="0"/>
    <x v="0"/>
    <x v="0"/>
    <n v="0"/>
    <n v="0.05"/>
    <n v="0.05"/>
    <n v="0"/>
    <n v="0.05"/>
    <n v="1.2"/>
    <n v="1.2"/>
    <n v="0.5"/>
    <n v="1.6"/>
    <n v="0.06"/>
    <n v="0.03"/>
    <n v="0.09"/>
    <n v="0.06"/>
    <n v="0.09"/>
  </r>
  <r>
    <x v="16"/>
    <x v="525"/>
    <s v="tn TUN"/>
    <x v="0"/>
    <s v="23-343"/>
    <n v="1"/>
    <x v="2"/>
    <n v="45"/>
    <x v="20"/>
    <n v="0"/>
    <n v="0"/>
    <n v="0"/>
    <n v="0"/>
    <n v="0"/>
    <n v="0"/>
    <n v="0"/>
    <x v="1"/>
    <x v="0"/>
    <n v="0"/>
    <n v="0"/>
    <n v="0"/>
    <n v="0"/>
    <n v="0"/>
    <n v="0"/>
    <n v="0"/>
    <n v="0"/>
    <n v="0"/>
    <n v="0"/>
    <n v="0"/>
    <n v="0"/>
    <n v="0"/>
    <n v="0"/>
  </r>
  <r>
    <x v="16"/>
    <x v="526"/>
    <s v="eng ENG"/>
    <x v="4"/>
    <s v="33-321"/>
    <n v="3"/>
    <x v="2"/>
    <n v="113"/>
    <x v="2"/>
    <n v="0"/>
    <n v="0"/>
    <n v="0"/>
    <n v="0"/>
    <n v="0"/>
    <n v="1"/>
    <n v="0"/>
    <x v="31"/>
    <x v="0"/>
    <n v="0"/>
    <n v="0"/>
    <n v="0"/>
    <n v="0"/>
    <n v="0"/>
    <n v="0"/>
    <n v="0"/>
    <n v="0"/>
    <n v="0"/>
    <n v="0"/>
    <n v="0"/>
    <n v="0"/>
    <n v="0"/>
    <n v="0"/>
  </r>
  <r>
    <x v="16"/>
    <x v="527"/>
    <s v="eng ENG"/>
    <x v="0"/>
    <s v="25-293"/>
    <n v="16"/>
    <x v="7"/>
    <n v="1402"/>
    <x v="39"/>
    <n v="1"/>
    <n v="0"/>
    <n v="1"/>
    <n v="0"/>
    <n v="0"/>
    <n v="2"/>
    <n v="0"/>
    <x v="7"/>
    <x v="0"/>
    <n v="0.06"/>
    <n v="0"/>
    <n v="0.06"/>
    <n v="0.06"/>
    <n v="0.06"/>
    <n v="0.7"/>
    <n v="0.7"/>
    <n v="0.9"/>
    <n v="1.6"/>
    <n v="0.05"/>
    <n v="0.06"/>
    <n v="0.11"/>
    <n v="0.05"/>
    <n v="0.11"/>
  </r>
  <r>
    <x v="16"/>
    <x v="528"/>
    <s v="eng ENG"/>
    <x v="2"/>
    <s v="28-091"/>
    <n v="20"/>
    <x v="17"/>
    <n v="1800"/>
    <x v="68"/>
    <n v="5"/>
    <n v="2"/>
    <n v="5"/>
    <n v="0"/>
    <n v="1"/>
    <n v="2"/>
    <n v="0"/>
    <x v="11"/>
    <x v="0"/>
    <n v="0.25"/>
    <n v="0.1"/>
    <n v="0.35"/>
    <n v="0.25"/>
    <n v="0.35"/>
    <n v="2.6"/>
    <n v="1.6"/>
    <n v="3.8"/>
    <n v="5.5"/>
    <n v="0.13"/>
    <n v="0.19"/>
    <n v="0.32"/>
    <n v="0.08"/>
    <n v="0.27"/>
  </r>
  <r>
    <x v="17"/>
    <x v="529"/>
    <s v="uy URU"/>
    <x v="2"/>
    <s v="25-220"/>
    <n v="16"/>
    <x v="4"/>
    <n v="1346"/>
    <x v="139"/>
    <n v="4"/>
    <n v="2"/>
    <n v="4"/>
    <n v="0"/>
    <n v="0"/>
    <n v="6"/>
    <n v="0"/>
    <x v="38"/>
    <x v="0"/>
    <n v="0.27"/>
    <n v="0.13"/>
    <n v="0.4"/>
    <n v="0.27"/>
    <n v="0.4"/>
    <n v="1.4"/>
    <n v="1.4"/>
    <n v="0.8"/>
    <n v="2.2000000000000002"/>
    <n v="0.09"/>
    <n v="0.05"/>
    <n v="0.15"/>
    <n v="0.09"/>
    <n v="0.15"/>
  </r>
  <r>
    <x v="17"/>
    <x v="530"/>
    <s v="ml MLI"/>
    <x v="2"/>
    <s v="26-154"/>
    <n v="19"/>
    <x v="18"/>
    <n v="807"/>
    <x v="69"/>
    <n v="0"/>
    <n v="0"/>
    <n v="0"/>
    <n v="0"/>
    <n v="0"/>
    <n v="5"/>
    <n v="0"/>
    <x v="59"/>
    <x v="0"/>
    <n v="0"/>
    <n v="0"/>
    <n v="0"/>
    <n v="0"/>
    <n v="0"/>
    <n v="0.2"/>
    <n v="0.2"/>
    <n v="0.5"/>
    <n v="0.7"/>
    <n v="0.02"/>
    <n v="0.06"/>
    <n v="0.08"/>
    <n v="0.02"/>
    <n v="0.08"/>
  </r>
  <r>
    <x v="17"/>
    <x v="531"/>
    <s v="es ESP"/>
    <x v="5"/>
    <s v="21-354"/>
    <n v="4"/>
    <x v="11"/>
    <n v="148"/>
    <x v="106"/>
    <n v="0"/>
    <n v="1"/>
    <n v="0"/>
    <n v="0"/>
    <n v="0"/>
    <n v="1"/>
    <n v="0"/>
    <x v="44"/>
    <x v="0"/>
    <n v="0"/>
    <n v="0.61"/>
    <n v="0.61"/>
    <n v="0"/>
    <n v="0.61"/>
    <n v="0.1"/>
    <n v="0.1"/>
    <n v="0.2"/>
    <n v="0.3"/>
    <n v="0.06"/>
    <n v="0.11"/>
    <n v="0.17"/>
    <n v="0.06"/>
    <n v="0.17"/>
  </r>
  <r>
    <x v="17"/>
    <x v="532"/>
    <s v="wls WAL"/>
    <x v="0"/>
    <s v="29-282"/>
    <n v="18"/>
    <x v="3"/>
    <n v="1261"/>
    <x v="133"/>
    <n v="2"/>
    <n v="1"/>
    <n v="2"/>
    <n v="0"/>
    <n v="0"/>
    <n v="2"/>
    <n v="0"/>
    <x v="19"/>
    <x v="0"/>
    <n v="0.14000000000000001"/>
    <n v="7.0000000000000007E-2"/>
    <n v="0.21"/>
    <n v="0.14000000000000001"/>
    <n v="0.21"/>
    <n v="0.7"/>
    <n v="0.7"/>
    <n v="1.8"/>
    <n v="2.5"/>
    <n v="0.05"/>
    <n v="0.13"/>
    <n v="0.17"/>
    <n v="0.05"/>
    <n v="0.17"/>
  </r>
  <r>
    <x v="17"/>
    <x v="533"/>
    <s v="eng ENG"/>
    <x v="0"/>
    <s v="29-016"/>
    <n v="20"/>
    <x v="0"/>
    <n v="1735"/>
    <x v="167"/>
    <n v="2"/>
    <n v="0"/>
    <n v="2"/>
    <n v="0"/>
    <n v="0"/>
    <n v="1"/>
    <n v="0"/>
    <x v="29"/>
    <x v="0"/>
    <n v="0.1"/>
    <n v="0"/>
    <n v="0.1"/>
    <n v="0.1"/>
    <n v="0.1"/>
    <n v="0.7"/>
    <n v="0.7"/>
    <n v="0.8"/>
    <n v="1.6"/>
    <n v="0.04"/>
    <n v="0.04"/>
    <n v="0.08"/>
    <n v="0.04"/>
    <n v="0.08"/>
  </r>
  <r>
    <x v="17"/>
    <x v="534"/>
    <s v="br BRA"/>
    <x v="0"/>
    <s v="24-017"/>
    <n v="16"/>
    <x v="12"/>
    <n v="1090"/>
    <x v="83"/>
    <n v="1"/>
    <n v="1"/>
    <n v="1"/>
    <n v="0"/>
    <n v="0"/>
    <n v="1"/>
    <n v="1"/>
    <x v="35"/>
    <x v="4"/>
    <n v="0.08"/>
    <n v="0.08"/>
    <n v="0.17"/>
    <n v="0.08"/>
    <n v="0.17"/>
    <n v="1.1000000000000001"/>
    <n v="1.1000000000000001"/>
    <n v="0.3"/>
    <n v="1.4"/>
    <n v="0.09"/>
    <n v="0.02"/>
    <n v="0.12"/>
    <n v="0.09"/>
    <n v="0.12"/>
  </r>
  <r>
    <x v="17"/>
    <x v="535"/>
    <s v="eng ENG"/>
    <x v="3"/>
    <s v="34-320"/>
    <n v="1"/>
    <x v="2"/>
    <n v="90"/>
    <x v="46"/>
    <n v="0"/>
    <n v="0"/>
    <n v="0"/>
    <n v="0"/>
    <n v="0"/>
    <n v="0"/>
    <n v="0"/>
    <x v="1"/>
    <x v="0"/>
    <n v="0"/>
    <n v="0"/>
    <n v="0"/>
    <n v="0"/>
    <n v="0"/>
    <n v="0"/>
    <n v="0"/>
    <n v="0"/>
    <n v="0"/>
    <n v="0"/>
    <n v="0"/>
    <n v="0"/>
    <n v="0"/>
    <n v="0"/>
  </r>
  <r>
    <x v="17"/>
    <x v="536"/>
    <s v="kr KOR"/>
    <x v="5"/>
    <s v="30-207"/>
    <n v="19"/>
    <x v="6"/>
    <n v="1555"/>
    <x v="119"/>
    <n v="4"/>
    <n v="3"/>
    <n v="4"/>
    <n v="0"/>
    <n v="0"/>
    <n v="1"/>
    <n v="0"/>
    <x v="18"/>
    <x v="0"/>
    <n v="0.23"/>
    <n v="0.17"/>
    <n v="0.41"/>
    <n v="0.23"/>
    <n v="0.41"/>
    <n v="4.9000000000000004"/>
    <n v="4.9000000000000004"/>
    <n v="3"/>
    <n v="7.9"/>
    <n v="0.28000000000000003"/>
    <n v="0.18"/>
    <n v="0.46"/>
    <n v="0.28000000000000003"/>
    <n v="0.46"/>
  </r>
  <r>
    <x v="17"/>
    <x v="537"/>
    <s v="dk DEN"/>
    <x v="2"/>
    <s v="27-179"/>
    <n v="20"/>
    <x v="17"/>
    <n v="1781"/>
    <x v="109"/>
    <n v="4"/>
    <n v="2"/>
    <n v="4"/>
    <n v="0"/>
    <n v="0"/>
    <n v="2"/>
    <n v="0"/>
    <x v="11"/>
    <x v="0"/>
    <n v="0.2"/>
    <n v="0.1"/>
    <n v="0.3"/>
    <n v="0.2"/>
    <n v="0.3"/>
    <n v="1.4"/>
    <n v="1.4"/>
    <n v="1.8"/>
    <n v="3.3"/>
    <n v="7.0000000000000007E-2"/>
    <n v="0.09"/>
    <n v="0.16"/>
    <n v="7.0000000000000007E-2"/>
    <n v="0.16"/>
  </r>
  <r>
    <x v="17"/>
    <x v="538"/>
    <s v="eng ENG"/>
    <x v="1"/>
    <s v="29-187"/>
    <n v="21"/>
    <x v="21"/>
    <n v="1875"/>
    <x v="168"/>
    <n v="16"/>
    <n v="1"/>
    <n v="14"/>
    <n v="2"/>
    <n v="3"/>
    <n v="4"/>
    <n v="0"/>
    <x v="36"/>
    <x v="0"/>
    <n v="0.77"/>
    <n v="0.05"/>
    <n v="0.82"/>
    <n v="0.67"/>
    <n v="0.72"/>
    <n v="11.8"/>
    <n v="9.4"/>
    <n v="3.3"/>
    <n v="12.8"/>
    <n v="0.56999999999999995"/>
    <n v="0.16"/>
    <n v="0.73"/>
    <n v="0.45"/>
    <n v="0.61"/>
  </r>
  <r>
    <x v="17"/>
    <x v="539"/>
    <s v="se SWE"/>
    <x v="5"/>
    <s v="22-281"/>
    <n v="13"/>
    <x v="9"/>
    <n v="967"/>
    <x v="113"/>
    <n v="2"/>
    <n v="5"/>
    <n v="2"/>
    <n v="0"/>
    <n v="0"/>
    <n v="0"/>
    <n v="0"/>
    <x v="1"/>
    <x v="0"/>
    <n v="0.19"/>
    <n v="0.47"/>
    <n v="0.65"/>
    <n v="0.19"/>
    <n v="0.65"/>
    <n v="1.2"/>
    <n v="1.2"/>
    <n v="2.7"/>
    <n v="4"/>
    <n v="0.11"/>
    <n v="0.26"/>
    <n v="0.37"/>
    <n v="0.11"/>
    <n v="0.37"/>
  </r>
  <r>
    <x v="17"/>
    <x v="540"/>
    <s v="fr FRA"/>
    <x v="0"/>
    <s v="27-228"/>
    <n v="13"/>
    <x v="9"/>
    <n v="935"/>
    <x v="169"/>
    <n v="0"/>
    <n v="2"/>
    <n v="0"/>
    <n v="0"/>
    <n v="0"/>
    <n v="2"/>
    <n v="0"/>
    <x v="36"/>
    <x v="0"/>
    <n v="0"/>
    <n v="0.19"/>
    <n v="0.19"/>
    <n v="0"/>
    <n v="0.19"/>
    <n v="0.6"/>
    <n v="0.6"/>
    <n v="0.6"/>
    <n v="1.2"/>
    <n v="0.06"/>
    <n v="0.06"/>
    <n v="0.12"/>
    <n v="0.06"/>
    <n v="0.12"/>
  </r>
  <r>
    <x v="17"/>
    <x v="541"/>
    <s v="fr FRA"/>
    <x v="3"/>
    <s v="36-036"/>
    <n v="20"/>
    <x v="17"/>
    <n v="1800"/>
    <x v="68"/>
    <n v="0"/>
    <n v="0"/>
    <n v="0"/>
    <n v="0"/>
    <n v="0"/>
    <n v="0"/>
    <n v="0"/>
    <x v="1"/>
    <x v="0"/>
    <n v="0"/>
    <n v="0"/>
    <n v="0"/>
    <n v="0"/>
    <n v="0"/>
    <n v="0"/>
    <n v="0"/>
    <n v="0"/>
    <n v="0"/>
    <n v="0"/>
    <n v="0"/>
    <n v="0"/>
    <n v="0"/>
    <n v="0"/>
  </r>
  <r>
    <x v="17"/>
    <x v="542"/>
    <s v="sn SEN"/>
    <x v="2"/>
    <s v="20-139"/>
    <n v="3"/>
    <x v="2"/>
    <n v="111"/>
    <x v="25"/>
    <n v="0"/>
    <n v="0"/>
    <n v="0"/>
    <n v="0"/>
    <n v="0"/>
    <n v="1"/>
    <n v="0"/>
    <x v="14"/>
    <x v="0"/>
    <n v="0"/>
    <n v="0"/>
    <n v="0"/>
    <n v="0"/>
    <n v="0"/>
    <n v="0"/>
    <n v="0"/>
    <n v="0"/>
    <n v="0.1"/>
    <n v="0.02"/>
    <n v="0.02"/>
    <n v="0.04"/>
    <n v="0.02"/>
    <n v="0.04"/>
  </r>
  <r>
    <x v="17"/>
    <x v="543"/>
    <s v="br BRA"/>
    <x v="7"/>
    <s v="30-171"/>
    <n v="8"/>
    <x v="1"/>
    <n v="98"/>
    <x v="80"/>
    <n v="0"/>
    <n v="0"/>
    <n v="0"/>
    <n v="0"/>
    <n v="0"/>
    <n v="0"/>
    <n v="0"/>
    <x v="1"/>
    <x v="0"/>
    <n v="0"/>
    <n v="0"/>
    <n v="0"/>
    <n v="0"/>
    <n v="0"/>
    <n v="0.1"/>
    <n v="0.1"/>
    <n v="0"/>
    <n v="0.1"/>
    <n v="0.08"/>
    <n v="0.04"/>
    <n v="0.12"/>
    <n v="0.08"/>
    <n v="0.12"/>
  </r>
  <r>
    <x v="17"/>
    <x v="544"/>
    <s v="hr CRO"/>
    <x v="6"/>
    <s v="33-363"/>
    <n v="21"/>
    <x v="3"/>
    <n v="1268"/>
    <x v="170"/>
    <n v="0"/>
    <n v="5"/>
    <n v="0"/>
    <n v="0"/>
    <n v="0"/>
    <n v="2"/>
    <n v="0"/>
    <x v="19"/>
    <x v="0"/>
    <n v="0"/>
    <n v="0.35"/>
    <n v="0.35"/>
    <n v="0"/>
    <n v="0.35"/>
    <n v="1.5"/>
    <n v="1.5"/>
    <n v="3.6"/>
    <n v="5"/>
    <n v="0.11"/>
    <n v="0.25"/>
    <n v="0.36"/>
    <n v="0.11"/>
    <n v="0.36"/>
  </r>
  <r>
    <x v="17"/>
    <x v="545"/>
    <s v="br BRA"/>
    <x v="5"/>
    <s v="25-266"/>
    <n v="13"/>
    <x v="5"/>
    <n v="487"/>
    <x v="143"/>
    <n v="0"/>
    <n v="2"/>
    <n v="0"/>
    <n v="0"/>
    <n v="0"/>
    <n v="2"/>
    <n v="0"/>
    <x v="39"/>
    <x v="0"/>
    <n v="0"/>
    <n v="0.37"/>
    <n v="0.37"/>
    <n v="0"/>
    <n v="0.37"/>
    <n v="1.8"/>
    <n v="1.8"/>
    <n v="1.3"/>
    <n v="3.1"/>
    <n v="0.33"/>
    <n v="0.25"/>
    <n v="0.56999999999999995"/>
    <n v="0.33"/>
    <n v="0.56999999999999995"/>
  </r>
  <r>
    <x v="17"/>
    <x v="546"/>
    <s v="ar ARG"/>
    <x v="0"/>
    <s v="24-279"/>
    <n v="13"/>
    <x v="10"/>
    <n v="1108"/>
    <x v="171"/>
    <n v="0"/>
    <n v="0"/>
    <n v="0"/>
    <n v="0"/>
    <n v="0"/>
    <n v="5"/>
    <n v="0"/>
    <x v="15"/>
    <x v="0"/>
    <n v="0"/>
    <n v="0"/>
    <n v="0"/>
    <n v="0"/>
    <n v="0"/>
    <n v="0.7"/>
    <n v="0.7"/>
    <n v="0.3"/>
    <n v="0.9"/>
    <n v="0.06"/>
    <n v="0.02"/>
    <n v="0.08"/>
    <n v="0.06"/>
    <n v="0.08"/>
  </r>
  <r>
    <x v="17"/>
    <x v="547"/>
    <s v="co COL"/>
    <x v="0"/>
    <s v="26-233"/>
    <n v="11"/>
    <x v="13"/>
    <n v="555"/>
    <x v="129"/>
    <n v="0"/>
    <n v="0"/>
    <n v="0"/>
    <n v="0"/>
    <n v="0"/>
    <n v="1"/>
    <n v="0"/>
    <x v="16"/>
    <x v="0"/>
    <n v="0"/>
    <n v="0"/>
    <n v="0"/>
    <n v="0"/>
    <n v="0"/>
    <n v="0.3"/>
    <n v="0.3"/>
    <n v="0.1"/>
    <n v="0.4"/>
    <n v="0.05"/>
    <n v="0.01"/>
    <n v="7.0000000000000007E-2"/>
    <n v="0.05"/>
    <n v="7.0000000000000007E-2"/>
  </r>
  <r>
    <x v="17"/>
    <x v="548"/>
    <s v="eng ENG"/>
    <x v="0"/>
    <s v="22-258"/>
    <n v="16"/>
    <x v="19"/>
    <n v="801"/>
    <x v="172"/>
    <n v="2"/>
    <n v="0"/>
    <n v="2"/>
    <n v="0"/>
    <n v="0"/>
    <n v="4"/>
    <n v="0"/>
    <x v="33"/>
    <x v="0"/>
    <n v="0.22"/>
    <n v="0"/>
    <n v="0.22"/>
    <n v="0.22"/>
    <n v="0.22"/>
    <n v="1.6"/>
    <n v="1.6"/>
    <n v="1.1000000000000001"/>
    <n v="2.7"/>
    <n v="0.19"/>
    <n v="0.12"/>
    <n v="0.3"/>
    <n v="0.19"/>
    <n v="0.3"/>
  </r>
  <r>
    <x v="17"/>
    <x v="549"/>
    <s v="eng ENG"/>
    <x v="2"/>
    <s v="22-137"/>
    <n v="8"/>
    <x v="14"/>
    <n v="198"/>
    <x v="73"/>
    <n v="0"/>
    <n v="0"/>
    <n v="0"/>
    <n v="0"/>
    <n v="0"/>
    <n v="2"/>
    <n v="0"/>
    <x v="60"/>
    <x v="0"/>
    <n v="0"/>
    <n v="0"/>
    <n v="0"/>
    <n v="0"/>
    <n v="0"/>
    <n v="0.1"/>
    <n v="0.1"/>
    <n v="0.2"/>
    <n v="0.3"/>
    <n v="0.03"/>
    <n v="0.11"/>
    <n v="0.14000000000000001"/>
    <n v="0.03"/>
    <n v="0.14000000000000001"/>
  </r>
  <r>
    <x v="17"/>
    <x v="550"/>
    <s v="eng ENG"/>
    <x v="0"/>
    <s v="23-306"/>
    <n v="1"/>
    <x v="2"/>
    <n v="66"/>
    <x v="7"/>
    <n v="0"/>
    <n v="0"/>
    <n v="0"/>
    <n v="0"/>
    <n v="0"/>
    <n v="0"/>
    <n v="0"/>
    <x v="1"/>
    <x v="0"/>
    <n v="0"/>
    <n v="0"/>
    <n v="0"/>
    <n v="0"/>
    <n v="0"/>
    <n v="0"/>
    <n v="0"/>
    <n v="0"/>
    <n v="0"/>
    <n v="0"/>
    <n v="0"/>
    <n v="0"/>
    <n v="0"/>
    <n v="0"/>
  </r>
  <r>
    <x v="17"/>
    <x v="551"/>
    <s v="eng ENG"/>
    <x v="2"/>
    <s v="21-134"/>
    <n v="1"/>
    <x v="1"/>
    <n v="5"/>
    <x v="16"/>
    <n v="0"/>
    <n v="0"/>
    <n v="0"/>
    <n v="0"/>
    <n v="0"/>
    <n v="0"/>
    <n v="0"/>
    <x v="1"/>
    <x v="0"/>
    <n v="0"/>
    <n v="0"/>
    <n v="0"/>
    <n v="0"/>
    <n v="0"/>
    <n v="0"/>
    <n v="0"/>
    <n v="0"/>
    <n v="0"/>
    <n v="0"/>
    <n v="0"/>
    <n v="0"/>
    <n v="0"/>
    <n v="0"/>
  </r>
  <r>
    <x v="18"/>
    <x v="552"/>
    <s v="ma MAR"/>
    <x v="0"/>
    <s v="26-307"/>
    <n v="4"/>
    <x v="14"/>
    <n v="346"/>
    <x v="137"/>
    <n v="0"/>
    <n v="0"/>
    <n v="0"/>
    <n v="0"/>
    <n v="0"/>
    <n v="2"/>
    <n v="0"/>
    <x v="17"/>
    <x v="0"/>
    <n v="0"/>
    <n v="0"/>
    <n v="0"/>
    <n v="0"/>
    <n v="0"/>
    <n v="0.5"/>
    <n v="0.5"/>
    <n v="0"/>
    <n v="0.5"/>
    <n v="0.12"/>
    <n v="0.01"/>
    <n v="0.13"/>
    <n v="0.12"/>
    <n v="0.13"/>
  </r>
  <r>
    <x v="18"/>
    <x v="553"/>
    <s v="jm JAM"/>
    <x v="1"/>
    <s v="32-309"/>
    <n v="19"/>
    <x v="19"/>
    <n v="905"/>
    <x v="173"/>
    <n v="2"/>
    <n v="2"/>
    <n v="2"/>
    <n v="0"/>
    <n v="0"/>
    <n v="1"/>
    <n v="0"/>
    <x v="11"/>
    <x v="0"/>
    <n v="0.2"/>
    <n v="0.2"/>
    <n v="0.4"/>
    <n v="0.2"/>
    <n v="0.4"/>
    <n v="2.5"/>
    <n v="2.5"/>
    <n v="1"/>
    <n v="3.5"/>
    <n v="0.24"/>
    <n v="0.1"/>
    <n v="0.35"/>
    <n v="0.24"/>
    <n v="0.35"/>
  </r>
  <r>
    <x v="18"/>
    <x v="554"/>
    <s v="fr FRA"/>
    <x v="3"/>
    <s v="29-338"/>
    <n v="2"/>
    <x v="1"/>
    <n v="107"/>
    <x v="25"/>
    <n v="0"/>
    <n v="0"/>
    <n v="0"/>
    <n v="0"/>
    <n v="0"/>
    <n v="0"/>
    <n v="0"/>
    <x v="1"/>
    <x v="0"/>
    <n v="0"/>
    <n v="0"/>
    <n v="0"/>
    <n v="0"/>
    <n v="0"/>
    <n v="0"/>
    <n v="0"/>
    <n v="0"/>
    <n v="0"/>
    <n v="0"/>
    <n v="0"/>
    <n v="0"/>
    <n v="0"/>
    <n v="0"/>
  </r>
  <r>
    <x v="18"/>
    <x v="555"/>
    <s v="sct SCO"/>
    <x v="0"/>
    <s v="21-078"/>
    <n v="0"/>
    <x v="1"/>
    <n v="0"/>
    <x v="1"/>
    <n v="0"/>
    <n v="0"/>
    <n v="0"/>
    <n v="0"/>
    <n v="0"/>
    <n v="0"/>
    <n v="0"/>
    <x v="1"/>
    <x v="0"/>
    <n v="0"/>
    <n v="0"/>
    <n v="0"/>
    <n v="0"/>
    <n v="0"/>
    <n v="0"/>
    <n v="0"/>
    <n v="0"/>
    <n v="0"/>
    <n v="0"/>
    <n v="0"/>
    <n v="0"/>
    <n v="0"/>
    <n v="0"/>
  </r>
  <r>
    <x v="18"/>
    <x v="556"/>
    <s v="dz ALG"/>
    <x v="4"/>
    <s v="27-174"/>
    <n v="18"/>
    <x v="16"/>
    <n v="1054"/>
    <x v="174"/>
    <n v="3"/>
    <n v="1"/>
    <n v="1"/>
    <n v="2"/>
    <n v="2"/>
    <n v="0"/>
    <n v="0"/>
    <x v="1"/>
    <x v="0"/>
    <n v="0.26"/>
    <n v="0.09"/>
    <n v="0.34"/>
    <n v="0.09"/>
    <n v="0.17"/>
    <n v="3.5"/>
    <n v="1.9"/>
    <n v="1.5"/>
    <n v="3.4"/>
    <n v="0.3"/>
    <n v="0.13"/>
    <n v="0.43"/>
    <n v="0.16"/>
    <n v="0.28999999999999998"/>
  </r>
  <r>
    <x v="18"/>
    <x v="557"/>
    <s v="eng ENG"/>
    <x v="4"/>
    <s v="26-042"/>
    <n v="20"/>
    <x v="17"/>
    <n v="1790"/>
    <x v="43"/>
    <n v="4"/>
    <n v="0"/>
    <n v="3"/>
    <n v="1"/>
    <n v="2"/>
    <n v="1"/>
    <n v="0"/>
    <x v="29"/>
    <x v="0"/>
    <n v="0.2"/>
    <n v="0"/>
    <n v="0.2"/>
    <n v="0.15"/>
    <n v="0.15"/>
    <n v="6.2"/>
    <n v="5.2"/>
    <n v="2.9"/>
    <n v="8.1"/>
    <n v="0.31"/>
    <n v="0.15"/>
    <n v="0.46"/>
    <n v="0.26"/>
    <n v="0.41"/>
  </r>
  <r>
    <x v="18"/>
    <x v="558"/>
    <s v="ci CIV"/>
    <x v="1"/>
    <s v="26-126"/>
    <n v="5"/>
    <x v="2"/>
    <n v="91"/>
    <x v="46"/>
    <n v="0"/>
    <n v="0"/>
    <n v="0"/>
    <n v="0"/>
    <n v="0"/>
    <n v="0"/>
    <n v="0"/>
    <x v="1"/>
    <x v="0"/>
    <n v="0"/>
    <n v="0"/>
    <n v="0"/>
    <n v="0"/>
    <n v="0"/>
    <n v="0.5"/>
    <n v="0.5"/>
    <n v="0"/>
    <n v="0.5"/>
    <n v="0.53"/>
    <n v="0"/>
    <n v="0.53"/>
    <n v="0.53"/>
    <n v="0.53"/>
  </r>
  <r>
    <x v="18"/>
    <x v="559"/>
    <s v="cz CZE"/>
    <x v="0"/>
    <s v="30-162"/>
    <n v="14"/>
    <x v="10"/>
    <n v="1112"/>
    <x v="29"/>
    <n v="0"/>
    <n v="0"/>
    <n v="0"/>
    <n v="0"/>
    <n v="0"/>
    <n v="3"/>
    <n v="0"/>
    <x v="9"/>
    <x v="0"/>
    <n v="0"/>
    <n v="0"/>
    <n v="0"/>
    <n v="0"/>
    <n v="0"/>
    <n v="0.3"/>
    <n v="0.3"/>
    <n v="1.1000000000000001"/>
    <n v="1.3"/>
    <n v="0.02"/>
    <n v="0.09"/>
    <n v="0.11"/>
    <n v="0.02"/>
    <n v="0.11"/>
  </r>
  <r>
    <x v="18"/>
    <x v="560"/>
    <s v="ie IRL"/>
    <x v="5"/>
    <s v="22-312"/>
    <n v="1"/>
    <x v="1"/>
    <n v="1"/>
    <x v="1"/>
    <n v="0"/>
    <n v="0"/>
    <n v="0"/>
    <n v="0"/>
    <n v="0"/>
    <n v="0"/>
    <n v="0"/>
    <x v="1"/>
    <x v="0"/>
    <n v="0"/>
    <n v="0"/>
    <n v="0"/>
    <n v="0"/>
    <n v="0"/>
    <n v="0"/>
    <n v="0"/>
    <n v="0"/>
    <n v="0"/>
    <n v="0"/>
    <n v="0"/>
    <n v="0"/>
    <n v="0"/>
    <n v="0"/>
  </r>
  <r>
    <x v="18"/>
    <x v="561"/>
    <s v="eng ENG"/>
    <x v="0"/>
    <s v="33-047"/>
    <n v="18"/>
    <x v="15"/>
    <n v="1533"/>
    <x v="120"/>
    <n v="0"/>
    <n v="0"/>
    <n v="0"/>
    <n v="0"/>
    <n v="0"/>
    <n v="2"/>
    <n v="0"/>
    <x v="21"/>
    <x v="0"/>
    <n v="0"/>
    <n v="0"/>
    <n v="0"/>
    <n v="0"/>
    <n v="0"/>
    <n v="0.3"/>
    <n v="0.3"/>
    <n v="2.5"/>
    <n v="2.8"/>
    <n v="0.02"/>
    <n v="0.15"/>
    <n v="0.16"/>
    <n v="0.02"/>
    <n v="0.16"/>
  </r>
  <r>
    <x v="18"/>
    <x v="562"/>
    <s v="eng ENG"/>
    <x v="2"/>
    <s v="24-011"/>
    <n v="8"/>
    <x v="14"/>
    <n v="285"/>
    <x v="47"/>
    <n v="0"/>
    <n v="0"/>
    <n v="0"/>
    <n v="0"/>
    <n v="0"/>
    <n v="0"/>
    <n v="0"/>
    <x v="1"/>
    <x v="0"/>
    <n v="0"/>
    <n v="0"/>
    <n v="0"/>
    <n v="0"/>
    <n v="0"/>
    <n v="0.2"/>
    <n v="0.2"/>
    <n v="0"/>
    <n v="0.3"/>
    <n v="0.08"/>
    <n v="0.02"/>
    <n v="0.09"/>
    <n v="0.08"/>
    <n v="0.09"/>
  </r>
  <r>
    <x v="18"/>
    <x v="563"/>
    <s v="pl POL"/>
    <x v="3"/>
    <s v="37-288"/>
    <n v="20"/>
    <x v="17"/>
    <n v="1693"/>
    <x v="12"/>
    <n v="0"/>
    <n v="0"/>
    <n v="0"/>
    <n v="0"/>
    <n v="0"/>
    <n v="0"/>
    <n v="0"/>
    <x v="1"/>
    <x v="0"/>
    <n v="0"/>
    <n v="0"/>
    <n v="0"/>
    <n v="0"/>
    <n v="0"/>
    <n v="0"/>
    <n v="0"/>
    <n v="0"/>
    <n v="0"/>
    <n v="0"/>
    <n v="0"/>
    <n v="0"/>
    <n v="0"/>
    <n v="0"/>
  </r>
  <r>
    <x v="18"/>
    <x v="564"/>
    <s v="es ESP"/>
    <x v="4"/>
    <s v="26-343"/>
    <n v="17"/>
    <x v="9"/>
    <n v="943"/>
    <x v="52"/>
    <n v="1"/>
    <n v="0"/>
    <n v="1"/>
    <n v="0"/>
    <n v="0"/>
    <n v="0"/>
    <n v="0"/>
    <x v="1"/>
    <x v="0"/>
    <n v="0.1"/>
    <n v="0"/>
    <n v="0.1"/>
    <n v="0.1"/>
    <n v="0.1"/>
    <n v="0.8"/>
    <n v="0.8"/>
    <n v="1.1000000000000001"/>
    <n v="1.9"/>
    <n v="0.08"/>
    <n v="0.11"/>
    <n v="0.18"/>
    <n v="0.08"/>
    <n v="0.18"/>
  </r>
  <r>
    <x v="18"/>
    <x v="565"/>
    <s v="eng ENG"/>
    <x v="1"/>
    <s v="30-192"/>
    <n v="1"/>
    <x v="1"/>
    <n v="19"/>
    <x v="3"/>
    <n v="0"/>
    <n v="0"/>
    <n v="0"/>
    <n v="0"/>
    <n v="0"/>
    <n v="0"/>
    <n v="0"/>
    <x v="1"/>
    <x v="0"/>
    <n v="0"/>
    <n v="0"/>
    <n v="0"/>
    <n v="0"/>
    <n v="0"/>
    <n v="0"/>
    <n v="0"/>
    <n v="0.2"/>
    <n v="0.2"/>
    <n v="0"/>
    <n v="0.88"/>
    <n v="0.88"/>
    <n v="0"/>
    <n v="0.88"/>
  </r>
  <r>
    <x v="18"/>
    <x v="566"/>
    <s v="eng ENG"/>
    <x v="0"/>
    <s v="23-007"/>
    <n v="8"/>
    <x v="13"/>
    <n v="498"/>
    <x v="159"/>
    <n v="0"/>
    <n v="0"/>
    <n v="0"/>
    <n v="0"/>
    <n v="0"/>
    <n v="0"/>
    <n v="0"/>
    <x v="1"/>
    <x v="0"/>
    <n v="0"/>
    <n v="0"/>
    <n v="0"/>
    <n v="0"/>
    <n v="0"/>
    <n v="0"/>
    <n v="0"/>
    <n v="0.2"/>
    <n v="0.2"/>
    <n v="0"/>
    <n v="0.04"/>
    <n v="0.04"/>
    <n v="0"/>
    <n v="0.04"/>
  </r>
  <r>
    <x v="18"/>
    <x v="567"/>
    <s v="de GER"/>
    <x v="0"/>
    <s v="26-132"/>
    <n v="15"/>
    <x v="4"/>
    <n v="1350"/>
    <x v="139"/>
    <n v="0"/>
    <n v="0"/>
    <n v="0"/>
    <n v="0"/>
    <n v="0"/>
    <n v="4"/>
    <n v="0"/>
    <x v="25"/>
    <x v="0"/>
    <n v="0"/>
    <n v="0"/>
    <n v="0"/>
    <n v="0"/>
    <n v="0"/>
    <n v="0.4"/>
    <n v="0.4"/>
    <n v="0.2"/>
    <n v="0.6"/>
    <n v="0.03"/>
    <n v="0.01"/>
    <n v="0.04"/>
    <n v="0.03"/>
    <n v="0.04"/>
  </r>
  <r>
    <x v="18"/>
    <x v="568"/>
    <s v="ar ARG"/>
    <x v="5"/>
    <s v="29-350"/>
    <n v="5"/>
    <x v="2"/>
    <n v="126"/>
    <x v="175"/>
    <n v="0"/>
    <n v="0"/>
    <n v="0"/>
    <n v="0"/>
    <n v="0"/>
    <n v="0"/>
    <n v="0"/>
    <x v="1"/>
    <x v="0"/>
    <n v="0"/>
    <n v="0"/>
    <n v="0"/>
    <n v="0"/>
    <n v="0"/>
    <n v="0.1"/>
    <n v="0.1"/>
    <n v="0"/>
    <n v="0.1"/>
    <n v="0.04"/>
    <n v="0"/>
    <n v="0.04"/>
    <n v="0.04"/>
    <n v="0.04"/>
  </r>
  <r>
    <x v="18"/>
    <x v="569"/>
    <s v="eng ENG"/>
    <x v="1"/>
    <s v="18-098"/>
    <n v="1"/>
    <x v="1"/>
    <n v="4"/>
    <x v="1"/>
    <n v="0"/>
    <n v="0"/>
    <n v="0"/>
    <n v="0"/>
    <n v="0"/>
    <n v="0"/>
    <n v="0"/>
    <x v="1"/>
    <x v="0"/>
    <n v="0"/>
    <n v="0"/>
    <n v="0"/>
    <n v="0"/>
    <n v="0"/>
    <n v="0"/>
    <n v="0"/>
    <n v="0"/>
    <n v="0"/>
    <n v="0"/>
    <n v="0"/>
    <n v="0"/>
    <n v="0"/>
    <n v="0"/>
  </r>
  <r>
    <x v="18"/>
    <x v="570"/>
    <s v="it ITA"/>
    <x v="0"/>
    <s v="34-253"/>
    <n v="5"/>
    <x v="14"/>
    <n v="297"/>
    <x v="51"/>
    <n v="0"/>
    <n v="0"/>
    <n v="0"/>
    <n v="0"/>
    <n v="0"/>
    <n v="0"/>
    <n v="0"/>
    <x v="1"/>
    <x v="0"/>
    <n v="0"/>
    <n v="0"/>
    <n v="0"/>
    <n v="0"/>
    <n v="0"/>
    <n v="0.1"/>
    <n v="0.1"/>
    <n v="0.2"/>
    <n v="0.3"/>
    <n v="0.04"/>
    <n v="0.05"/>
    <n v="0.1"/>
    <n v="0.04"/>
    <n v="0.1"/>
  </r>
  <r>
    <x v="18"/>
    <x v="571"/>
    <s v="ie IRL"/>
    <x v="2"/>
    <s v="20-335"/>
    <n v="0"/>
    <x v="1"/>
    <n v="0"/>
    <x v="1"/>
    <n v="0"/>
    <n v="0"/>
    <n v="0"/>
    <n v="0"/>
    <n v="0"/>
    <n v="0"/>
    <n v="0"/>
    <x v="1"/>
    <x v="0"/>
    <n v="0"/>
    <n v="0"/>
    <n v="0"/>
    <n v="0"/>
    <n v="0"/>
    <n v="0"/>
    <n v="0"/>
    <n v="0"/>
    <n v="0"/>
    <n v="0"/>
    <n v="0"/>
    <n v="0"/>
    <n v="0"/>
    <n v="0"/>
  </r>
  <r>
    <x v="18"/>
    <x v="572"/>
    <s v="it ITA"/>
    <x v="6"/>
    <s v="28-181"/>
    <n v="9"/>
    <x v="5"/>
    <n v="367"/>
    <x v="160"/>
    <n v="0"/>
    <n v="0"/>
    <n v="0"/>
    <n v="0"/>
    <n v="0"/>
    <n v="1"/>
    <n v="0"/>
    <x v="9"/>
    <x v="0"/>
    <n v="0"/>
    <n v="0"/>
    <n v="0"/>
    <n v="0"/>
    <n v="0"/>
    <n v="0.3"/>
    <n v="0.3"/>
    <n v="0.2"/>
    <n v="0.5"/>
    <n v="0.06"/>
    <n v="0.06"/>
    <n v="0.12"/>
    <n v="0.06"/>
    <n v="0.12"/>
  </r>
  <r>
    <x v="18"/>
    <x v="573"/>
    <s v="br BRA"/>
    <x v="2"/>
    <s v="25-157"/>
    <n v="13"/>
    <x v="10"/>
    <n v="998"/>
    <x v="176"/>
    <n v="1"/>
    <n v="2"/>
    <n v="0"/>
    <n v="1"/>
    <n v="1"/>
    <n v="3"/>
    <n v="0"/>
    <x v="25"/>
    <x v="0"/>
    <n v="0.09"/>
    <n v="0.18"/>
    <n v="0.27"/>
    <n v="0"/>
    <n v="0.18"/>
    <n v="2.5"/>
    <n v="1.7"/>
    <n v="0.9"/>
    <n v="2.6"/>
    <n v="0.22"/>
    <n v="0.08"/>
    <n v="0.31"/>
    <n v="0.15"/>
    <n v="0.24"/>
  </r>
  <r>
    <x v="18"/>
    <x v="574"/>
    <s v="ie IRL"/>
    <x v="3"/>
    <s v="35-264"/>
    <n v="0"/>
    <x v="1"/>
    <n v="0"/>
    <x v="1"/>
    <n v="0"/>
    <n v="0"/>
    <n v="0"/>
    <n v="0"/>
    <n v="0"/>
    <n v="0"/>
    <n v="0"/>
    <x v="1"/>
    <x v="0"/>
    <n v="0"/>
    <n v="0"/>
    <n v="0"/>
    <n v="0"/>
    <n v="0"/>
    <n v="0"/>
    <n v="0"/>
    <n v="0"/>
    <n v="0"/>
    <n v="0"/>
    <n v="0"/>
    <n v="0"/>
    <n v="0"/>
    <n v="0"/>
  </r>
  <r>
    <x v="18"/>
    <x v="575"/>
    <s v="eng ENG"/>
    <x v="2"/>
    <s v="24-017"/>
    <n v="20"/>
    <x v="17"/>
    <n v="1800"/>
    <x v="68"/>
    <n v="1"/>
    <n v="1"/>
    <n v="1"/>
    <n v="0"/>
    <n v="1"/>
    <n v="3"/>
    <n v="0"/>
    <x v="5"/>
    <x v="0"/>
    <n v="0.05"/>
    <n v="0.05"/>
    <n v="0.1"/>
    <n v="0.05"/>
    <n v="0.1"/>
    <n v="1.8"/>
    <n v="1"/>
    <n v="2.1"/>
    <n v="3.1"/>
    <n v="0.09"/>
    <n v="0.11"/>
    <n v="0.19"/>
    <n v="0.05"/>
    <n v="0.15"/>
  </r>
  <r>
    <x v="18"/>
    <x v="576"/>
    <s v="it ITA"/>
    <x v="1"/>
    <s v="24-030"/>
    <n v="16"/>
    <x v="9"/>
    <n v="926"/>
    <x v="140"/>
    <n v="3"/>
    <n v="0"/>
    <n v="3"/>
    <n v="0"/>
    <n v="0"/>
    <n v="3"/>
    <n v="0"/>
    <x v="12"/>
    <x v="0"/>
    <n v="0.28999999999999998"/>
    <n v="0"/>
    <n v="0.28999999999999998"/>
    <n v="0.28999999999999998"/>
    <n v="0.28999999999999998"/>
    <n v="2.5"/>
    <n v="2.5"/>
    <n v="0.7"/>
    <n v="3.1"/>
    <n v="0.24"/>
    <n v="7.0000000000000007E-2"/>
    <n v="0.31"/>
    <n v="0.24"/>
    <n v="0.31"/>
  </r>
  <r>
    <x v="18"/>
    <x v="577"/>
    <s v="cz CZE"/>
    <x v="2"/>
    <s v="27-338"/>
    <n v="20"/>
    <x v="6"/>
    <n v="1561"/>
    <x v="119"/>
    <n v="1"/>
    <n v="1"/>
    <n v="1"/>
    <n v="0"/>
    <n v="0"/>
    <n v="1"/>
    <n v="0"/>
    <x v="18"/>
    <x v="0"/>
    <n v="0.06"/>
    <n v="0.06"/>
    <n v="0.12"/>
    <n v="0.06"/>
    <n v="0.12"/>
    <n v="2.5"/>
    <n v="2.5"/>
    <n v="0.7"/>
    <n v="3.3"/>
    <n v="0.15"/>
    <n v="0.04"/>
    <n v="0.19"/>
    <n v="0.15"/>
    <n v="0.19"/>
  </r>
  <r>
    <x v="18"/>
    <x v="578"/>
    <s v="hr CRO"/>
    <x v="4"/>
    <s v="25-119"/>
    <n v="0"/>
    <x v="1"/>
    <n v="0"/>
    <x v="1"/>
    <n v="0"/>
    <n v="0"/>
    <n v="0"/>
    <n v="0"/>
    <n v="0"/>
    <n v="0"/>
    <n v="0"/>
    <x v="1"/>
    <x v="0"/>
    <n v="0"/>
    <n v="0"/>
    <n v="0"/>
    <n v="0"/>
    <n v="0"/>
    <n v="0"/>
    <n v="0"/>
    <n v="0"/>
    <n v="0"/>
    <n v="0"/>
    <n v="0"/>
    <n v="0"/>
    <n v="0"/>
    <n v="0"/>
  </r>
  <r>
    <x v="18"/>
    <x v="579"/>
    <s v="fr FRA"/>
    <x v="0"/>
    <s v="28-096"/>
    <n v="15"/>
    <x v="4"/>
    <n v="1274"/>
    <x v="5"/>
    <n v="1"/>
    <n v="0"/>
    <n v="1"/>
    <n v="0"/>
    <n v="0"/>
    <n v="0"/>
    <n v="0"/>
    <x v="1"/>
    <x v="0"/>
    <n v="7.0000000000000007E-2"/>
    <n v="0"/>
    <n v="7.0000000000000007E-2"/>
    <n v="7.0000000000000007E-2"/>
    <n v="7.0000000000000007E-2"/>
    <n v="1.1000000000000001"/>
    <n v="1.1000000000000001"/>
    <n v="0"/>
    <n v="1.1000000000000001"/>
    <n v="0.08"/>
    <n v="0"/>
    <n v="0.08"/>
    <n v="0.08"/>
    <n v="0.08"/>
  </r>
  <r>
    <x v="19"/>
    <x v="580"/>
    <s v="fr FRA"/>
    <x v="0"/>
    <s v="21-239"/>
    <n v="15"/>
    <x v="20"/>
    <n v="786"/>
    <x v="65"/>
    <n v="1"/>
    <n v="0"/>
    <n v="1"/>
    <n v="0"/>
    <n v="0"/>
    <n v="2"/>
    <n v="0"/>
    <x v="13"/>
    <x v="0"/>
    <n v="0.11"/>
    <n v="0"/>
    <n v="0.11"/>
    <n v="0.11"/>
    <n v="0.11"/>
    <n v="0.7"/>
    <n v="0.7"/>
    <n v="1"/>
    <n v="1.7"/>
    <n v="0.08"/>
    <n v="0.11"/>
    <n v="0.2"/>
    <n v="0.08"/>
    <n v="0.2"/>
  </r>
  <r>
    <x v="19"/>
    <x v="581"/>
    <s v="es ESP"/>
    <x v="0"/>
    <s v="20-135"/>
    <n v="11"/>
    <x v="16"/>
    <n v="821"/>
    <x v="177"/>
    <n v="0"/>
    <n v="1"/>
    <n v="0"/>
    <n v="0"/>
    <n v="0"/>
    <n v="1"/>
    <n v="0"/>
    <x v="4"/>
    <x v="0"/>
    <n v="0"/>
    <n v="0.11"/>
    <n v="0.11"/>
    <n v="0"/>
    <n v="0.11"/>
    <n v="0.2"/>
    <n v="0.2"/>
    <n v="0.6"/>
    <n v="0.8"/>
    <n v="0.02"/>
    <n v="0.06"/>
    <n v="0.08"/>
    <n v="0.02"/>
    <n v="0.08"/>
  </r>
  <r>
    <x v="19"/>
    <x v="582"/>
    <s v="wls WAL"/>
    <x v="4"/>
    <s v="20-032"/>
    <n v="5"/>
    <x v="1"/>
    <n v="74"/>
    <x v="123"/>
    <n v="0"/>
    <n v="0"/>
    <n v="0"/>
    <n v="0"/>
    <n v="0"/>
    <n v="0"/>
    <n v="0"/>
    <x v="1"/>
    <x v="0"/>
    <n v="0"/>
    <n v="0"/>
    <n v="0"/>
    <n v="0"/>
    <n v="0"/>
    <n v="0.1"/>
    <n v="0.1"/>
    <n v="0"/>
    <n v="0.1"/>
    <n v="0.12"/>
    <n v="0"/>
    <n v="0.12"/>
    <n v="0.12"/>
    <n v="0.12"/>
  </r>
  <r>
    <x v="19"/>
    <x v="583"/>
    <s v="es ESP"/>
    <x v="0"/>
    <s v="28-334"/>
    <n v="13"/>
    <x v="9"/>
    <n v="1005"/>
    <x v="40"/>
    <n v="0"/>
    <n v="0"/>
    <n v="0"/>
    <n v="0"/>
    <n v="0"/>
    <n v="3"/>
    <n v="0"/>
    <x v="25"/>
    <x v="0"/>
    <n v="0"/>
    <n v="0"/>
    <n v="0"/>
    <n v="0"/>
    <n v="0"/>
    <n v="0.3"/>
    <n v="0.3"/>
    <n v="0.4"/>
    <n v="0.7"/>
    <n v="0.02"/>
    <n v="0.04"/>
    <n v="0.06"/>
    <n v="0.02"/>
    <n v="0.06"/>
  </r>
  <r>
    <x v="19"/>
    <x v="584"/>
    <s v="ie IRL"/>
    <x v="0"/>
    <s v="21-276"/>
    <n v="17"/>
    <x v="15"/>
    <n v="1472"/>
    <x v="95"/>
    <n v="0"/>
    <n v="0"/>
    <n v="0"/>
    <n v="0"/>
    <n v="0"/>
    <n v="2"/>
    <n v="1"/>
    <x v="21"/>
    <x v="7"/>
    <n v="0"/>
    <n v="0"/>
    <n v="0"/>
    <n v="0"/>
    <n v="0"/>
    <n v="0"/>
    <n v="0"/>
    <n v="0.1"/>
    <n v="0.1"/>
    <n v="0"/>
    <n v="0"/>
    <n v="0.01"/>
    <n v="0"/>
    <n v="0.01"/>
  </r>
  <r>
    <x v="19"/>
    <x v="585"/>
    <s v="es ESP"/>
    <x v="1"/>
    <s v="34-116"/>
    <n v="9"/>
    <x v="18"/>
    <n v="612"/>
    <x v="89"/>
    <n v="0"/>
    <n v="0"/>
    <n v="0"/>
    <n v="0"/>
    <n v="0"/>
    <n v="2"/>
    <n v="1"/>
    <x v="12"/>
    <x v="10"/>
    <n v="0"/>
    <n v="0"/>
    <n v="0"/>
    <n v="0"/>
    <n v="0"/>
    <n v="2"/>
    <n v="2"/>
    <n v="0.3"/>
    <n v="2.2999999999999998"/>
    <n v="0.3"/>
    <n v="0.04"/>
    <n v="0.34"/>
    <n v="0.3"/>
    <n v="0.34"/>
  </r>
  <r>
    <x v="19"/>
    <x v="586"/>
    <s v="eng ENG"/>
    <x v="2"/>
    <s v="20-280"/>
    <n v="0"/>
    <x v="1"/>
    <n v="0"/>
    <x v="1"/>
    <n v="0"/>
    <n v="0"/>
    <n v="0"/>
    <n v="0"/>
    <n v="0"/>
    <n v="0"/>
    <n v="0"/>
    <x v="1"/>
    <x v="0"/>
    <n v="0"/>
    <n v="0"/>
    <n v="0"/>
    <n v="0"/>
    <n v="0"/>
    <n v="0"/>
    <n v="0"/>
    <n v="0"/>
    <n v="0"/>
    <n v="0"/>
    <n v="0"/>
    <n v="0"/>
    <n v="0"/>
    <n v="0"/>
  </r>
  <r>
    <x v="19"/>
    <x v="587"/>
    <s v="br BRA"/>
    <x v="1"/>
    <s v="23-249"/>
    <n v="3"/>
    <x v="2"/>
    <n v="133"/>
    <x v="48"/>
    <n v="0"/>
    <n v="0"/>
    <n v="0"/>
    <n v="0"/>
    <n v="0"/>
    <n v="0"/>
    <n v="0"/>
    <x v="1"/>
    <x v="0"/>
    <n v="0"/>
    <n v="0"/>
    <n v="0"/>
    <n v="0"/>
    <n v="0"/>
    <n v="0.3"/>
    <n v="0.3"/>
    <n v="0.3"/>
    <n v="0.5"/>
    <n v="0.18"/>
    <n v="0.18"/>
    <n v="0.35"/>
    <n v="0.18"/>
    <n v="0.35"/>
  </r>
  <r>
    <x v="18"/>
    <x v="588"/>
    <s v="eng ENG"/>
    <x v="0"/>
    <s v="32-270"/>
    <n v="8"/>
    <x v="18"/>
    <n v="720"/>
    <x v="74"/>
    <n v="0"/>
    <n v="0"/>
    <n v="0"/>
    <n v="0"/>
    <n v="0"/>
    <n v="2"/>
    <n v="0"/>
    <x v="32"/>
    <x v="0"/>
    <n v="0"/>
    <n v="0"/>
    <n v="0"/>
    <n v="0"/>
    <n v="0"/>
    <n v="0.5"/>
    <n v="0.5"/>
    <n v="0.1"/>
    <n v="0.6"/>
    <n v="0.06"/>
    <n v="0.01"/>
    <n v="7.0000000000000007E-2"/>
    <n v="0.06"/>
    <n v="7.0000000000000007E-2"/>
  </r>
  <r>
    <x v="19"/>
    <x v="589"/>
    <s v="ie IRL"/>
    <x v="1"/>
    <s v="17-343"/>
    <n v="0"/>
    <x v="1"/>
    <n v="0"/>
    <x v="1"/>
    <n v="0"/>
    <n v="0"/>
    <n v="0"/>
    <n v="0"/>
    <n v="0"/>
    <n v="0"/>
    <n v="0"/>
    <x v="1"/>
    <x v="0"/>
    <n v="0"/>
    <n v="0"/>
    <n v="0"/>
    <n v="0"/>
    <n v="0"/>
    <n v="0"/>
    <n v="0"/>
    <n v="0"/>
    <n v="0"/>
    <n v="0"/>
    <n v="0"/>
    <n v="0"/>
    <n v="0"/>
    <n v="0"/>
  </r>
  <r>
    <x v="19"/>
    <x v="590"/>
    <s v="pt POR"/>
    <x v="0"/>
    <s v="24-015"/>
    <n v="7"/>
    <x v="14"/>
    <n v="310"/>
    <x v="63"/>
    <n v="0"/>
    <n v="0"/>
    <n v="0"/>
    <n v="0"/>
    <n v="0"/>
    <n v="2"/>
    <n v="0"/>
    <x v="61"/>
    <x v="0"/>
    <n v="0"/>
    <n v="0"/>
    <n v="0"/>
    <n v="0"/>
    <n v="0"/>
    <n v="0"/>
    <n v="0"/>
    <n v="0.1"/>
    <n v="0.1"/>
    <n v="0"/>
    <n v="0.02"/>
    <n v="0.02"/>
    <n v="0"/>
    <n v="0.02"/>
  </r>
  <r>
    <x v="19"/>
    <x v="591"/>
    <s v="eng ENG"/>
    <x v="2"/>
    <s v="19-131"/>
    <n v="0"/>
    <x v="1"/>
    <n v="0"/>
    <x v="1"/>
    <n v="0"/>
    <n v="0"/>
    <n v="0"/>
    <n v="0"/>
    <n v="0"/>
    <n v="0"/>
    <n v="0"/>
    <x v="1"/>
    <x v="0"/>
    <n v="0"/>
    <n v="0"/>
    <n v="0"/>
    <n v="0"/>
    <n v="0"/>
    <n v="0"/>
    <n v="0"/>
    <n v="0"/>
    <n v="0"/>
    <n v="0"/>
    <n v="0"/>
    <n v="0"/>
    <n v="0"/>
    <n v="0"/>
  </r>
  <r>
    <x v="19"/>
    <x v="592"/>
    <s v="pt POR"/>
    <x v="4"/>
    <s v="26-063"/>
    <n v="13"/>
    <x v="18"/>
    <n v="707"/>
    <x v="115"/>
    <n v="1"/>
    <n v="1"/>
    <n v="1"/>
    <n v="0"/>
    <n v="0"/>
    <n v="1"/>
    <n v="0"/>
    <x v="7"/>
    <x v="0"/>
    <n v="0.13"/>
    <n v="0.13"/>
    <n v="0.25"/>
    <n v="0.13"/>
    <n v="0.25"/>
    <n v="1.2"/>
    <n v="1.2"/>
    <n v="0.5"/>
    <n v="1.7"/>
    <n v="0.15"/>
    <n v="0.06"/>
    <n v="0.22"/>
    <n v="0.15"/>
    <n v="0.22"/>
  </r>
  <r>
    <x v="19"/>
    <x v="593"/>
    <s v="kr KOR"/>
    <x v="1"/>
    <s v="27-005"/>
    <n v="16"/>
    <x v="18"/>
    <n v="649"/>
    <x v="126"/>
    <n v="0"/>
    <n v="1"/>
    <n v="0"/>
    <n v="0"/>
    <n v="0"/>
    <n v="1"/>
    <n v="0"/>
    <x v="19"/>
    <x v="0"/>
    <n v="0"/>
    <n v="0.14000000000000001"/>
    <n v="0.14000000000000001"/>
    <n v="0"/>
    <n v="0.14000000000000001"/>
    <n v="0.4"/>
    <n v="0.4"/>
    <n v="0.9"/>
    <n v="1.3"/>
    <n v="0.06"/>
    <n v="0.12"/>
    <n v="0.18"/>
    <n v="0.06"/>
    <n v="0.18"/>
  </r>
  <r>
    <x v="19"/>
    <x v="594"/>
    <s v="ie IRL"/>
    <x v="2"/>
    <s v="20-139"/>
    <n v="5"/>
    <x v="2"/>
    <n v="169"/>
    <x v="34"/>
    <n v="0"/>
    <n v="0"/>
    <n v="0"/>
    <n v="0"/>
    <n v="0"/>
    <n v="1"/>
    <n v="0"/>
    <x v="17"/>
    <x v="0"/>
    <n v="0"/>
    <n v="0"/>
    <n v="0"/>
    <n v="0"/>
    <n v="0"/>
    <n v="0.1"/>
    <n v="0.1"/>
    <n v="0.1"/>
    <n v="0.2"/>
    <n v="0.06"/>
    <n v="0.03"/>
    <n v="0.09"/>
    <n v="0.06"/>
    <n v="0.09"/>
  </r>
  <r>
    <x v="19"/>
    <x v="595"/>
    <s v="mx MEX"/>
    <x v="1"/>
    <s v="31-271"/>
    <n v="6"/>
    <x v="14"/>
    <n v="294"/>
    <x v="51"/>
    <n v="0"/>
    <n v="0"/>
    <n v="0"/>
    <n v="0"/>
    <n v="0"/>
    <n v="0"/>
    <n v="0"/>
    <x v="1"/>
    <x v="0"/>
    <n v="0"/>
    <n v="0"/>
    <n v="0"/>
    <n v="0"/>
    <n v="0"/>
    <n v="1"/>
    <n v="1"/>
    <n v="0.4"/>
    <n v="1.4"/>
    <n v="0.3"/>
    <n v="0.13"/>
    <n v="0.44"/>
    <n v="0.3"/>
    <n v="0.44"/>
  </r>
  <r>
    <x v="19"/>
    <x v="596"/>
    <s v="at AUT"/>
    <x v="1"/>
    <s v="25-208"/>
    <n v="1"/>
    <x v="2"/>
    <n v="45"/>
    <x v="20"/>
    <n v="0"/>
    <n v="0"/>
    <n v="0"/>
    <n v="0"/>
    <n v="0"/>
    <n v="0"/>
    <n v="0"/>
    <x v="1"/>
    <x v="0"/>
    <n v="0"/>
    <n v="0"/>
    <n v="0"/>
    <n v="0"/>
    <n v="0"/>
    <n v="0.3"/>
    <n v="0.3"/>
    <n v="0"/>
    <n v="0.3"/>
    <n v="0.53"/>
    <n v="0"/>
    <n v="0.53"/>
    <n v="0.53"/>
    <n v="0.53"/>
  </r>
  <r>
    <x v="19"/>
    <x v="597"/>
    <s v="eng ENG"/>
    <x v="0"/>
    <s v="25-253"/>
    <n v="20"/>
    <x v="17"/>
    <n v="1800"/>
    <x v="68"/>
    <n v="0"/>
    <n v="0"/>
    <n v="0"/>
    <n v="0"/>
    <n v="0"/>
    <n v="3"/>
    <n v="0"/>
    <x v="5"/>
    <x v="0"/>
    <n v="0"/>
    <n v="0"/>
    <n v="0"/>
    <n v="0"/>
    <n v="0"/>
    <n v="0.6"/>
    <n v="0.6"/>
    <n v="0"/>
    <n v="0.6"/>
    <n v="0.03"/>
    <n v="0"/>
    <n v="0.03"/>
    <n v="0.03"/>
    <n v="0.03"/>
  </r>
  <r>
    <x v="19"/>
    <x v="598"/>
    <s v="jm JAM"/>
    <x v="0"/>
    <s v="19-088"/>
    <n v="1"/>
    <x v="1"/>
    <n v="23"/>
    <x v="88"/>
    <n v="0"/>
    <n v="0"/>
    <n v="0"/>
    <n v="0"/>
    <n v="0"/>
    <n v="0"/>
    <n v="0"/>
    <x v="1"/>
    <x v="0"/>
    <n v="0"/>
    <n v="0"/>
    <n v="0"/>
    <n v="0"/>
    <n v="0"/>
    <n v="0"/>
    <n v="0"/>
    <n v="0"/>
    <n v="0"/>
    <n v="0"/>
    <n v="0"/>
    <n v="0"/>
    <n v="0"/>
    <n v="0"/>
  </r>
  <r>
    <x v="19"/>
    <x v="599"/>
    <s v="ga GAB"/>
    <x v="2"/>
    <s v="29-152"/>
    <n v="2"/>
    <x v="2"/>
    <n v="84"/>
    <x v="56"/>
    <n v="0"/>
    <n v="0"/>
    <n v="0"/>
    <n v="0"/>
    <n v="0"/>
    <n v="1"/>
    <n v="0"/>
    <x v="62"/>
    <x v="0"/>
    <n v="0"/>
    <n v="0"/>
    <n v="0"/>
    <n v="0"/>
    <n v="0"/>
    <n v="0"/>
    <n v="0"/>
    <n v="0.1"/>
    <n v="0.1"/>
    <n v="0.01"/>
    <n v="0.14000000000000001"/>
    <n v="0.15"/>
    <n v="0.01"/>
    <n v="0.15"/>
  </r>
  <r>
    <x v="19"/>
    <x v="600"/>
    <s v="co COL"/>
    <x v="0"/>
    <s v="21-274"/>
    <n v="0"/>
    <x v="1"/>
    <n v="0"/>
    <x v="1"/>
    <n v="0"/>
    <n v="0"/>
    <n v="0"/>
    <n v="0"/>
    <n v="0"/>
    <n v="0"/>
    <n v="0"/>
    <x v="1"/>
    <x v="0"/>
    <n v="0"/>
    <n v="0"/>
    <n v="0"/>
    <n v="0"/>
    <n v="0"/>
    <n v="0"/>
    <n v="0"/>
    <n v="0"/>
    <n v="0"/>
    <n v="0"/>
    <n v="0"/>
    <n v="0"/>
    <n v="0"/>
    <n v="0"/>
  </r>
  <r>
    <x v="19"/>
    <x v="601"/>
    <s v="pt POR"/>
    <x v="2"/>
    <s v="36-145"/>
    <n v="18"/>
    <x v="4"/>
    <n v="1320"/>
    <x v="59"/>
    <n v="0"/>
    <n v="2"/>
    <n v="0"/>
    <n v="0"/>
    <n v="0"/>
    <n v="2"/>
    <n v="0"/>
    <x v="19"/>
    <x v="0"/>
    <n v="0"/>
    <n v="0.14000000000000001"/>
    <n v="0.14000000000000001"/>
    <n v="0"/>
    <n v="0.14000000000000001"/>
    <n v="0.9"/>
    <n v="0.9"/>
    <n v="2.1"/>
    <n v="3.1"/>
    <n v="0.06"/>
    <n v="0.14000000000000001"/>
    <n v="0.21"/>
    <n v="0.06"/>
    <n v="0.21"/>
  </r>
  <r>
    <x v="19"/>
    <x v="602"/>
    <s v="pt POR"/>
    <x v="4"/>
    <s v="22-328"/>
    <n v="8"/>
    <x v="18"/>
    <n v="599"/>
    <x v="8"/>
    <n v="0"/>
    <n v="0"/>
    <n v="0"/>
    <n v="0"/>
    <n v="0"/>
    <n v="1"/>
    <n v="0"/>
    <x v="5"/>
    <x v="0"/>
    <n v="0"/>
    <n v="0"/>
    <n v="0"/>
    <n v="0"/>
    <n v="0"/>
    <n v="0.7"/>
    <n v="0.7"/>
    <n v="1.2"/>
    <n v="1.9"/>
    <n v="0.1"/>
    <n v="0.18"/>
    <n v="0.28000000000000003"/>
    <n v="0.1"/>
    <n v="0.28000000000000003"/>
  </r>
  <r>
    <x v="19"/>
    <x v="603"/>
    <s v="pt POR"/>
    <x v="2"/>
    <s v="25-324"/>
    <n v="19"/>
    <x v="0"/>
    <n v="1710"/>
    <x v="0"/>
    <n v="4"/>
    <n v="0"/>
    <n v="2"/>
    <n v="2"/>
    <n v="2"/>
    <n v="7"/>
    <n v="0"/>
    <x v="39"/>
    <x v="0"/>
    <n v="0.21"/>
    <n v="0"/>
    <n v="0.21"/>
    <n v="0.11"/>
    <n v="0.11"/>
    <n v="2.8"/>
    <n v="1.3"/>
    <n v="0.6"/>
    <n v="1.8"/>
    <n v="0.15"/>
    <n v="0.03"/>
    <n v="0.18"/>
    <n v="7.0000000000000007E-2"/>
    <n v="0.1"/>
  </r>
  <r>
    <x v="19"/>
    <x v="604"/>
    <s v="pt POR"/>
    <x v="2"/>
    <s v="24-157"/>
    <n v="17"/>
    <x v="4"/>
    <n v="1249"/>
    <x v="134"/>
    <n v="0"/>
    <n v="1"/>
    <n v="0"/>
    <n v="0"/>
    <n v="0"/>
    <n v="1"/>
    <n v="0"/>
    <x v="26"/>
    <x v="0"/>
    <n v="0"/>
    <n v="7.0000000000000007E-2"/>
    <n v="7.0000000000000007E-2"/>
    <n v="0"/>
    <n v="7.0000000000000007E-2"/>
    <n v="1.8"/>
    <n v="1.8"/>
    <n v="1.6"/>
    <n v="3.4"/>
    <n v="0.13"/>
    <n v="0.12"/>
    <n v="0.25"/>
    <n v="0.13"/>
    <n v="0.25"/>
  </r>
  <r>
    <x v="19"/>
    <x v="605"/>
    <s v="pt POR"/>
    <x v="4"/>
    <s v="27-102"/>
    <n v="20"/>
    <x v="7"/>
    <n v="1304"/>
    <x v="178"/>
    <n v="5"/>
    <n v="0"/>
    <n v="5"/>
    <n v="0"/>
    <n v="0"/>
    <n v="4"/>
    <n v="0"/>
    <x v="3"/>
    <x v="0"/>
    <n v="0.35"/>
    <n v="0"/>
    <n v="0.35"/>
    <n v="0.35"/>
    <n v="0.35"/>
    <n v="3.1"/>
    <n v="3.1"/>
    <n v="1.9"/>
    <n v="5"/>
    <n v="0.21"/>
    <n v="0.13"/>
    <n v="0.35"/>
    <n v="0.21"/>
    <n v="0.35"/>
  </r>
  <r>
    <x v="19"/>
    <x v="606"/>
    <s v="ie IRL"/>
    <x v="2"/>
    <s v="24-331"/>
    <n v="1"/>
    <x v="1"/>
    <n v="1"/>
    <x v="1"/>
    <n v="0"/>
    <n v="0"/>
    <n v="0"/>
    <n v="0"/>
    <n v="0"/>
    <n v="0"/>
    <n v="0"/>
    <x v="1"/>
    <x v="0"/>
    <n v="0"/>
    <n v="0"/>
    <n v="0"/>
    <n v="0"/>
    <n v="0"/>
    <n v="0"/>
    <n v="0"/>
    <n v="0"/>
    <n v="0"/>
    <n v="0"/>
    <n v="0"/>
    <n v="0"/>
    <n v="0"/>
    <n v="0"/>
  </r>
  <r>
    <x v="19"/>
    <x v="607"/>
    <s v="pt POR"/>
    <x v="3"/>
    <s v="30-014"/>
    <n v="20"/>
    <x v="17"/>
    <n v="1800"/>
    <x v="68"/>
    <n v="0"/>
    <n v="0"/>
    <n v="0"/>
    <n v="0"/>
    <n v="0"/>
    <n v="0"/>
    <n v="0"/>
    <x v="1"/>
    <x v="0"/>
    <n v="0"/>
    <n v="0"/>
    <n v="0"/>
    <n v="0"/>
    <n v="0"/>
    <n v="0"/>
    <n v="0"/>
    <n v="0"/>
    <n v="0"/>
    <n v="0"/>
    <n v="0"/>
    <n v="0"/>
    <n v="0"/>
    <n v="0"/>
  </r>
  <r>
    <x v="19"/>
    <x v="608"/>
    <s v="es ESP"/>
    <x v="1"/>
    <s v="30-265"/>
    <n v="1"/>
    <x v="1"/>
    <n v="45"/>
    <x v="20"/>
    <n v="0"/>
    <n v="0"/>
    <n v="0"/>
    <n v="0"/>
    <n v="0"/>
    <n v="0"/>
    <n v="0"/>
    <x v="1"/>
    <x v="0"/>
    <n v="0"/>
    <n v="0"/>
    <n v="0"/>
    <n v="0"/>
    <n v="0"/>
    <n v="0.3"/>
    <n v="0.3"/>
    <n v="0"/>
    <n v="0.3"/>
    <n v="0.53"/>
    <n v="0"/>
    <n v="0.53"/>
    <n v="0.53"/>
    <n v="0.53"/>
  </r>
  <r>
    <x v="19"/>
    <x v="609"/>
    <s v="me MNE"/>
    <x v="3"/>
    <s v="25-192"/>
    <n v="0"/>
    <x v="1"/>
    <n v="0"/>
    <x v="1"/>
    <n v="0"/>
    <n v="0"/>
    <n v="0"/>
    <n v="0"/>
    <n v="0"/>
    <n v="0"/>
    <n v="0"/>
    <x v="1"/>
    <x v="0"/>
    <n v="0"/>
    <n v="0"/>
    <n v="0"/>
    <n v="0"/>
    <n v="0"/>
    <n v="0"/>
    <n v="0"/>
    <n v="0"/>
    <n v="0"/>
    <n v="0"/>
    <n v="0"/>
    <n v="0"/>
    <n v="0"/>
    <n v="0"/>
  </r>
  <r>
    <x v="19"/>
    <x v="610"/>
    <s v="pt POR"/>
    <x v="0"/>
    <s v="29-076"/>
    <n v="18"/>
    <x v="12"/>
    <n v="1099"/>
    <x v="112"/>
    <n v="0"/>
    <n v="1"/>
    <n v="0"/>
    <n v="0"/>
    <n v="0"/>
    <n v="4"/>
    <n v="1"/>
    <x v="49"/>
    <x v="4"/>
    <n v="0"/>
    <n v="0.08"/>
    <n v="0.08"/>
    <n v="0"/>
    <n v="0.08"/>
    <n v="0.1"/>
    <n v="0.1"/>
    <n v="0.4"/>
    <n v="0.4"/>
    <n v="0.01"/>
    <n v="0.03"/>
    <n v="0.04"/>
    <n v="0.01"/>
    <n v="0.04"/>
  </r>
  <r>
    <x v="19"/>
    <x v="611"/>
    <s v="es ESP"/>
    <x v="4"/>
    <s v="27-006"/>
    <n v="17"/>
    <x v="20"/>
    <n v="806"/>
    <x v="69"/>
    <n v="1"/>
    <n v="0"/>
    <n v="1"/>
    <n v="0"/>
    <n v="0"/>
    <n v="0"/>
    <n v="0"/>
    <x v="1"/>
    <x v="0"/>
    <n v="0.11"/>
    <n v="0"/>
    <n v="0.11"/>
    <n v="0.11"/>
    <n v="0.11"/>
    <n v="0.7"/>
    <n v="0.7"/>
    <n v="1"/>
    <n v="1.7"/>
    <n v="0.08"/>
    <n v="0.11"/>
    <n v="0.19"/>
    <n v="0.08"/>
    <n v="0.19"/>
  </r>
  <r>
    <x v="19"/>
    <x v="612"/>
    <s v="ml MLI"/>
    <x v="2"/>
    <s v="21-164"/>
    <n v="8"/>
    <x v="8"/>
    <n v="384"/>
    <x v="154"/>
    <n v="0"/>
    <n v="1"/>
    <n v="0"/>
    <n v="0"/>
    <n v="0"/>
    <n v="2"/>
    <n v="0"/>
    <x v="63"/>
    <x v="0"/>
    <n v="0"/>
    <n v="0.23"/>
    <n v="0.23"/>
    <n v="0"/>
    <n v="0.23"/>
    <n v="0.1"/>
    <n v="0.1"/>
    <n v="0.2"/>
    <n v="0.2"/>
    <n v="0.02"/>
    <n v="0.04"/>
    <n v="0.06"/>
    <n v="0.02"/>
    <n v="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BCAFA-A93D-444D-A82F-B8A3D805E6C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1:B102" firstHeaderRow="1" firstDataRow="1" firstDataCol="1"/>
  <pivotFields count="9">
    <pivotField axis="axisRow" showAll="0" sortType="ascending">
      <items count="21">
        <item x="14"/>
        <item x="5"/>
        <item x="2"/>
        <item x="16"/>
        <item x="7"/>
        <item x="12"/>
        <item x="8"/>
        <item x="18"/>
        <item x="10"/>
        <item x="11"/>
        <item x="0"/>
        <item x="13"/>
        <item x="1"/>
        <item x="9"/>
        <item x="6"/>
        <item x="19"/>
        <item x="3"/>
        <item x="4"/>
        <item x="17"/>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0"/>
  </rowFields>
  <rowItems count="21">
    <i>
      <x v="7"/>
    </i>
    <i>
      <x v="16"/>
    </i>
    <i>
      <x v="18"/>
    </i>
    <i>
      <x v="6"/>
    </i>
    <i>
      <x v="5"/>
    </i>
    <i>
      <x v="10"/>
    </i>
    <i>
      <x v="8"/>
    </i>
    <i>
      <x v="1"/>
    </i>
    <i>
      <x v="12"/>
    </i>
    <i>
      <x v="17"/>
    </i>
    <i>
      <x v="2"/>
    </i>
    <i>
      <x v="14"/>
    </i>
    <i>
      <x v="19"/>
    </i>
    <i>
      <x/>
    </i>
    <i>
      <x v="11"/>
    </i>
    <i>
      <x v="9"/>
    </i>
    <i>
      <x v="4"/>
    </i>
    <i>
      <x v="13"/>
    </i>
    <i>
      <x v="3"/>
    </i>
    <i>
      <x v="15"/>
    </i>
    <i t="grand">
      <x/>
    </i>
  </rowItems>
  <colItems count="1">
    <i/>
  </colItems>
  <dataFields count="1">
    <dataField name="Sum of Yel pg" fld="5" baseField="0" baseItem="0"/>
  </dataFields>
  <chartFormats count="36">
    <chartFormat chart="1" format="0"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14"/>
          </reference>
        </references>
      </pivotArea>
    </chartFormat>
    <chartFormat chart="1" format="3">
      <pivotArea type="data" outline="0" fieldPosition="0">
        <references count="2">
          <reference field="4294967294" count="1" selected="0">
            <x v="0"/>
          </reference>
          <reference field="0" count="1" selected="0">
            <x v="19"/>
          </reference>
        </references>
      </pivotArea>
    </chartFormat>
    <chartFormat chart="1" format="4">
      <pivotArea type="data" outline="0" fieldPosition="0">
        <references count="2">
          <reference field="4294967294" count="1" selected="0">
            <x v="0"/>
          </reference>
          <reference field="0" count="1" selected="0">
            <x v="0"/>
          </reference>
        </references>
      </pivotArea>
    </chartFormat>
    <chartFormat chart="1" format="5">
      <pivotArea type="data" outline="0" fieldPosition="0">
        <references count="2">
          <reference field="4294967294" count="1" selected="0">
            <x v="0"/>
          </reference>
          <reference field="0" count="1" selected="0">
            <x v="11"/>
          </reference>
        </references>
      </pivotArea>
    </chartFormat>
    <chartFormat chart="1" format="6">
      <pivotArea type="data" outline="0" fieldPosition="0">
        <references count="2">
          <reference field="4294967294" count="1" selected="0">
            <x v="0"/>
          </reference>
          <reference field="0" count="1" selected="0">
            <x v="9"/>
          </reference>
        </references>
      </pivotArea>
    </chartFormat>
    <chartFormat chart="1" format="7">
      <pivotArea type="data" outline="0" fieldPosition="0">
        <references count="2">
          <reference field="4294967294" count="1" selected="0">
            <x v="0"/>
          </reference>
          <reference field="0" count="1" selected="0">
            <x v="4"/>
          </reference>
        </references>
      </pivotArea>
    </chartFormat>
    <chartFormat chart="1" format="8">
      <pivotArea type="data" outline="0" fieldPosition="0">
        <references count="2">
          <reference field="4294967294" count="1" selected="0">
            <x v="0"/>
          </reference>
          <reference field="0" count="1" selected="0">
            <x v="13"/>
          </reference>
        </references>
      </pivotArea>
    </chartFormat>
    <chartFormat chart="1" format="9">
      <pivotArea type="data" outline="0" fieldPosition="0">
        <references count="2">
          <reference field="4294967294" count="1" selected="0">
            <x v="0"/>
          </reference>
          <reference field="0" count="1" selected="0">
            <x v="3"/>
          </reference>
        </references>
      </pivotArea>
    </chartFormat>
    <chartFormat chart="1" format="10">
      <pivotArea type="data" outline="0" fieldPosition="0">
        <references count="2">
          <reference field="4294967294" count="1" selected="0">
            <x v="0"/>
          </reference>
          <reference field="0" count="1" selected="0">
            <x v="17"/>
          </reference>
        </references>
      </pivotArea>
    </chartFormat>
    <chartFormat chart="1" format="11">
      <pivotArea type="data" outline="0" fieldPosition="0">
        <references count="2">
          <reference field="4294967294" count="1" selected="0">
            <x v="0"/>
          </reference>
          <reference field="0" count="1" selected="0">
            <x v="12"/>
          </reference>
        </references>
      </pivotArea>
    </chartFormat>
    <chartFormat chart="1" format="12">
      <pivotArea type="data" outline="0" fieldPosition="0">
        <references count="2">
          <reference field="4294967294" count="1" selected="0">
            <x v="0"/>
          </reference>
          <reference field="0" count="1" selected="0">
            <x v="1"/>
          </reference>
        </references>
      </pivotArea>
    </chartFormat>
    <chartFormat chart="1" format="13">
      <pivotArea type="data" outline="0" fieldPosition="0">
        <references count="2">
          <reference field="4294967294" count="1" selected="0">
            <x v="0"/>
          </reference>
          <reference field="0" count="1" selected="0">
            <x v="8"/>
          </reference>
        </references>
      </pivotArea>
    </chartFormat>
    <chartFormat chart="1" format="14">
      <pivotArea type="data" outline="0" fieldPosition="0">
        <references count="2">
          <reference field="4294967294" count="1" selected="0">
            <x v="0"/>
          </reference>
          <reference field="0" count="1" selected="0">
            <x v="10"/>
          </reference>
        </references>
      </pivotArea>
    </chartFormat>
    <chartFormat chart="1" format="15">
      <pivotArea type="data" outline="0" fieldPosition="0">
        <references count="2">
          <reference field="4294967294" count="1" selected="0">
            <x v="0"/>
          </reference>
          <reference field="0" count="1" selected="0">
            <x v="5"/>
          </reference>
        </references>
      </pivotArea>
    </chartFormat>
    <chartFormat chart="1" format="16">
      <pivotArea type="data" outline="0" fieldPosition="0">
        <references count="2">
          <reference field="4294967294" count="1" selected="0">
            <x v="0"/>
          </reference>
          <reference field="0" count="1" selected="0">
            <x v="6"/>
          </reference>
        </references>
      </pivotArea>
    </chartFormat>
    <chartFormat chart="1" format="17">
      <pivotArea type="data" outline="0" fieldPosition="0">
        <references count="2">
          <reference field="4294967294" count="1" selected="0">
            <x v="0"/>
          </reference>
          <reference field="0" count="1" selected="0">
            <x v="18"/>
          </reference>
        </references>
      </pivotArea>
    </chartFormat>
    <chartFormat chart="1" format="18">
      <pivotArea type="data" outline="0" fieldPosition="0">
        <references count="2">
          <reference field="4294967294" count="1" selected="0">
            <x v="0"/>
          </reference>
          <reference field="0" count="1" selected="0">
            <x v="16"/>
          </reference>
        </references>
      </pivotArea>
    </chartFormat>
    <chartFormat chart="3" format="37" series="1">
      <pivotArea type="data" outline="0" fieldPosition="0">
        <references count="1">
          <reference field="4294967294" count="1" selected="0">
            <x v="0"/>
          </reference>
        </references>
      </pivotArea>
    </chartFormat>
    <chartFormat chart="3" format="38">
      <pivotArea type="data" outline="0" fieldPosition="0">
        <references count="2">
          <reference field="4294967294" count="1" selected="0">
            <x v="0"/>
          </reference>
          <reference field="0" count="1" selected="0">
            <x v="16"/>
          </reference>
        </references>
      </pivotArea>
    </chartFormat>
    <chartFormat chart="3" format="39">
      <pivotArea type="data" outline="0" fieldPosition="0">
        <references count="2">
          <reference field="4294967294" count="1" selected="0">
            <x v="0"/>
          </reference>
          <reference field="0" count="1" selected="0">
            <x v="18"/>
          </reference>
        </references>
      </pivotArea>
    </chartFormat>
    <chartFormat chart="3" format="40">
      <pivotArea type="data" outline="0" fieldPosition="0">
        <references count="2">
          <reference field="4294967294" count="1" selected="0">
            <x v="0"/>
          </reference>
          <reference field="0" count="1" selected="0">
            <x v="6"/>
          </reference>
        </references>
      </pivotArea>
    </chartFormat>
    <chartFormat chart="3" format="41">
      <pivotArea type="data" outline="0" fieldPosition="0">
        <references count="2">
          <reference field="4294967294" count="1" selected="0">
            <x v="0"/>
          </reference>
          <reference field="0" count="1" selected="0">
            <x v="5"/>
          </reference>
        </references>
      </pivotArea>
    </chartFormat>
    <chartFormat chart="3" format="42">
      <pivotArea type="data" outline="0" fieldPosition="0">
        <references count="2">
          <reference field="4294967294" count="1" selected="0">
            <x v="0"/>
          </reference>
          <reference field="0" count="1" selected="0">
            <x v="10"/>
          </reference>
        </references>
      </pivotArea>
    </chartFormat>
    <chartFormat chart="3" format="43">
      <pivotArea type="data" outline="0" fieldPosition="0">
        <references count="2">
          <reference field="4294967294" count="1" selected="0">
            <x v="0"/>
          </reference>
          <reference field="0" count="1" selected="0">
            <x v="8"/>
          </reference>
        </references>
      </pivotArea>
    </chartFormat>
    <chartFormat chart="3" format="44">
      <pivotArea type="data" outline="0" fieldPosition="0">
        <references count="2">
          <reference field="4294967294" count="1" selected="0">
            <x v="0"/>
          </reference>
          <reference field="0" count="1" selected="0">
            <x v="1"/>
          </reference>
        </references>
      </pivotArea>
    </chartFormat>
    <chartFormat chart="3" format="45">
      <pivotArea type="data" outline="0" fieldPosition="0">
        <references count="2">
          <reference field="4294967294" count="1" selected="0">
            <x v="0"/>
          </reference>
          <reference field="0" count="1" selected="0">
            <x v="12"/>
          </reference>
        </references>
      </pivotArea>
    </chartFormat>
    <chartFormat chart="3" format="46">
      <pivotArea type="data" outline="0" fieldPosition="0">
        <references count="2">
          <reference field="4294967294" count="1" selected="0">
            <x v="0"/>
          </reference>
          <reference field="0" count="1" selected="0">
            <x v="17"/>
          </reference>
        </references>
      </pivotArea>
    </chartFormat>
    <chartFormat chart="3" format="47">
      <pivotArea type="data" outline="0" fieldPosition="0">
        <references count="2">
          <reference field="4294967294" count="1" selected="0">
            <x v="0"/>
          </reference>
          <reference field="0" count="1" selected="0">
            <x v="14"/>
          </reference>
        </references>
      </pivotArea>
    </chartFormat>
    <chartFormat chart="3" format="48">
      <pivotArea type="data" outline="0" fieldPosition="0">
        <references count="2">
          <reference field="4294967294" count="1" selected="0">
            <x v="0"/>
          </reference>
          <reference field="0" count="1" selected="0">
            <x v="19"/>
          </reference>
        </references>
      </pivotArea>
    </chartFormat>
    <chartFormat chart="3" format="49">
      <pivotArea type="data" outline="0" fieldPosition="0">
        <references count="2">
          <reference field="4294967294" count="1" selected="0">
            <x v="0"/>
          </reference>
          <reference field="0" count="1" selected="0">
            <x v="0"/>
          </reference>
        </references>
      </pivotArea>
    </chartFormat>
    <chartFormat chart="3" format="50">
      <pivotArea type="data" outline="0" fieldPosition="0">
        <references count="2">
          <reference field="4294967294" count="1" selected="0">
            <x v="0"/>
          </reference>
          <reference field="0" count="1" selected="0">
            <x v="11"/>
          </reference>
        </references>
      </pivotArea>
    </chartFormat>
    <chartFormat chart="3" format="51">
      <pivotArea type="data" outline="0" fieldPosition="0">
        <references count="2">
          <reference field="4294967294" count="1" selected="0">
            <x v="0"/>
          </reference>
          <reference field="0" count="1" selected="0">
            <x v="9"/>
          </reference>
        </references>
      </pivotArea>
    </chartFormat>
    <chartFormat chart="3" format="52">
      <pivotArea type="data" outline="0" fieldPosition="0">
        <references count="2">
          <reference field="4294967294" count="1" selected="0">
            <x v="0"/>
          </reference>
          <reference field="0" count="1" selected="0">
            <x v="4"/>
          </reference>
        </references>
      </pivotArea>
    </chartFormat>
    <chartFormat chart="3" format="53">
      <pivotArea type="data" outline="0" fieldPosition="0">
        <references count="2">
          <reference field="4294967294" count="1" selected="0">
            <x v="0"/>
          </reference>
          <reference field="0" count="1" selected="0">
            <x v="13"/>
          </reference>
        </references>
      </pivotArea>
    </chartFormat>
    <chartFormat chart="3" format="5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75F7B3-6A29-411A-9815-24E49D4FA5D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2:C650" firstHeaderRow="0"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axis="axisRow"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dataField="1"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9"/>
    </i>
    <i t="grand">
      <x/>
    </i>
  </rowItems>
  <colFields count="1">
    <field x="-2"/>
  </colFields>
  <colItems count="2">
    <i>
      <x/>
    </i>
    <i i="1">
      <x v="1"/>
    </i>
  </colItems>
  <dataFields count="2">
    <dataField name="Sum of CrdY/90" fld="16" baseField="0" baseItem="0"/>
    <dataField name="Sum of CrdR/90"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6D40AC-650A-47AA-99D6-9E215854664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B56"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26"/>
    </i>
    <i>
      <x v="191"/>
    </i>
    <i>
      <x v="33"/>
    </i>
    <i>
      <x v="42"/>
    </i>
    <i>
      <x v="53"/>
    </i>
    <i>
      <x v="109"/>
    </i>
    <i>
      <x v="125"/>
    </i>
    <i>
      <x v="337"/>
    </i>
    <i>
      <x v="151"/>
    </i>
    <i>
      <x v="369"/>
    </i>
    <i>
      <x v="470"/>
    </i>
    <i>
      <x v="385"/>
    </i>
    <i>
      <x v="523"/>
    </i>
    <i>
      <x v="421"/>
    </i>
    <i>
      <x v="129"/>
    </i>
    <i>
      <x v="459"/>
    </i>
    <i>
      <x v="260"/>
    </i>
    <i>
      <x v="575"/>
    </i>
    <i>
      <x v="425"/>
    </i>
    <i>
      <x/>
    </i>
    <i>
      <x v="137"/>
    </i>
    <i>
      <x v="168"/>
    </i>
    <i>
      <x v="592"/>
    </i>
    <i>
      <x v="111"/>
    </i>
    <i>
      <x v="565"/>
    </i>
    <i>
      <x v="365"/>
    </i>
    <i>
      <x v="199"/>
    </i>
    <i>
      <x v="450"/>
    </i>
    <i t="grand">
      <x/>
    </i>
  </rowItems>
  <colItems count="1">
    <i/>
  </colItems>
  <dataFields count="1">
    <dataField name="Sum of CrdY/90" fld="1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C3F030-FD72-437C-B00A-F039A4DD9DE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32">
    <pivotField axis="axisRow"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8"/>
    </i>
    <i t="grand">
      <x/>
    </i>
  </rowItems>
  <colItems count="1">
    <i/>
  </colItems>
  <dataFields count="1">
    <dataField name="Sum of CrdY/90" fld="16"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8"/>
          </reference>
        </references>
      </pivotArea>
    </chartFormat>
    <chartFormat chart="0" format="2">
      <pivotArea type="data" outline="0" fieldPosition="0">
        <references count="2">
          <reference field="4294967294" count="1" selected="0">
            <x v="0"/>
          </reference>
          <reference field="0" count="1" selected="0">
            <x v="19"/>
          </reference>
        </references>
      </pivotArea>
    </chartFormat>
    <chartFormat chart="0" format="3">
      <pivotArea type="data" outline="0" fieldPosition="0">
        <references count="2">
          <reference field="4294967294" count="1" selected="0">
            <x v="0"/>
          </reference>
          <reference field="0" count="1" selected="0">
            <x v="17"/>
          </reference>
        </references>
      </pivotArea>
    </chartFormat>
    <chartFormat chart="0" format="4">
      <pivotArea type="data" outline="0" fieldPosition="0">
        <references count="2">
          <reference field="4294967294" count="1" selected="0">
            <x v="0"/>
          </reference>
          <reference field="0" count="1" selected="0">
            <x v="16"/>
          </reference>
        </references>
      </pivotArea>
    </chartFormat>
    <chartFormat chart="0" format="5">
      <pivotArea type="data" outline="0" fieldPosition="0">
        <references count="2">
          <reference field="4294967294" count="1" selected="0">
            <x v="0"/>
          </reference>
          <reference field="0" count="1" selected="0">
            <x v="15"/>
          </reference>
        </references>
      </pivotArea>
    </chartFormat>
    <chartFormat chart="0" format="6">
      <pivotArea type="data" outline="0" fieldPosition="0">
        <references count="2">
          <reference field="4294967294" count="1" selected="0">
            <x v="0"/>
          </reference>
          <reference field="0" count="1" selected="0">
            <x v="14"/>
          </reference>
        </references>
      </pivotArea>
    </chartFormat>
    <chartFormat chart="0" format="7">
      <pivotArea type="data" outline="0" fieldPosition="0">
        <references count="2">
          <reference field="4294967294" count="1" selected="0">
            <x v="0"/>
          </reference>
          <reference field="0" count="1" selected="0">
            <x v="13"/>
          </reference>
        </references>
      </pivotArea>
    </chartFormat>
    <chartFormat chart="0" format="8">
      <pivotArea type="data" outline="0" fieldPosition="0">
        <references count="2">
          <reference field="4294967294" count="1" selected="0">
            <x v="0"/>
          </reference>
          <reference field="0" count="1" selected="0">
            <x v="12"/>
          </reference>
        </references>
      </pivotArea>
    </chartFormat>
    <chartFormat chart="0" format="9">
      <pivotArea type="data" outline="0" fieldPosition="0">
        <references count="2">
          <reference field="4294967294" count="1" selected="0">
            <x v="0"/>
          </reference>
          <reference field="0" count="1" selected="0">
            <x v="11"/>
          </reference>
        </references>
      </pivotArea>
    </chartFormat>
    <chartFormat chart="0" format="10">
      <pivotArea type="data" outline="0" fieldPosition="0">
        <references count="2">
          <reference field="4294967294" count="1" selected="0">
            <x v="0"/>
          </reference>
          <reference field="0" count="1" selected="0">
            <x v="10"/>
          </reference>
        </references>
      </pivotArea>
    </chartFormat>
    <chartFormat chart="0" format="11">
      <pivotArea type="data" outline="0" fieldPosition="0">
        <references count="2">
          <reference field="4294967294" count="1" selected="0">
            <x v="0"/>
          </reference>
          <reference field="0" count="1" selected="0">
            <x v="9"/>
          </reference>
        </references>
      </pivotArea>
    </chartFormat>
    <chartFormat chart="0" format="12">
      <pivotArea type="data" outline="0" fieldPosition="0">
        <references count="2">
          <reference field="4294967294" count="1" selected="0">
            <x v="0"/>
          </reference>
          <reference field="0" count="1" selected="0">
            <x v="8"/>
          </reference>
        </references>
      </pivotArea>
    </chartFormat>
    <chartFormat chart="0" format="13">
      <pivotArea type="data" outline="0" fieldPosition="0">
        <references count="2">
          <reference field="4294967294" count="1" selected="0">
            <x v="0"/>
          </reference>
          <reference field="0" count="1" selected="0">
            <x v="7"/>
          </reference>
        </references>
      </pivotArea>
    </chartFormat>
    <chartFormat chart="0" format="14">
      <pivotArea type="data" outline="0" fieldPosition="0">
        <references count="2">
          <reference field="4294967294" count="1" selected="0">
            <x v="0"/>
          </reference>
          <reference field="0" count="1" selected="0">
            <x v="6"/>
          </reference>
        </references>
      </pivotArea>
    </chartFormat>
    <chartFormat chart="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368F9-CB58-46C6-BFA2-E7E56618756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6:B106"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dataField="1"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129"/>
    </i>
    <i>
      <x v="151"/>
    </i>
    <i>
      <x v="459"/>
    </i>
    <i>
      <x v="42"/>
    </i>
    <i>
      <x v="109"/>
    </i>
    <i>
      <x v="125"/>
    </i>
    <i>
      <x v="421"/>
    </i>
    <i>
      <x v="26"/>
    </i>
    <i>
      <x v="385"/>
    </i>
    <i>
      <x v="191"/>
    </i>
    <i>
      <x v="33"/>
    </i>
    <i>
      <x v="450"/>
    </i>
    <i>
      <x v="168"/>
    </i>
    <i>
      <x v="53"/>
    </i>
    <i>
      <x v="111"/>
    </i>
    <i>
      <x v="425"/>
    </i>
    <i>
      <x v="199"/>
    </i>
    <i>
      <x v="470"/>
    </i>
    <i>
      <x v="365"/>
    </i>
    <i>
      <x v="523"/>
    </i>
    <i>
      <x v="592"/>
    </i>
    <i>
      <x v="337"/>
    </i>
    <i>
      <x v="565"/>
    </i>
    <i>
      <x/>
    </i>
    <i>
      <x v="575"/>
    </i>
    <i>
      <x v="369"/>
    </i>
    <i>
      <x v="260"/>
    </i>
    <i>
      <x v="137"/>
    </i>
    <i t="grand">
      <x/>
    </i>
  </rowItems>
  <colItems count="1">
    <i/>
  </colItems>
  <dataFields count="1">
    <dataField name="Sum of 90s"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F5321C-43C6-40C4-AE36-C563FAA653E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B52"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dataField="1"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129"/>
    </i>
    <i>
      <x v="42"/>
    </i>
    <i>
      <x v="459"/>
    </i>
    <i>
      <x v="109"/>
    </i>
    <i>
      <x v="151"/>
    </i>
    <i>
      <x v="125"/>
    </i>
    <i>
      <x v="421"/>
    </i>
    <i>
      <x v="26"/>
    </i>
    <i>
      <x v="385"/>
    </i>
    <i>
      <x v="191"/>
    </i>
    <i>
      <x v="33"/>
    </i>
    <i>
      <x v="450"/>
    </i>
    <i>
      <x v="168"/>
    </i>
    <i>
      <x v="53"/>
    </i>
    <i>
      <x v="111"/>
    </i>
    <i>
      <x v="425"/>
    </i>
    <i>
      <x v="199"/>
    </i>
    <i>
      <x v="470"/>
    </i>
    <i>
      <x v="365"/>
    </i>
    <i>
      <x v="523"/>
    </i>
    <i>
      <x v="592"/>
    </i>
    <i>
      <x v="337"/>
    </i>
    <i>
      <x v="565"/>
    </i>
    <i>
      <x/>
    </i>
    <i>
      <x v="575"/>
    </i>
    <i>
      <x v="369"/>
    </i>
    <i>
      <x v="260"/>
    </i>
    <i>
      <x v="137"/>
    </i>
    <i t="grand">
      <x/>
    </i>
  </rowItems>
  <colItems count="1">
    <i/>
  </colItems>
  <dataFields count="1">
    <dataField name="Sum of Min"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B0A8E6-129A-45AE-8F9A-BDED926D4CE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9" firstHeaderRow="0"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axis="axisRow"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dataField="1"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9"/>
    </i>
    <i t="grand">
      <x/>
    </i>
  </rowItems>
  <colFields count="1">
    <field x="-2"/>
  </colFields>
  <colItems count="2">
    <i>
      <x/>
    </i>
    <i i="1">
      <x v="1"/>
    </i>
  </colItems>
  <dataFields count="2">
    <dataField name="Sum of CrdY/90" fld="16" baseField="0" baseItem="0"/>
    <dataField name="Sum of CrdR/90" fld="1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F5FBB62-61FC-45AA-9CD8-5169BB31781A}" sourceName="Team">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20">
        <i x="0"/>
        <i x="1"/>
        <i x="2"/>
        <i x="3"/>
        <i x="4"/>
        <i x="5"/>
        <i x="6"/>
        <i x="7"/>
        <i x="15"/>
        <i x="8"/>
        <i x="9"/>
        <i x="10"/>
        <i x="11"/>
        <i x="12"/>
        <i x="13"/>
        <i x="14"/>
        <i x="16"/>
        <i x="17"/>
        <i x="18" s="1"/>
        <i x="1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 xr10:uid="{DBA798BA-F2BF-4F7B-A602-F11AF278DB86}" sourceName="Player">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613">
        <i x="561" s="1"/>
        <i x="554" s="1"/>
        <i x="570" s="1"/>
        <i x="571" s="1"/>
        <i x="566" s="1"/>
        <i x="560" s="1"/>
        <i x="588" s="1"/>
        <i x="565" s="1"/>
        <i x="574" s="1"/>
        <i x="575" s="1"/>
        <i x="569" s="1"/>
        <i x="572" s="1"/>
        <i x="562" s="1"/>
        <i x="576" s="1"/>
        <i x="555" s="1"/>
        <i x="557" s="1"/>
        <i x="579" s="1"/>
        <i x="573" s="1"/>
        <i x="563" s="1"/>
        <i x="568" s="1"/>
        <i x="558" s="1"/>
        <i x="553" s="1"/>
        <i x="552" s="1"/>
        <i x="578" s="1"/>
        <i x="564" s="1"/>
        <i x="556" s="1"/>
        <i x="567" s="1"/>
        <i x="577" s="1"/>
        <i x="559" s="1"/>
        <i x="101" s="1" nd="1"/>
        <i x="16" s="1" nd="1"/>
        <i x="431" s="1" nd="1"/>
        <i x="222" s="1" nd="1"/>
        <i x="500" s="1" nd="1"/>
        <i x="289" s="1" nd="1"/>
        <i x="133" s="1" nd="1"/>
        <i x="81" s="1" nd="1"/>
        <i x="146" s="1" nd="1"/>
        <i x="611" s="1" nd="1"/>
        <i x="340" s="1" nd="1"/>
        <i x="515" s="1" nd="1"/>
        <i x="196" s="1" nd="1"/>
        <i x="412" s="1" nd="1"/>
        <i x="262" s="1" nd="1"/>
        <i x="230" s="1" nd="1"/>
        <i x="517" s="1" nd="1"/>
        <i x="48" s="1" nd="1"/>
        <i x="367" s="1" nd="1"/>
        <i x="444" s="1" nd="1"/>
        <i x="483" s="1" nd="1"/>
        <i x="135" s="1" nd="1"/>
        <i x="343" s="1" nd="1"/>
        <i x="214" s="1" nd="1"/>
        <i x="455" s="1" nd="1"/>
        <i x="238" s="1" nd="1"/>
        <i x="1" s="1" nd="1"/>
        <i x="227" s="1" nd="1"/>
        <i x="267" s="1" nd="1"/>
        <i x="138" s="1" nd="1"/>
        <i x="370" s="1" nd="1"/>
        <i x="408" s="1" nd="1"/>
        <i x="442" s="1" nd="1"/>
        <i x="421" s="1" nd="1"/>
        <i x="271" s="1" nd="1"/>
        <i x="401" s="1" nd="1"/>
        <i x="293" s="1" nd="1"/>
        <i x="154" s="1" nd="1"/>
        <i x="504" s="1" nd="1"/>
        <i x="364" s="1" nd="1"/>
        <i x="53" s="1" nd="1"/>
        <i x="216" s="1" nd="1"/>
        <i x="389" s="1" nd="1"/>
        <i x="330" s="1" nd="1"/>
        <i x="166" s="1" nd="1"/>
        <i x="156" s="1" nd="1"/>
        <i x="532" s="1" nd="1"/>
        <i x="351" s="1" nd="1"/>
        <i x="226" s="1" nd="1"/>
        <i x="388" s="1" nd="1"/>
        <i x="108" s="1" nd="1"/>
        <i x="74" s="1" nd="1"/>
        <i x="27" s="1" nd="1"/>
        <i x="152" s="1" nd="1"/>
        <i x="397" s="1" nd="1"/>
        <i x="260" s="1" nd="1"/>
        <i x="129" s="1" nd="1"/>
        <i x="347" s="1" nd="1"/>
        <i x="270" s="1" nd="1"/>
        <i x="41" s="1" nd="1"/>
        <i x="612" s="1" nd="1"/>
        <i x="332" s="1" nd="1"/>
        <i x="433" s="1" nd="1"/>
        <i x="281" s="1" nd="1"/>
        <i x="476" s="1" nd="1"/>
        <i x="410" s="1" nd="1"/>
        <i x="443" s="1" nd="1"/>
        <i x="531" s="1" nd="1"/>
        <i x="107" s="1" nd="1"/>
        <i x="17" s="1" nd="1"/>
        <i x="466" s="1" nd="1"/>
        <i x="333" s="1" nd="1"/>
        <i x="165" s="1" nd="1"/>
        <i x="460" s="1" nd="1"/>
        <i x="36" s="1" nd="1"/>
        <i x="369" s="1" nd="1"/>
        <i x="30" s="1" nd="1"/>
        <i x="75" s="1" nd="1"/>
        <i x="361" s="1" nd="1"/>
        <i x="498" s="1" nd="1"/>
        <i x="278" s="1" nd="1"/>
        <i x="157" s="1" nd="1"/>
        <i x="406" s="1" nd="1"/>
        <i x="274" s="1" nd="1"/>
        <i x="151" s="1" nd="1"/>
        <i x="99" s="1" nd="1"/>
        <i x="497" s="1" nd="1"/>
        <i x="186" s="1" nd="1"/>
        <i x="477" s="1" nd="1"/>
        <i x="582" s="1" nd="1"/>
        <i x="70" s="1" nd="1"/>
        <i x="204" s="1" nd="1"/>
        <i x="494" s="1" nd="1"/>
        <i x="409" s="1" nd="1"/>
        <i x="109" s="1" nd="1"/>
        <i x="176" s="1" nd="1"/>
        <i x="79" s="1" nd="1"/>
        <i x="383" s="1" nd="1"/>
        <i x="540" s="1" nd="1"/>
        <i x="286" s="1" nd="1"/>
        <i x="355" s="1" nd="1"/>
        <i x="394" s="1" nd="1"/>
        <i x="606" s="1" nd="1"/>
        <i x="219" s="1" nd="1"/>
        <i x="162" s="1" nd="1"/>
        <i x="546" s="1" nd="1"/>
        <i x="426" s="1" nd="1"/>
        <i x="310" s="1" nd="1"/>
        <i x="358" s="1" nd="1"/>
        <i x="490" s="1" nd="1"/>
        <i x="437" s="1" nd="1"/>
        <i x="73" s="1" nd="1"/>
        <i x="55" s="1" nd="1"/>
        <i x="313" s="1" nd="1"/>
        <i x="324" s="1" nd="1"/>
        <i x="257" s="1" nd="1"/>
        <i x="605" s="1" nd="1"/>
        <i x="469" s="1" nd="1"/>
        <i x="338" s="1" nd="1"/>
        <i x="147" s="1" nd="1"/>
        <i x="295" s="1" nd="1"/>
        <i x="366" s="1" nd="1"/>
        <i x="160" s="1" nd="1"/>
        <i x="413" s="1" nd="1"/>
        <i x="201" s="1" nd="1"/>
        <i x="112" s="1" nd="1"/>
        <i x="547" s="1" nd="1"/>
        <i x="474" s="1" nd="1"/>
        <i x="292" s="1" nd="1"/>
        <i x="539" s="1" nd="1"/>
        <i x="215" s="1" nd="1"/>
        <i x="228" s="1" nd="1"/>
        <i x="180" s="1" nd="1"/>
        <i x="144" s="1" nd="1"/>
        <i x="331" s="1" nd="1"/>
        <i x="598" s="1" nd="1"/>
        <i x="34" s="1" nd="1"/>
        <i x="585" s="1" nd="1"/>
        <i x="300" s="1" nd="1"/>
        <i x="407" s="1" nd="1"/>
        <i x="359" s="1" nd="1"/>
        <i x="217" s="1" nd="1"/>
        <i x="78" s="1" nd="1"/>
        <i x="82" s="1" nd="1"/>
        <i x="402" s="1" nd="1"/>
        <i x="43" s="1" nd="1"/>
        <i x="506" s="1" nd="1"/>
        <i x="234" s="1" nd="1"/>
        <i x="189" s="1" nd="1"/>
        <i x="143" s="1" nd="1"/>
        <i x="10" s="1" nd="1"/>
        <i x="381" s="1" nd="1"/>
        <i x="173" s="1" nd="1"/>
        <i x="231" s="1" nd="1"/>
        <i x="435" s="1" nd="1"/>
        <i x="243" s="1" nd="1"/>
        <i x="534" s="1" nd="1"/>
        <i x="33" s="1" nd="1"/>
        <i x="447" s="1" nd="1"/>
        <i x="20" s="1" nd="1"/>
        <i x="69" s="1" nd="1"/>
        <i x="45" s="1" nd="1"/>
        <i x="470" s="1" nd="1"/>
        <i x="139" s="1" nd="1"/>
        <i x="533" s="1" nd="1"/>
        <i x="387" s="1" nd="1"/>
        <i x="148" s="1" nd="1"/>
        <i x="11" s="1" nd="1"/>
        <i x="111" s="1" nd="1"/>
        <i x="76" s="1" nd="1"/>
        <i x="127" s="1" nd="1"/>
        <i x="42" s="1" nd="1"/>
        <i x="456" s="1" nd="1"/>
        <i x="353" s="1" nd="1"/>
        <i x="345" s="1" nd="1"/>
        <i x="26" s="1" nd="1"/>
        <i x="424" s="1" nd="1"/>
        <i x="44" s="1" nd="1"/>
        <i x="115" s="1" nd="1"/>
        <i x="110" s="1" nd="1"/>
        <i x="535" s="1" nd="1"/>
        <i x="411" s="1" nd="1"/>
        <i x="0" s="1" nd="1"/>
        <i x="5" s="1" nd="1"/>
        <i x="502" s="1" nd="1"/>
        <i x="307" s="1" nd="1"/>
        <i x="464" s="1" nd="1"/>
        <i x="592" s="1" nd="1"/>
        <i x="28" s="1" nd="1"/>
        <i x="486" s="1" nd="1"/>
        <i x="181" s="1" nd="1"/>
        <i x="97" s="1" nd="1"/>
        <i x="269" s="1" nd="1"/>
        <i x="538" s="1" nd="1"/>
        <i x="418" s="1" nd="1"/>
        <i x="492" s="1" nd="1"/>
        <i x="280" s="1" nd="1"/>
        <i x="314" s="1" nd="1"/>
        <i x="348" s="1" nd="1"/>
        <i x="352" s="1" nd="1"/>
        <i x="591" s="1" nd="1"/>
        <i x="179" s="1" nd="1"/>
        <i x="551" s="1" nd="1"/>
        <i x="581" s="1" nd="1"/>
        <i x="541" s="1" nd="1"/>
        <i x="593" s="1" nd="1"/>
        <i x="507" s="1" nd="1"/>
        <i x="362" s="1" nd="1"/>
        <i x="223" s="1" nd="1"/>
        <i x="386" s="1" nd="1"/>
        <i x="301" s="1" nd="1"/>
        <i x="241" s="1" nd="1"/>
        <i x="252" s="1" nd="1"/>
        <i x="544" s="1" nd="1"/>
        <i x="117" s="1" nd="1"/>
        <i x="405" s="1" nd="1"/>
        <i x="467" s="1" nd="1"/>
        <i x="385" s="1" nd="1"/>
        <i x="296" s="1" nd="1"/>
        <i x="132" s="1" nd="1"/>
        <i x="83" s="1" nd="1"/>
        <i x="85" s="1" nd="1"/>
        <i x="210" s="1" nd="1"/>
        <i x="452" s="1" nd="1"/>
        <i x="50" s="1" nd="1"/>
        <i x="427" s="1" nd="1"/>
        <i x="56" s="1" nd="1"/>
        <i x="205" s="1" nd="1"/>
        <i x="448" s="1" nd="1"/>
        <i x="449" s="1" nd="1"/>
        <i x="68" s="1" nd="1"/>
        <i x="128" s="1" nd="1"/>
        <i x="224" s="1" nd="1"/>
        <i x="65" s="1" nd="1"/>
        <i x="325" s="1" nd="1"/>
        <i x="326" s="1" nd="1"/>
        <i x="365" s="1" nd="1"/>
        <i x="244" s="1" nd="1"/>
        <i x="208" s="1" nd="1"/>
        <i x="528" s="1" nd="1"/>
        <i x="336" s="1" nd="1"/>
        <i x="503" s="1" nd="1"/>
        <i x="131" s="1" nd="1"/>
        <i x="337" s="1" nd="1"/>
        <i x="550" s="1" nd="1"/>
        <i x="142" s="1" nd="1"/>
        <i x="451" s="1" nd="1"/>
        <i x="276" s="1" nd="1"/>
        <i x="225" s="1" nd="1"/>
        <i x="197" s="1" nd="1"/>
        <i x="67" s="1" nd="1"/>
        <i x="207" s="1" nd="1"/>
        <i x="141" s="1" nd="1"/>
        <i x="478" s="1" nd="1"/>
        <i x="518" s="1" nd="1"/>
        <i x="182" s="1" nd="1"/>
        <i x="159" s="1" nd="1"/>
        <i x="601" s="1" nd="1"/>
        <i x="265" s="1" nd="1"/>
        <i x="499" s="1" nd="1"/>
        <i x="291" s="1" nd="1"/>
        <i x="356" s="1" nd="1"/>
        <i x="77" s="1" nd="1"/>
        <i x="459" s="1" nd="1"/>
        <i x="339" s="1" nd="1"/>
        <i x="495" s="1" nd="1"/>
        <i x="363" s="1" nd="1"/>
        <i x="304" s="1" nd="1"/>
        <i x="145" s="1" nd="1"/>
        <i x="209" s="1" nd="1"/>
        <i x="445" s="1" nd="1"/>
        <i x="46" s="1" nd="1"/>
        <i x="398" s="1" nd="1"/>
        <i x="191" s="1" nd="1"/>
        <i x="487" s="1" nd="1"/>
        <i x="583" s="1" nd="1"/>
        <i x="321" s="1" nd="1"/>
        <i x="183" s="1" nd="1"/>
        <i x="357" s="1" nd="1"/>
        <i x="240" s="1" nd="1"/>
        <i x="488" s="1" nd="1"/>
        <i x="88" s="1" nd="1"/>
        <i x="6" s="1" nd="1"/>
        <i x="607" s="1" nd="1"/>
        <i x="594" s="1" nd="1"/>
        <i x="211" s="1" nd="1"/>
        <i x="96" s="1" nd="1"/>
        <i x="264" s="1" nd="1"/>
        <i x="400" s="1" nd="1"/>
        <i x="512" s="1" nd="1"/>
        <i x="376" s="1" nd="1"/>
        <i x="123" s="1" nd="1"/>
        <i x="288" s="1" nd="1"/>
        <i x="84" s="1" nd="1"/>
        <i x="54" s="1" nd="1"/>
        <i x="206" s="1" nd="1"/>
        <i x="164" s="1" nd="1"/>
        <i x="170" s="1" nd="1"/>
        <i x="395" s="1" nd="1"/>
        <i x="137" s="1" nd="1"/>
        <i x="438" s="1" nd="1"/>
        <i x="4" s="1" nd="1"/>
        <i x="327" s="1" nd="1"/>
        <i x="106" s="1" nd="1"/>
        <i x="323" s="1" nd="1"/>
        <i x="277" s="1" nd="1"/>
        <i x="149" s="1" nd="1"/>
        <i x="378" s="1" nd="1"/>
        <i x="261" s="1" nd="1"/>
        <i x="114" s="1" nd="1"/>
        <i x="71" s="1" nd="1"/>
        <i x="22" s="1" nd="1"/>
        <i x="458" s="1" nd="1"/>
        <i x="320" s="1" nd="1"/>
        <i x="202" s="1" nd="1"/>
        <i x="419" s="1" nd="1"/>
        <i x="184" s="1" nd="1"/>
        <i x="372" s="1" nd="1"/>
        <i x="273" s="1" nd="1"/>
        <i x="89" s="1" nd="1"/>
        <i x="297" s="1" nd="1"/>
        <i x="213" s="1" nd="1"/>
        <i x="399" s="1" nd="1"/>
        <i x="527" s="1" nd="1"/>
        <i x="32" s="1" nd="1"/>
        <i x="259" s="1" nd="1"/>
        <i x="38" s="1" nd="1"/>
        <i x="24" s="1" nd="1"/>
        <i x="290" s="1" nd="1"/>
        <i x="31" s="1" nd="1"/>
        <i x="124" s="1" nd="1"/>
        <i x="317" s="1" nd="1"/>
        <i x="60" s="1" nd="1"/>
        <i x="125" s="1" nd="1"/>
        <i x="163" s="1" nd="1"/>
        <i x="485" s="1" nd="1"/>
        <i x="520" s="1" nd="1"/>
        <i x="246" s="1" nd="1"/>
        <i x="285" s="1" nd="1"/>
        <i x="379" s="1" nd="1"/>
        <i x="21" s="1" nd="1"/>
        <i x="422" s="1" nd="1"/>
        <i x="66" s="1" nd="1"/>
        <i x="463" s="1" nd="1"/>
        <i x="481" s="1" nd="1"/>
        <i x="446" s="1" nd="1"/>
        <i x="39" s="1" nd="1"/>
        <i x="543" s="1" nd="1"/>
        <i x="350" s="1" nd="1"/>
        <i x="308" s="1" nd="1"/>
        <i x="198" s="1" nd="1"/>
        <i x="283" s="1" nd="1"/>
        <i x="346" s="1" nd="1"/>
        <i x="586" s="1" nd="1"/>
        <i x="256" s="1" nd="1"/>
        <i x="392" s="1" nd="1"/>
        <i x="203" s="1" nd="1"/>
        <i x="428" s="1" nd="1"/>
        <i x="334" s="1" nd="1"/>
        <i x="514" s="1" nd="1"/>
        <i x="491" s="1" nd="1"/>
        <i x="91" s="1" nd="1"/>
        <i x="113" s="1" nd="1"/>
        <i x="187" s="1" nd="1"/>
        <i x="275" s="1" nd="1"/>
        <i x="374" s="1" nd="1"/>
        <i x="312" s="1" nd="1"/>
        <i x="158" s="1" nd="1"/>
        <i x="193" s="1" nd="1"/>
        <i x="305" s="1" nd="1"/>
        <i x="80" s="1" nd="1"/>
        <i x="153" s="1" nd="1"/>
        <i x="425" s="1" nd="1"/>
        <i x="86" s="1" nd="1"/>
        <i x="272" s="1" nd="1"/>
        <i x="599" s="1" nd="1"/>
        <i x="87" s="1" nd="1"/>
        <i x="7" s="1" nd="1"/>
        <i x="255" s="1" nd="1"/>
        <i x="439" s="1" nd="1"/>
        <i x="12" s="1" nd="1"/>
        <i x="8" s="1" nd="1"/>
        <i x="229" s="1" nd="1"/>
        <i x="174" s="1" nd="1"/>
        <i x="416" s="1" nd="1"/>
        <i x="287" s="1" nd="1"/>
        <i x="171" s="1" nd="1"/>
        <i x="298" s="1" nd="1"/>
        <i x="587" s="1" nd="1"/>
        <i x="604" s="1" nd="1"/>
        <i x="104" s="1" nd="1"/>
        <i x="105" s="1" nd="1"/>
        <i x="609" s="1" nd="1"/>
        <i x="454" s="1" nd="1"/>
        <i x="457" s="1" nd="1"/>
        <i x="25" s="1" nd="1"/>
        <i x="93" s="1" nd="1"/>
        <i x="19" s="1" nd="1"/>
        <i x="35" s="1" nd="1"/>
        <i x="597" s="1" nd="1"/>
        <i x="311" s="1" nd="1"/>
        <i x="61" s="1" nd="1"/>
        <i x="232" s="1" nd="1"/>
        <i x="200" s="1" nd="1"/>
        <i x="434" s="1" nd="1"/>
        <i x="95" s="1" nd="1"/>
        <i x="519" s="1" nd="1"/>
        <i x="2" s="1" nd="1"/>
        <i x="510" s="1" nd="1"/>
        <i x="371" s="1" nd="1"/>
        <i x="524" s="1" nd="1"/>
        <i x="122" s="1" nd="1"/>
        <i x="472" s="1" nd="1"/>
        <i x="508" s="1" nd="1"/>
        <i x="484" s="1" nd="1"/>
        <i x="175" s="1" nd="1"/>
        <i x="360" s="1" nd="1"/>
        <i x="328" s="1" nd="1"/>
        <i x="375" s="1" nd="1"/>
        <i x="404" s="1" nd="1"/>
        <i x="584" s="1" nd="1"/>
        <i x="589" s="1" nd="1"/>
        <i x="13" s="1" nd="1"/>
        <i x="239" s="1" nd="1"/>
        <i x="522" s="1" nd="1"/>
        <i x="251" s="1" nd="1"/>
        <i x="185" s="1" nd="1"/>
        <i x="368" s="1" nd="1"/>
        <i x="233" s="1" nd="1"/>
        <i x="493" s="1" nd="1"/>
        <i x="258" s="1" nd="1"/>
        <i x="610" s="1" nd="1"/>
        <i x="72" s="1" nd="1"/>
        <i x="169" s="1" nd="1"/>
        <i x="453" s="1" nd="1"/>
        <i x="15" s="1" nd="1"/>
        <i x="188" s="1" nd="1"/>
        <i x="29" s="1" nd="1"/>
        <i x="473" s="1" nd="1"/>
        <i x="549" s="1" nd="1"/>
        <i x="52" s="1" nd="1"/>
        <i x="167" s="1" nd="1"/>
        <i x="480" s="1" nd="1"/>
        <i x="523" s="1" nd="1"/>
        <i x="57" s="1" nd="1"/>
        <i x="190" s="1" nd="1"/>
        <i x="608" s="1" nd="1"/>
        <i x="542" s="1" nd="1"/>
        <i x="130" s="1" nd="1"/>
        <i x="309" s="1" nd="1"/>
        <i x="284" s="1" nd="1"/>
        <i x="319" s="1" nd="1"/>
        <i x="440" s="1" nd="1"/>
        <i x="602" s="1" nd="1"/>
        <i x="126" s="1" nd="1"/>
        <i x="382" s="1" nd="1"/>
        <i x="58" s="1" nd="1"/>
        <i x="37" s="1" nd="1"/>
        <i x="537" s="1" nd="1"/>
        <i x="150" s="1" nd="1"/>
        <i x="103" s="1" nd="1"/>
        <i x="178" s="1" nd="1"/>
        <i x="430" s="1" nd="1"/>
        <i x="302" s="1" nd="1"/>
        <i x="595" s="1" nd="1"/>
        <i x="580" s="1" nd="1"/>
        <i x="168" s="1" nd="1"/>
        <i x="247" s="1" nd="1"/>
        <i x="9" s="1" nd="1"/>
        <i x="471" s="1" nd="1"/>
        <i x="479" s="1" nd="1"/>
        <i x="403" s="1" nd="1"/>
        <i x="545" s="1" nd="1"/>
        <i x="100" s="1" nd="1"/>
        <i x="390" s="1" nd="1"/>
        <i x="391" s="1" nd="1"/>
        <i x="3" s="1" nd="1"/>
        <i x="140" s="1" nd="1"/>
        <i x="354" s="1" nd="1"/>
        <i x="299" s="1" nd="1"/>
        <i x="49" s="1" nd="1"/>
        <i x="396" s="1" nd="1"/>
        <i x="306" s="1" nd="1"/>
        <i x="529" s="1" nd="1"/>
        <i x="263" s="1" nd="1"/>
        <i x="521" s="1" nd="1"/>
        <i x="513" s="1" nd="1"/>
        <i x="380" s="1" nd="1"/>
        <i x="172" s="1" nd="1"/>
        <i x="603" s="1" nd="1"/>
        <i x="245" s="1" nd="1"/>
        <i x="59" s="1" nd="1"/>
        <i x="511" s="1" nd="1"/>
        <i x="441" s="1" nd="1"/>
        <i x="64" s="1" nd="1"/>
        <i x="548" s="1" nd="1"/>
        <i x="118" s="1" nd="1"/>
        <i x="496" s="1" nd="1"/>
        <i x="242" s="1" nd="1"/>
        <i x="294" s="1" nd="1"/>
        <i x="195" s="1" nd="1"/>
        <i x="489" s="1" nd="1"/>
        <i x="98" s="1" nd="1"/>
        <i x="315" s="1" nd="1"/>
        <i x="316" s="1" nd="1"/>
        <i x="509" s="1" nd="1"/>
        <i x="596" s="1" nd="1"/>
        <i x="377" s="1" nd="1"/>
        <i x="482" s="1" nd="1"/>
        <i x="423" s="1" nd="1"/>
        <i x="220" s="1" nd="1"/>
        <i x="450" s="1" nd="1"/>
        <i x="516" s="1" nd="1"/>
        <i x="349" s="1" nd="1"/>
        <i x="461" s="1" nd="1"/>
        <i x="92" s="1" nd="1"/>
        <i x="384" s="1" nd="1"/>
        <i x="90" s="1" nd="1"/>
        <i x="253" s="1" nd="1"/>
        <i x="429" s="1" nd="1"/>
        <i x="62" s="1" nd="1"/>
        <i x="136" s="1" nd="1"/>
        <i x="536" s="1" nd="1"/>
        <i x="303" s="1" nd="1"/>
        <i x="235" s="1" nd="1"/>
        <i x="344" s="1" nd="1"/>
        <i x="393" s="1" nd="1"/>
        <i x="266" s="1" nd="1"/>
        <i x="468" s="1" nd="1"/>
        <i x="121" s="1" nd="1"/>
        <i x="501" s="1" nd="1"/>
        <i x="436" s="1" nd="1"/>
        <i x="462" s="1" nd="1"/>
        <i x="23" s="1" nd="1"/>
        <i x="134" s="1" nd="1"/>
        <i x="248" s="1" nd="1"/>
        <i x="526" s="1" nd="1"/>
        <i x="341" s="1" nd="1"/>
        <i x="177" s="1" nd="1"/>
        <i x="218" s="1" nd="1"/>
        <i x="14" s="1" nd="1"/>
        <i x="116" s="1" nd="1"/>
        <i x="40" s="1" nd="1"/>
        <i x="268" s="1" nd="1"/>
        <i x="318" s="1" nd="1"/>
        <i x="250" s="1" nd="1"/>
        <i x="221" s="1" nd="1"/>
        <i x="414" s="1" nd="1"/>
        <i x="249" s="1" nd="1"/>
        <i x="590" s="1" nd="1"/>
        <i x="342" s="1" nd="1"/>
        <i x="155" s="1" nd="1"/>
        <i x="94" s="1" nd="1"/>
        <i x="282" s="1" nd="1"/>
        <i x="420" s="1" nd="1"/>
        <i x="254" s="1" nd="1"/>
        <i x="199" s="1" nd="1"/>
        <i x="47" s="1" nd="1"/>
        <i x="192" s="1" nd="1"/>
        <i x="417" s="1" nd="1"/>
        <i x="51" s="1" nd="1"/>
        <i x="373" s="1" nd="1"/>
        <i x="237" s="1" nd="1"/>
        <i x="102" s="1" nd="1"/>
        <i x="475" s="1" nd="1"/>
        <i x="161" s="1" nd="1"/>
        <i x="329" s="1" nd="1"/>
        <i x="212" s="1" nd="1"/>
        <i x="63" s="1" nd="1"/>
        <i x="194" s="1" nd="1"/>
        <i x="18" s="1" nd="1"/>
        <i x="279" s="1" nd="1"/>
        <i x="465" s="1" nd="1"/>
        <i x="505" s="1" nd="1"/>
        <i x="322" s="1" nd="1"/>
        <i x="432" s="1" nd="1"/>
        <i x="525" s="1" nd="1"/>
        <i x="120" s="1" nd="1"/>
        <i x="236" s="1" nd="1"/>
        <i x="600" s="1" nd="1"/>
        <i x="119" s="1" nd="1"/>
        <i x="335" s="1" nd="1"/>
        <i x="530" s="1" nd="1"/>
        <i x="4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8C5428F7-DA5B-48F2-B0F6-9DBA1262A941}" sourceName="Po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0">
        <i x="0" s="1"/>
        <i x="6" s="1"/>
        <i x="1" s="1"/>
        <i x="4" s="1"/>
        <i x="3" s="1"/>
        <i x="2" s="1"/>
        <i x="5" s="1"/>
        <i x="9" s="1" nd="1"/>
        <i x="8" s="1" nd="1"/>
        <i x="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s" xr10:uid="{2ECB861C-4F4C-411F-91B3-14CA7A53F04A}" sourceName="Start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22">
        <i x="1" s="1"/>
        <i x="2" s="1"/>
        <i x="14" s="1"/>
        <i x="5" s="1"/>
        <i x="13" s="1"/>
        <i x="18" s="1"/>
        <i x="19" s="1"/>
        <i x="16" s="1"/>
        <i x="9" s="1"/>
        <i x="10" s="1"/>
        <i x="4" s="1"/>
        <i x="15" s="1"/>
        <i x="6" s="1"/>
        <i x="17" s="1"/>
        <i x="11" s="1" nd="1"/>
        <i x="8" s="1" nd="1"/>
        <i x="20" s="1" nd="1"/>
        <i x="12" s="1" nd="1"/>
        <i x="3" s="1" nd="1"/>
        <i x="7" s="1" nd="1"/>
        <i x="0"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90s" xr10:uid="{1393C785-BF37-4E54-960D-609E78C05C68}" sourceName="90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79">
        <i x="1" s="1"/>
        <i x="3" s="1"/>
        <i x="46" s="1"/>
        <i x="25" s="1"/>
        <i x="175" s="1"/>
        <i x="47" s="1"/>
        <i x="51" s="1"/>
        <i x="137" s="1"/>
        <i x="160" s="1"/>
        <i x="159" s="1"/>
        <i x="74" s="1"/>
        <i x="173" s="1"/>
        <i x="140" s="1"/>
        <i x="52" s="1"/>
        <i x="176" s="1"/>
        <i x="174" s="1"/>
        <i x="29" s="1"/>
        <i x="5" s="1"/>
        <i x="139" s="1"/>
        <i x="120" s="1"/>
        <i x="119" s="1"/>
        <i x="12" s="1"/>
        <i x="43" s="1"/>
        <i x="68" s="1"/>
        <i x="16" s="1" nd="1"/>
        <i x="88" s="1" nd="1"/>
        <i x="94" s="1" nd="1"/>
        <i x="20" s="1" nd="1"/>
        <i x="13" s="1" nd="1"/>
        <i x="7" s="1" nd="1"/>
        <i x="123" s="1" nd="1"/>
        <i x="56" s="1" nd="1"/>
        <i x="80" s="1" nd="1"/>
        <i x="2" s="1" nd="1"/>
        <i x="48" s="1" nd="1"/>
        <i x="106" s="1" nd="1"/>
        <i x="101" s="1" nd="1"/>
        <i x="124" s="1" nd="1"/>
        <i x="34" s="1" nd="1"/>
        <i x="23" s="1" nd="1"/>
        <i x="141" s="1" nd="1"/>
        <i x="73" s="1" nd="1"/>
        <i x="107" s="1" nd="1"/>
        <i x="79" s="1" nd="1"/>
        <i x="105" s="1" nd="1"/>
        <i x="35" s="1" nd="1"/>
        <i x="153" s="1" nd="1"/>
        <i x="17" s="1" nd="1"/>
        <i x="100" s="1" nd="1"/>
        <i x="57" s="1" nd="1"/>
        <i x="63" s="1" nd="1"/>
        <i x="157" s="1" nd="1"/>
        <i x="75" s="1" nd="1"/>
        <i x="27" s="1" nd="1"/>
        <i x="114" s="1" nd="1"/>
        <i x="136" s="1" nd="1"/>
        <i x="154" s="1" nd="1"/>
        <i x="151" s="1" nd="1"/>
        <i x="104" s="1" nd="1"/>
        <i x="86" s="1" nd="1"/>
        <i x="55" s="1" nd="1"/>
        <i x="66" s="1" nd="1"/>
        <i x="42" s="1" nd="1"/>
        <i x="72" s="1" nd="1"/>
        <i x="14" s="1" nd="1"/>
        <i x="127" s="1" nd="1"/>
        <i x="143" s="1" nd="1"/>
        <i x="15" s="1" nd="1"/>
        <i x="60" s="1" nd="1"/>
        <i x="121" s="1" nd="1"/>
        <i x="125" s="1" nd="1"/>
        <i x="142" s="1" nd="1"/>
        <i x="129" s="1" nd="1"/>
        <i x="165" s="1" nd="1"/>
        <i x="152" s="1" nd="1"/>
        <i x="163" s="1" nd="1"/>
        <i x="8" s="1" nd="1"/>
        <i x="89" s="1" nd="1"/>
        <i x="38" s="1" nd="1"/>
        <i x="126" s="1" nd="1"/>
        <i x="26" s="1" nd="1"/>
        <i x="54" s="1" nd="1"/>
        <i x="110" s="1" nd="1"/>
        <i x="131" s="1" nd="1"/>
        <i x="115" s="1" nd="1"/>
        <i x="158" s="1" nd="1"/>
        <i x="62" s="1" nd="1"/>
        <i x="78" s="1" nd="1"/>
        <i x="155" s="1" nd="1"/>
        <i x="92" s="1" nd="1"/>
        <i x="65" s="1" nd="1"/>
        <i x="172" s="1" nd="1"/>
        <i x="69" s="1" nd="1"/>
        <i x="177" s="1" nd="1"/>
        <i x="149" s="1" nd="1"/>
        <i x="90" s="1" nd="1"/>
        <i x="70" s="1" nd="1"/>
        <i x="45" s="1" nd="1"/>
        <i x="162" s="1" nd="1"/>
        <i x="135" s="1" nd="1"/>
        <i x="111" s="1" nd="1"/>
        <i x="19" s="1" nd="1"/>
        <i x="58" s="1" nd="1"/>
        <i x="169" s="1" nd="1"/>
        <i x="91" s="1" nd="1"/>
        <i x="113" s="1" nd="1"/>
        <i x="85" s="1" nd="1"/>
        <i x="98" s="1" nd="1"/>
        <i x="84" s="1" nd="1"/>
        <i x="40" s="1" nd="1"/>
        <i x="122" s="1" nd="1"/>
        <i x="97" s="1" nd="1"/>
        <i x="53" s="1" nd="1"/>
        <i x="144" s="1" nd="1"/>
        <i x="28" s="1" nd="1"/>
        <i x="138" s="1" nd="1"/>
        <i x="67" s="1" nd="1"/>
        <i x="83" s="1" nd="1"/>
        <i x="112" s="1" nd="1"/>
        <i x="171" s="1" nd="1"/>
        <i x="164" s="1" nd="1"/>
        <i x="22" s="1" nd="1"/>
        <i x="24" s="1" nd="1"/>
        <i x="150" s="1" nd="1"/>
        <i x="82" s="1" nd="1"/>
        <i x="148" s="1" nd="1"/>
        <i x="36" s="1" nd="1"/>
        <i x="81" s="1" nd="1"/>
        <i x="99" s="1" nd="1"/>
        <i x="4" s="1" nd="1"/>
        <i x="33" s="1" nd="1"/>
        <i x="21" s="1" nd="1"/>
        <i x="145" s="1" nd="1"/>
        <i x="134" s="1" nd="1"/>
        <i x="133" s="1" nd="1"/>
        <i x="170" s="1" nd="1"/>
        <i x="49" s="1" nd="1"/>
        <i x="102" s="1" nd="1"/>
        <i x="178" s="1" nd="1"/>
        <i x="59" s="1" nd="1"/>
        <i x="96" s="1" nd="1"/>
        <i x="31" s="1" nd="1"/>
        <i x="166" s="1" nd="1"/>
        <i x="130" s="1" nd="1"/>
        <i x="161" s="1" nd="1"/>
        <i x="132" s="1" nd="1"/>
        <i x="10" s="1" nd="1"/>
        <i x="39" s="1" nd="1"/>
        <i x="87" s="1" nd="1"/>
        <i x="44" s="1" nd="1"/>
        <i x="93" s="1" nd="1"/>
        <i x="76" s="1" nd="1"/>
        <i x="95" s="1" nd="1"/>
        <i x="41" s="1" nd="1"/>
        <i x="61" s="1" nd="1"/>
        <i x="18" s="1" nd="1"/>
        <i x="9" s="1" nd="1"/>
        <i x="37" s="1" nd="1"/>
        <i x="146" s="1" nd="1"/>
        <i x="32" s="1" nd="1"/>
        <i x="128" s="1" nd="1"/>
        <i x="71" s="1" nd="1"/>
        <i x="6" s="1" nd="1"/>
        <i x="11" s="1" nd="1"/>
        <i x="77" s="1" nd="1"/>
        <i x="50" s="1" nd="1"/>
        <i x="147" s="1" nd="1"/>
        <i x="64" s="1" nd="1"/>
        <i x="103" s="1" nd="1"/>
        <i x="156" s="1" nd="1"/>
        <i x="108" s="1" nd="1"/>
        <i x="30" s="1" nd="1"/>
        <i x="0" s="1" nd="1"/>
        <i x="117" s="1" nd="1"/>
        <i x="167" s="1" nd="1"/>
        <i x="116" s="1" nd="1"/>
        <i x="109" s="1" nd="1"/>
        <i x="168" s="1" nd="1"/>
        <i x="118"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dY_90" xr10:uid="{B6885C36-3B17-4DDE-9A4D-EFB027437396}" sourceName="CrdY/90">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64">
        <i x="1" s="1"/>
        <i x="29" s="1"/>
        <i x="18" s="1"/>
        <i x="11" s="1"/>
        <i x="21" s="1"/>
        <i x="5" s="1"/>
        <i x="9" s="1"/>
        <i x="32" s="1"/>
        <i x="25" s="1"/>
        <i x="12" s="1"/>
        <i x="17" s="1"/>
        <i x="26" s="1" nd="1"/>
        <i x="35" s="1" nd="1"/>
        <i x="20" s="1" nd="1"/>
        <i x="4" s="1" nd="1"/>
        <i x="7" s="1" nd="1"/>
        <i x="19" s="1" nd="1"/>
        <i x="16" s="1" nd="1"/>
        <i x="10" s="1" nd="1"/>
        <i x="6" s="1" nd="1"/>
        <i x="36" s="1" nd="1"/>
        <i x="22" s="1" nd="1"/>
        <i x="0" s="1" nd="1"/>
        <i x="8" s="1" nd="1"/>
        <i x="13" s="1" nd="1"/>
        <i x="45" s="1" nd="1"/>
        <i x="3" s="1" nd="1"/>
        <i x="2" s="1" nd="1"/>
        <i x="23" s="1" nd="1"/>
        <i x="24" s="1" nd="1"/>
        <i x="49" s="1" nd="1"/>
        <i x="56" s="1" nd="1"/>
        <i x="58" s="1" nd="1"/>
        <i x="48" s="1" nd="1"/>
        <i x="39" s="1" nd="1"/>
        <i x="46" s="1" nd="1"/>
        <i x="30" s="1" nd="1"/>
        <i x="38" s="1" nd="1"/>
        <i x="15" s="1" nd="1"/>
        <i x="41" s="1" nd="1"/>
        <i x="43" s="1" nd="1"/>
        <i x="37" s="1" nd="1"/>
        <i x="33" s="1" nd="1"/>
        <i x="63" s="1" nd="1"/>
        <i x="51" s="1" nd="1"/>
        <i x="57" s="1" nd="1"/>
        <i x="59" s="1" nd="1"/>
        <i x="50" s="1" nd="1"/>
        <i x="61" s="1" nd="1"/>
        <i x="55" s="1" nd="1"/>
        <i x="27" s="1" nd="1"/>
        <i x="52" s="1" nd="1"/>
        <i x="44" s="1" nd="1"/>
        <i x="28" s="1" nd="1"/>
        <i x="34" s="1" nd="1"/>
        <i x="54" s="1" nd="1"/>
        <i x="53" s="1" nd="1"/>
        <i x="31" s="1" nd="1"/>
        <i x="14" s="1" nd="1"/>
        <i x="60" s="1" nd="1"/>
        <i x="40" s="1" nd="1"/>
        <i x="62" s="1" nd="1"/>
        <i x="42" s="1" nd="1"/>
        <i x="47"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dR_90" xr10:uid="{5E4B5C99-B4A2-4FBA-8B61-2D30EF1E0C27}" sourceName="CrdR/90">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1">
        <i x="0" s="1"/>
        <i x="7" s="1" nd="1"/>
        <i x="1" s="1" nd="1"/>
        <i x="4" s="1" nd="1"/>
        <i x="9" s="1" nd="1"/>
        <i x="3" s="1" nd="1"/>
        <i x="10" s="1" nd="1"/>
        <i x="8" s="1" nd="1"/>
        <i x="5" s="1" nd="1"/>
        <i x="2" s="1" nd="1"/>
        <i x="6"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ee" xr10:uid="{AA96B0D1-0118-40AD-A7C3-10ED7223C4F0}" sourceName="Referee">
  <pivotTables>
    <pivotTable tabId="13" name="PivotTable11"/>
  </pivotTables>
  <data>
    <tabular pivotCacheId="1747478486">
      <items count="20">
        <i x="14" s="1"/>
        <i x="5" s="1"/>
        <i x="2" s="1"/>
        <i x="16" s="1"/>
        <i x="7" s="1"/>
        <i x="12" s="1"/>
        <i x="8" s="1"/>
        <i x="18" s="1"/>
        <i x="10" s="1"/>
        <i x="11" s="1"/>
        <i x="0" s="1"/>
        <i x="13" s="1"/>
        <i x="1" s="1"/>
        <i x="9" s="1"/>
        <i x="6" s="1"/>
        <i x="19" s="1"/>
        <i x="3" s="1"/>
        <i x="4" s="1"/>
        <i x="17"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8AF420AE-5734-4A68-9744-37FB3365E4D3}" cache="Slicer_Team" caption="Team" startItem="18" style="LP-STYLE" rowHeight="241300"/>
  <slicer name="Player" xr10:uid="{F4F7AA96-5BB1-4231-BA43-93F029589A04}" cache="Slicer_Player" caption="Player" startItem="12" style="LP-STYLE" rowHeight="241300"/>
  <slicer name="Pos" xr10:uid="{BE1E018B-AC94-432A-94BC-6B29FC3382E0}" cache="Slicer_Pos" caption="Pos" style="LP-STYLE" rowHeight="241300"/>
  <slicer name="Starts" xr10:uid="{B4DDEF49-EB64-4181-BB43-51F632B0AE71}" cache="Slicer_Starts" caption="Starts" startItem="11" style="LP-STYLE" rowHeight="241300"/>
  <slicer name="90s" xr10:uid="{2784AA5F-0B43-46EF-BB4B-0A1D12CE869C}" cache="Slicer_90s" caption="90s" style="LP-STYLE" rowHeight="241300"/>
  <slicer name="CrdY/90" xr10:uid="{77CF83E5-B6B0-484D-B395-229E01163836}" cache="Slicer_CrdY_90" caption="CrdY/90" style="LP-STYLE" rowHeight="241300"/>
  <slicer name="CrdR/90" xr10:uid="{76F9BD70-3774-46D5-9ECA-83DAD9B09040}" cache="Slicer_CrdR_90" caption="CrdR/90" startItem="9" style="LP-STYLE" rowHeight="241300"/>
  <slicer name="Referee" xr10:uid="{0EBCB12C-95E2-41C4-BED5-85C3CF338E6F}" cache="Slicer_Referee" caption="Referee" startItem="4" style="LP-STY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3" Type="http://schemas.openxmlformats.org/officeDocument/2006/relationships/hyperlink" Target="https://understat.com/team/Manchester_City/2022" TargetMode="External"/><Relationship Id="rId18" Type="http://schemas.openxmlformats.org/officeDocument/2006/relationships/hyperlink" Target="https://understat.com/team/Tottenham/2022" TargetMode="External"/><Relationship Id="rId26" Type="http://schemas.openxmlformats.org/officeDocument/2006/relationships/hyperlink" Target="https://understat.com/team/Chelsea/2022" TargetMode="External"/><Relationship Id="rId39" Type="http://schemas.openxmlformats.org/officeDocument/2006/relationships/hyperlink" Target="https://understat.com/team/West_Ham/2022" TargetMode="External"/><Relationship Id="rId21" Type="http://schemas.openxmlformats.org/officeDocument/2006/relationships/hyperlink" Target="https://understat.com/team/Arsenal/2022" TargetMode="External"/><Relationship Id="rId34" Type="http://schemas.openxmlformats.org/officeDocument/2006/relationships/hyperlink" Target="https://understat.com/team/Manchester_United/2022" TargetMode="External"/><Relationship Id="rId7" Type="http://schemas.openxmlformats.org/officeDocument/2006/relationships/hyperlink" Target="https://understat.com/team/Crystal_Palace/2022" TargetMode="External"/><Relationship Id="rId12" Type="http://schemas.openxmlformats.org/officeDocument/2006/relationships/hyperlink" Target="https://understat.com/team/Liverpool/2022" TargetMode="External"/><Relationship Id="rId17" Type="http://schemas.openxmlformats.org/officeDocument/2006/relationships/hyperlink" Target="https://understat.com/team/Southampton/2022" TargetMode="External"/><Relationship Id="rId25" Type="http://schemas.openxmlformats.org/officeDocument/2006/relationships/hyperlink" Target="https://understat.com/team/Brighton/2022" TargetMode="External"/><Relationship Id="rId33" Type="http://schemas.openxmlformats.org/officeDocument/2006/relationships/hyperlink" Target="https://understat.com/team/Manchester_City/2022" TargetMode="External"/><Relationship Id="rId38" Type="http://schemas.openxmlformats.org/officeDocument/2006/relationships/hyperlink" Target="https://understat.com/team/Tottenham/2022" TargetMode="External"/><Relationship Id="rId2" Type="http://schemas.openxmlformats.org/officeDocument/2006/relationships/hyperlink" Target="https://understat.com/team/Aston_Villa/2022" TargetMode="External"/><Relationship Id="rId16" Type="http://schemas.openxmlformats.org/officeDocument/2006/relationships/hyperlink" Target="https://understat.com/team/Nottingham_Forest/2022" TargetMode="External"/><Relationship Id="rId20" Type="http://schemas.openxmlformats.org/officeDocument/2006/relationships/hyperlink" Target="https://understat.com/team/Wolverhampton_Wanderers/2022" TargetMode="External"/><Relationship Id="rId29" Type="http://schemas.openxmlformats.org/officeDocument/2006/relationships/hyperlink" Target="https://understat.com/team/Fulham/2022" TargetMode="External"/><Relationship Id="rId1" Type="http://schemas.openxmlformats.org/officeDocument/2006/relationships/hyperlink" Target="https://understat.com/team/Arsenal/2022" TargetMode="External"/><Relationship Id="rId6" Type="http://schemas.openxmlformats.org/officeDocument/2006/relationships/hyperlink" Target="https://understat.com/team/Chelsea/2022" TargetMode="External"/><Relationship Id="rId11" Type="http://schemas.openxmlformats.org/officeDocument/2006/relationships/hyperlink" Target="https://understat.com/team/Leicester/2022" TargetMode="External"/><Relationship Id="rId24" Type="http://schemas.openxmlformats.org/officeDocument/2006/relationships/hyperlink" Target="https://understat.com/team/Brentford/2022" TargetMode="External"/><Relationship Id="rId32" Type="http://schemas.openxmlformats.org/officeDocument/2006/relationships/hyperlink" Target="https://understat.com/team/Liverpool/2022" TargetMode="External"/><Relationship Id="rId37" Type="http://schemas.openxmlformats.org/officeDocument/2006/relationships/hyperlink" Target="https://understat.com/team/Southampton/2022" TargetMode="External"/><Relationship Id="rId40" Type="http://schemas.openxmlformats.org/officeDocument/2006/relationships/hyperlink" Target="https://understat.com/team/Wolverhampton_Wanderers/2022" TargetMode="External"/><Relationship Id="rId5" Type="http://schemas.openxmlformats.org/officeDocument/2006/relationships/hyperlink" Target="https://understat.com/team/Brighton/2022" TargetMode="External"/><Relationship Id="rId15" Type="http://schemas.openxmlformats.org/officeDocument/2006/relationships/hyperlink" Target="https://understat.com/team/Newcastle_United/2022" TargetMode="External"/><Relationship Id="rId23" Type="http://schemas.openxmlformats.org/officeDocument/2006/relationships/hyperlink" Target="https://understat.com/team/Bournemouth/2022" TargetMode="External"/><Relationship Id="rId28" Type="http://schemas.openxmlformats.org/officeDocument/2006/relationships/hyperlink" Target="https://understat.com/team/Everton/2022" TargetMode="External"/><Relationship Id="rId36" Type="http://schemas.openxmlformats.org/officeDocument/2006/relationships/hyperlink" Target="https://understat.com/team/Nottingham_Forest/2022" TargetMode="External"/><Relationship Id="rId10" Type="http://schemas.openxmlformats.org/officeDocument/2006/relationships/hyperlink" Target="https://understat.com/team/Leeds/2022" TargetMode="External"/><Relationship Id="rId19" Type="http://schemas.openxmlformats.org/officeDocument/2006/relationships/hyperlink" Target="https://understat.com/team/West_Ham/2022" TargetMode="External"/><Relationship Id="rId31" Type="http://schemas.openxmlformats.org/officeDocument/2006/relationships/hyperlink" Target="https://understat.com/team/Leicester/2022" TargetMode="External"/><Relationship Id="rId4" Type="http://schemas.openxmlformats.org/officeDocument/2006/relationships/hyperlink" Target="https://understat.com/team/Brentford/2022" TargetMode="External"/><Relationship Id="rId9" Type="http://schemas.openxmlformats.org/officeDocument/2006/relationships/hyperlink" Target="https://understat.com/team/Fulham/2022" TargetMode="External"/><Relationship Id="rId14" Type="http://schemas.openxmlformats.org/officeDocument/2006/relationships/hyperlink" Target="https://understat.com/team/Manchester_United/2022" TargetMode="External"/><Relationship Id="rId22" Type="http://schemas.openxmlformats.org/officeDocument/2006/relationships/hyperlink" Target="https://understat.com/team/Aston_Villa/2022" TargetMode="External"/><Relationship Id="rId27" Type="http://schemas.openxmlformats.org/officeDocument/2006/relationships/hyperlink" Target="https://understat.com/team/Crystal_Palace/2022" TargetMode="External"/><Relationship Id="rId30" Type="http://schemas.openxmlformats.org/officeDocument/2006/relationships/hyperlink" Target="https://understat.com/team/Leeds/2022" TargetMode="External"/><Relationship Id="rId35" Type="http://schemas.openxmlformats.org/officeDocument/2006/relationships/hyperlink" Target="https://understat.com/team/Newcastle_United/2022" TargetMode="External"/><Relationship Id="rId8" Type="http://schemas.openxmlformats.org/officeDocument/2006/relationships/hyperlink" Target="https://understat.com/team/Everton/2022" TargetMode="External"/><Relationship Id="rId3" Type="http://schemas.openxmlformats.org/officeDocument/2006/relationships/hyperlink" Target="https://understat.com/team/Bournemouth/2022"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understat.com/team/Chelsea/2022" TargetMode="External"/><Relationship Id="rId21" Type="http://schemas.openxmlformats.org/officeDocument/2006/relationships/hyperlink" Target="https://understat.com/team/Arsenal/2022" TargetMode="External"/><Relationship Id="rId42" Type="http://schemas.openxmlformats.org/officeDocument/2006/relationships/hyperlink" Target="https://understat.com/team/Aston_Villa/2022" TargetMode="External"/><Relationship Id="rId47" Type="http://schemas.openxmlformats.org/officeDocument/2006/relationships/hyperlink" Target="https://understat.com/team/Crystal_Palace/2022" TargetMode="External"/><Relationship Id="rId63" Type="http://schemas.openxmlformats.org/officeDocument/2006/relationships/hyperlink" Target="https://understat.com/team/Bournemouth/2022" TargetMode="External"/><Relationship Id="rId68" Type="http://schemas.openxmlformats.org/officeDocument/2006/relationships/hyperlink" Target="https://understat.com/team/Everton/2022" TargetMode="External"/><Relationship Id="rId16" Type="http://schemas.openxmlformats.org/officeDocument/2006/relationships/hyperlink" Target="https://understat.com/team/Nottingham_Forest/2022" TargetMode="External"/><Relationship Id="rId11" Type="http://schemas.openxmlformats.org/officeDocument/2006/relationships/hyperlink" Target="https://understat.com/team/Leicester/2022" TargetMode="External"/><Relationship Id="rId24" Type="http://schemas.openxmlformats.org/officeDocument/2006/relationships/hyperlink" Target="https://understat.com/team/Brentford/2022" TargetMode="External"/><Relationship Id="rId32" Type="http://schemas.openxmlformats.org/officeDocument/2006/relationships/hyperlink" Target="https://understat.com/team/Liverpool/2022" TargetMode="External"/><Relationship Id="rId37" Type="http://schemas.openxmlformats.org/officeDocument/2006/relationships/hyperlink" Target="https://understat.com/team/Southampton/2022" TargetMode="External"/><Relationship Id="rId40" Type="http://schemas.openxmlformats.org/officeDocument/2006/relationships/hyperlink" Target="https://understat.com/team/Wolverhampton_Wanderers/2022" TargetMode="External"/><Relationship Id="rId45" Type="http://schemas.openxmlformats.org/officeDocument/2006/relationships/hyperlink" Target="https://understat.com/team/Brighton/2022" TargetMode="External"/><Relationship Id="rId53" Type="http://schemas.openxmlformats.org/officeDocument/2006/relationships/hyperlink" Target="https://understat.com/team/Manchester_City/2022" TargetMode="External"/><Relationship Id="rId58" Type="http://schemas.openxmlformats.org/officeDocument/2006/relationships/hyperlink" Target="https://understat.com/team/Tottenham/2022" TargetMode="External"/><Relationship Id="rId66" Type="http://schemas.openxmlformats.org/officeDocument/2006/relationships/hyperlink" Target="https://understat.com/team/Chelsea/2022" TargetMode="External"/><Relationship Id="rId74" Type="http://schemas.openxmlformats.org/officeDocument/2006/relationships/hyperlink" Target="https://understat.com/team/Manchester_United/2022" TargetMode="External"/><Relationship Id="rId79" Type="http://schemas.openxmlformats.org/officeDocument/2006/relationships/hyperlink" Target="https://understat.com/team/West_Ham/2022" TargetMode="External"/><Relationship Id="rId5" Type="http://schemas.openxmlformats.org/officeDocument/2006/relationships/hyperlink" Target="https://understat.com/team/Brighton/2022" TargetMode="External"/><Relationship Id="rId61" Type="http://schemas.openxmlformats.org/officeDocument/2006/relationships/hyperlink" Target="https://understat.com/team/Arsenal/2022" TargetMode="External"/><Relationship Id="rId19" Type="http://schemas.openxmlformats.org/officeDocument/2006/relationships/hyperlink" Target="https://understat.com/team/West_Ham/2022" TargetMode="External"/><Relationship Id="rId14" Type="http://schemas.openxmlformats.org/officeDocument/2006/relationships/hyperlink" Target="https://understat.com/team/Manchester_United/2022" TargetMode="External"/><Relationship Id="rId22" Type="http://schemas.openxmlformats.org/officeDocument/2006/relationships/hyperlink" Target="https://understat.com/team/Aston_Villa/2022" TargetMode="External"/><Relationship Id="rId27" Type="http://schemas.openxmlformats.org/officeDocument/2006/relationships/hyperlink" Target="https://understat.com/team/Crystal_Palace/2022" TargetMode="External"/><Relationship Id="rId30" Type="http://schemas.openxmlformats.org/officeDocument/2006/relationships/hyperlink" Target="https://understat.com/team/Leeds/2022" TargetMode="External"/><Relationship Id="rId35" Type="http://schemas.openxmlformats.org/officeDocument/2006/relationships/hyperlink" Target="https://understat.com/team/Newcastle_United/2022" TargetMode="External"/><Relationship Id="rId43" Type="http://schemas.openxmlformats.org/officeDocument/2006/relationships/hyperlink" Target="https://understat.com/team/Bournemouth/2022" TargetMode="External"/><Relationship Id="rId48" Type="http://schemas.openxmlformats.org/officeDocument/2006/relationships/hyperlink" Target="https://understat.com/team/Everton/2022" TargetMode="External"/><Relationship Id="rId56" Type="http://schemas.openxmlformats.org/officeDocument/2006/relationships/hyperlink" Target="https://understat.com/team/Nottingham_Forest/2022" TargetMode="External"/><Relationship Id="rId64" Type="http://schemas.openxmlformats.org/officeDocument/2006/relationships/hyperlink" Target="https://understat.com/team/Brentford/2022" TargetMode="External"/><Relationship Id="rId69" Type="http://schemas.openxmlformats.org/officeDocument/2006/relationships/hyperlink" Target="https://understat.com/team/Fulham/2022" TargetMode="External"/><Relationship Id="rId77" Type="http://schemas.openxmlformats.org/officeDocument/2006/relationships/hyperlink" Target="https://understat.com/team/Southampton/2022" TargetMode="External"/><Relationship Id="rId8" Type="http://schemas.openxmlformats.org/officeDocument/2006/relationships/hyperlink" Target="https://understat.com/team/Everton/2022" TargetMode="External"/><Relationship Id="rId51" Type="http://schemas.openxmlformats.org/officeDocument/2006/relationships/hyperlink" Target="https://understat.com/team/Leicester/2022" TargetMode="External"/><Relationship Id="rId72" Type="http://schemas.openxmlformats.org/officeDocument/2006/relationships/hyperlink" Target="https://understat.com/team/Liverpool/2022" TargetMode="External"/><Relationship Id="rId80" Type="http://schemas.openxmlformats.org/officeDocument/2006/relationships/hyperlink" Target="https://understat.com/team/Wolverhampton_Wanderers/2022" TargetMode="External"/><Relationship Id="rId3" Type="http://schemas.openxmlformats.org/officeDocument/2006/relationships/hyperlink" Target="https://understat.com/team/Bournemouth/2022" TargetMode="External"/><Relationship Id="rId12" Type="http://schemas.openxmlformats.org/officeDocument/2006/relationships/hyperlink" Target="https://understat.com/team/Liverpool/2022" TargetMode="External"/><Relationship Id="rId17" Type="http://schemas.openxmlformats.org/officeDocument/2006/relationships/hyperlink" Target="https://understat.com/team/Southampton/2022" TargetMode="External"/><Relationship Id="rId25" Type="http://schemas.openxmlformats.org/officeDocument/2006/relationships/hyperlink" Target="https://understat.com/team/Brighton/2022" TargetMode="External"/><Relationship Id="rId33" Type="http://schemas.openxmlformats.org/officeDocument/2006/relationships/hyperlink" Target="https://understat.com/team/Manchester_City/2022" TargetMode="External"/><Relationship Id="rId38" Type="http://schemas.openxmlformats.org/officeDocument/2006/relationships/hyperlink" Target="https://understat.com/team/Tottenham/2022" TargetMode="External"/><Relationship Id="rId46" Type="http://schemas.openxmlformats.org/officeDocument/2006/relationships/hyperlink" Target="https://understat.com/team/Chelsea/2022" TargetMode="External"/><Relationship Id="rId59" Type="http://schemas.openxmlformats.org/officeDocument/2006/relationships/hyperlink" Target="https://understat.com/team/West_Ham/2022" TargetMode="External"/><Relationship Id="rId67" Type="http://schemas.openxmlformats.org/officeDocument/2006/relationships/hyperlink" Target="https://understat.com/team/Crystal_Palace/2022" TargetMode="External"/><Relationship Id="rId20" Type="http://schemas.openxmlformats.org/officeDocument/2006/relationships/hyperlink" Target="https://understat.com/team/Wolverhampton_Wanderers/2022" TargetMode="External"/><Relationship Id="rId41" Type="http://schemas.openxmlformats.org/officeDocument/2006/relationships/hyperlink" Target="https://understat.com/team/Arsenal/2022" TargetMode="External"/><Relationship Id="rId54" Type="http://schemas.openxmlformats.org/officeDocument/2006/relationships/hyperlink" Target="https://understat.com/team/Manchester_United/2022" TargetMode="External"/><Relationship Id="rId62" Type="http://schemas.openxmlformats.org/officeDocument/2006/relationships/hyperlink" Target="https://understat.com/team/Aston_Villa/2022" TargetMode="External"/><Relationship Id="rId70" Type="http://schemas.openxmlformats.org/officeDocument/2006/relationships/hyperlink" Target="https://understat.com/team/Leeds/2022" TargetMode="External"/><Relationship Id="rId75" Type="http://schemas.openxmlformats.org/officeDocument/2006/relationships/hyperlink" Target="https://understat.com/team/Newcastle_United/2022" TargetMode="External"/><Relationship Id="rId1" Type="http://schemas.openxmlformats.org/officeDocument/2006/relationships/hyperlink" Target="https://understat.com/team/Arsenal/2022" TargetMode="External"/><Relationship Id="rId6" Type="http://schemas.openxmlformats.org/officeDocument/2006/relationships/hyperlink" Target="https://understat.com/team/Chelsea/2022" TargetMode="External"/><Relationship Id="rId15" Type="http://schemas.openxmlformats.org/officeDocument/2006/relationships/hyperlink" Target="https://understat.com/team/Newcastle_United/2022" TargetMode="External"/><Relationship Id="rId23" Type="http://schemas.openxmlformats.org/officeDocument/2006/relationships/hyperlink" Target="https://understat.com/team/Bournemouth/2022" TargetMode="External"/><Relationship Id="rId28" Type="http://schemas.openxmlformats.org/officeDocument/2006/relationships/hyperlink" Target="https://understat.com/team/Everton/2022" TargetMode="External"/><Relationship Id="rId36" Type="http://schemas.openxmlformats.org/officeDocument/2006/relationships/hyperlink" Target="https://understat.com/team/Nottingham_Forest/2022" TargetMode="External"/><Relationship Id="rId49" Type="http://schemas.openxmlformats.org/officeDocument/2006/relationships/hyperlink" Target="https://understat.com/team/Fulham/2022" TargetMode="External"/><Relationship Id="rId57" Type="http://schemas.openxmlformats.org/officeDocument/2006/relationships/hyperlink" Target="https://understat.com/team/Southampton/2022" TargetMode="External"/><Relationship Id="rId10" Type="http://schemas.openxmlformats.org/officeDocument/2006/relationships/hyperlink" Target="https://understat.com/team/Leeds/2022" TargetMode="External"/><Relationship Id="rId31" Type="http://schemas.openxmlformats.org/officeDocument/2006/relationships/hyperlink" Target="https://understat.com/team/Leicester/2022" TargetMode="External"/><Relationship Id="rId44" Type="http://schemas.openxmlformats.org/officeDocument/2006/relationships/hyperlink" Target="https://understat.com/team/Brentford/2022" TargetMode="External"/><Relationship Id="rId52" Type="http://schemas.openxmlformats.org/officeDocument/2006/relationships/hyperlink" Target="https://understat.com/team/Liverpool/2022" TargetMode="External"/><Relationship Id="rId60" Type="http://schemas.openxmlformats.org/officeDocument/2006/relationships/hyperlink" Target="https://understat.com/team/Wolverhampton_Wanderers/2022" TargetMode="External"/><Relationship Id="rId65" Type="http://schemas.openxmlformats.org/officeDocument/2006/relationships/hyperlink" Target="https://understat.com/team/Brighton/2022" TargetMode="External"/><Relationship Id="rId73" Type="http://schemas.openxmlformats.org/officeDocument/2006/relationships/hyperlink" Target="https://understat.com/team/Manchester_City/2022" TargetMode="External"/><Relationship Id="rId78" Type="http://schemas.openxmlformats.org/officeDocument/2006/relationships/hyperlink" Target="https://understat.com/team/Tottenham/2022" TargetMode="External"/><Relationship Id="rId4" Type="http://schemas.openxmlformats.org/officeDocument/2006/relationships/hyperlink" Target="https://understat.com/team/Brentford/2022" TargetMode="External"/><Relationship Id="rId9" Type="http://schemas.openxmlformats.org/officeDocument/2006/relationships/hyperlink" Target="https://understat.com/team/Fulham/2022" TargetMode="External"/><Relationship Id="rId13" Type="http://schemas.openxmlformats.org/officeDocument/2006/relationships/hyperlink" Target="https://understat.com/team/Manchester_City/2022" TargetMode="External"/><Relationship Id="rId18" Type="http://schemas.openxmlformats.org/officeDocument/2006/relationships/hyperlink" Target="https://understat.com/team/Tottenham/2022" TargetMode="External"/><Relationship Id="rId39" Type="http://schemas.openxmlformats.org/officeDocument/2006/relationships/hyperlink" Target="https://understat.com/team/West_Ham/2022" TargetMode="External"/><Relationship Id="rId34" Type="http://schemas.openxmlformats.org/officeDocument/2006/relationships/hyperlink" Target="https://understat.com/team/Manchester_United/2022" TargetMode="External"/><Relationship Id="rId50" Type="http://schemas.openxmlformats.org/officeDocument/2006/relationships/hyperlink" Target="https://understat.com/team/Leeds/2022" TargetMode="External"/><Relationship Id="rId55" Type="http://schemas.openxmlformats.org/officeDocument/2006/relationships/hyperlink" Target="https://understat.com/team/Newcastle_United/2022" TargetMode="External"/><Relationship Id="rId76" Type="http://schemas.openxmlformats.org/officeDocument/2006/relationships/hyperlink" Target="https://understat.com/team/Nottingham_Forest/2022" TargetMode="External"/><Relationship Id="rId7" Type="http://schemas.openxmlformats.org/officeDocument/2006/relationships/hyperlink" Target="https://understat.com/team/Crystal_Palace/2022" TargetMode="External"/><Relationship Id="rId71" Type="http://schemas.openxmlformats.org/officeDocument/2006/relationships/hyperlink" Target="https://understat.com/team/Leicester/2022" TargetMode="External"/><Relationship Id="rId2" Type="http://schemas.openxmlformats.org/officeDocument/2006/relationships/hyperlink" Target="https://understat.com/team/Aston_Villa/2022" TargetMode="External"/><Relationship Id="rId29" Type="http://schemas.openxmlformats.org/officeDocument/2006/relationships/hyperlink" Target="https://understat.com/team/Fulham/2022"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20D6-8550-4224-B681-58D7C5B70841}">
  <dimension ref="A1"/>
  <sheetViews>
    <sheetView showGridLines="0" tabSelected="1" topLeftCell="A9" workbookViewId="0">
      <selection activeCell="AF47" sqref="AF4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7158-030A-4725-9651-63C5E58C6CA0}">
  <dimension ref="A1:AF619"/>
  <sheetViews>
    <sheetView zoomScaleNormal="100" workbookViewId="0">
      <selection activeCell="D19" sqref="D19"/>
    </sheetView>
  </sheetViews>
  <sheetFormatPr defaultRowHeight="15" x14ac:dyDescent="0.25"/>
  <cols>
    <col min="2" max="2" width="25.5703125" customWidth="1"/>
    <col min="23" max="23" width="11.85546875" customWidth="1"/>
    <col min="27" max="27" width="11" customWidth="1"/>
    <col min="30" max="30" width="12.42578125" customWidth="1"/>
    <col min="31" max="31" width="11" customWidth="1"/>
    <col min="32" max="32" width="13.28515625" customWidth="1"/>
  </cols>
  <sheetData>
    <row r="1" spans="1:32" ht="30" x14ac:dyDescent="0.25">
      <c r="A1" s="73" t="s">
        <v>1</v>
      </c>
      <c r="B1" s="76" t="s">
        <v>345</v>
      </c>
      <c r="C1" s="76" t="s">
        <v>346</v>
      </c>
      <c r="D1" s="76" t="s">
        <v>347</v>
      </c>
      <c r="E1" s="76" t="s">
        <v>348</v>
      </c>
      <c r="F1" s="76" t="s">
        <v>246</v>
      </c>
      <c r="G1" s="76" t="s">
        <v>349</v>
      </c>
      <c r="H1" s="76" t="s">
        <v>350</v>
      </c>
      <c r="I1" s="76" t="s">
        <v>351</v>
      </c>
      <c r="J1" s="76" t="s">
        <v>352</v>
      </c>
      <c r="K1" s="76" t="s">
        <v>353</v>
      </c>
      <c r="L1" s="76" t="s">
        <v>354</v>
      </c>
      <c r="M1" s="76" t="s">
        <v>355</v>
      </c>
      <c r="N1" s="76" t="s">
        <v>356</v>
      </c>
      <c r="O1" s="76" t="s">
        <v>357</v>
      </c>
      <c r="P1" s="76" t="s">
        <v>358</v>
      </c>
      <c r="Q1" s="76" t="s">
        <v>446</v>
      </c>
      <c r="R1" s="76" t="s">
        <v>447</v>
      </c>
      <c r="S1" s="76" t="s">
        <v>1112</v>
      </c>
      <c r="T1" s="76" t="s">
        <v>1113</v>
      </c>
      <c r="U1" s="76" t="s">
        <v>1114</v>
      </c>
      <c r="V1" s="76" t="s">
        <v>1115</v>
      </c>
      <c r="W1" s="76" t="s">
        <v>1116</v>
      </c>
      <c r="X1" s="76" t="s">
        <v>9</v>
      </c>
      <c r="Y1" s="76" t="s">
        <v>443</v>
      </c>
      <c r="Z1" s="76" t="s">
        <v>444</v>
      </c>
      <c r="AA1" s="76" t="s">
        <v>445</v>
      </c>
      <c r="AB1" s="76" t="s">
        <v>1117</v>
      </c>
      <c r="AC1" s="76" t="s">
        <v>1118</v>
      </c>
      <c r="AD1" s="76" t="s">
        <v>1119</v>
      </c>
      <c r="AE1" s="76" t="s">
        <v>1120</v>
      </c>
      <c r="AF1" s="76" t="s">
        <v>1121</v>
      </c>
    </row>
    <row r="2" spans="1:32" x14ac:dyDescent="0.25">
      <c r="A2" s="77" t="s">
        <v>442</v>
      </c>
      <c r="B2" s="78" t="s">
        <v>359</v>
      </c>
      <c r="C2" s="79" t="s">
        <v>360</v>
      </c>
      <c r="D2" s="79" t="s">
        <v>361</v>
      </c>
      <c r="E2" s="79" t="s">
        <v>362</v>
      </c>
      <c r="F2" s="75">
        <v>19</v>
      </c>
      <c r="G2" s="75">
        <v>19</v>
      </c>
      <c r="H2" s="74">
        <v>1710</v>
      </c>
      <c r="I2" s="75">
        <v>19</v>
      </c>
      <c r="J2" s="79">
        <v>2</v>
      </c>
      <c r="K2" s="79">
        <v>0</v>
      </c>
      <c r="L2" s="79">
        <v>2</v>
      </c>
      <c r="M2" s="79">
        <v>0</v>
      </c>
      <c r="N2" s="79">
        <v>0</v>
      </c>
      <c r="O2" s="79">
        <v>4</v>
      </c>
      <c r="P2" s="79">
        <v>0</v>
      </c>
      <c r="Q2" s="75">
        <v>0.21</v>
      </c>
      <c r="R2" s="75">
        <v>0</v>
      </c>
      <c r="S2" s="75">
        <v>0.11</v>
      </c>
      <c r="T2" s="75">
        <v>0</v>
      </c>
      <c r="U2" s="75">
        <v>0.11</v>
      </c>
      <c r="V2" s="75">
        <v>0.11</v>
      </c>
      <c r="W2" s="75">
        <v>0.11</v>
      </c>
      <c r="X2" s="79">
        <v>2.9</v>
      </c>
      <c r="Y2" s="79">
        <v>2.9</v>
      </c>
      <c r="Z2" s="79">
        <v>0.2</v>
      </c>
      <c r="AA2" s="79">
        <v>3.1</v>
      </c>
      <c r="AB2" s="75">
        <v>0.15</v>
      </c>
      <c r="AC2" s="75">
        <v>0.01</v>
      </c>
      <c r="AD2" s="75">
        <v>0.16</v>
      </c>
      <c r="AE2" s="75">
        <v>0.15</v>
      </c>
      <c r="AF2" s="75">
        <v>0.16</v>
      </c>
    </row>
    <row r="3" spans="1:32" x14ac:dyDescent="0.25">
      <c r="A3" s="77" t="s">
        <v>442</v>
      </c>
      <c r="B3" s="78" t="s">
        <v>363</v>
      </c>
      <c r="C3" s="79" t="s">
        <v>364</v>
      </c>
      <c r="D3" s="79" t="s">
        <v>365</v>
      </c>
      <c r="E3" s="79" t="s">
        <v>366</v>
      </c>
      <c r="F3" s="75">
        <v>0</v>
      </c>
      <c r="G3" s="75">
        <v>0</v>
      </c>
      <c r="H3" s="75">
        <v>0</v>
      </c>
      <c r="I3" s="75">
        <v>0</v>
      </c>
      <c r="J3" s="79">
        <v>0</v>
      </c>
      <c r="K3" s="79">
        <v>0</v>
      </c>
      <c r="L3" s="79">
        <v>0</v>
      </c>
      <c r="M3" s="79">
        <v>0</v>
      </c>
      <c r="N3" s="79">
        <v>0</v>
      </c>
      <c r="O3" s="79">
        <v>0</v>
      </c>
      <c r="P3" s="79">
        <v>0</v>
      </c>
      <c r="Q3" s="75">
        <v>0</v>
      </c>
      <c r="R3" s="75">
        <v>0</v>
      </c>
      <c r="S3" s="75">
        <v>0</v>
      </c>
      <c r="T3" s="75">
        <v>0</v>
      </c>
      <c r="U3" s="75">
        <v>0</v>
      </c>
      <c r="V3" s="75">
        <v>0</v>
      </c>
      <c r="W3" s="75">
        <v>0</v>
      </c>
      <c r="X3" s="79">
        <v>0</v>
      </c>
      <c r="Y3" s="79">
        <v>0</v>
      </c>
      <c r="Z3" s="79">
        <v>0</v>
      </c>
      <c r="AA3" s="79">
        <v>0</v>
      </c>
      <c r="AB3" s="75">
        <v>0</v>
      </c>
      <c r="AC3" s="75">
        <v>0</v>
      </c>
      <c r="AD3" s="75">
        <v>0</v>
      </c>
      <c r="AE3" s="75">
        <v>0</v>
      </c>
      <c r="AF3" s="75">
        <v>0</v>
      </c>
    </row>
    <row r="4" spans="1:32" x14ac:dyDescent="0.25">
      <c r="A4" s="77" t="s">
        <v>442</v>
      </c>
      <c r="B4" s="78" t="s">
        <v>367</v>
      </c>
      <c r="C4" s="79" t="s">
        <v>368</v>
      </c>
      <c r="D4" s="79" t="s">
        <v>369</v>
      </c>
      <c r="E4" s="79" t="s">
        <v>370</v>
      </c>
      <c r="F4" s="75">
        <v>5</v>
      </c>
      <c r="G4" s="75">
        <v>1</v>
      </c>
      <c r="H4" s="75">
        <v>113</v>
      </c>
      <c r="I4" s="75">
        <v>1.3</v>
      </c>
      <c r="J4" s="79">
        <v>0</v>
      </c>
      <c r="K4" s="79">
        <v>0</v>
      </c>
      <c r="L4" s="79">
        <v>0</v>
      </c>
      <c r="M4" s="79">
        <v>0</v>
      </c>
      <c r="N4" s="79">
        <v>0</v>
      </c>
      <c r="O4" s="79">
        <v>0</v>
      </c>
      <c r="P4" s="79">
        <v>0</v>
      </c>
      <c r="Q4" s="75">
        <v>0</v>
      </c>
      <c r="R4" s="75">
        <v>0</v>
      </c>
      <c r="S4" s="75">
        <v>0</v>
      </c>
      <c r="T4" s="75">
        <v>0</v>
      </c>
      <c r="U4" s="75">
        <v>0</v>
      </c>
      <c r="V4" s="75">
        <v>0</v>
      </c>
      <c r="W4" s="75">
        <v>0</v>
      </c>
      <c r="X4" s="79">
        <v>0</v>
      </c>
      <c r="Y4" s="79">
        <v>0</v>
      </c>
      <c r="Z4" s="79">
        <v>0</v>
      </c>
      <c r="AA4" s="79">
        <v>0</v>
      </c>
      <c r="AB4" s="75">
        <v>0</v>
      </c>
      <c r="AC4" s="75">
        <v>0</v>
      </c>
      <c r="AD4" s="75">
        <v>0</v>
      </c>
      <c r="AE4" s="75">
        <v>0</v>
      </c>
      <c r="AF4" s="75">
        <v>0</v>
      </c>
    </row>
    <row r="5" spans="1:32" x14ac:dyDescent="0.25">
      <c r="A5" s="77" t="s">
        <v>442</v>
      </c>
      <c r="B5" s="78" t="s">
        <v>371</v>
      </c>
      <c r="C5" s="79" t="s">
        <v>364</v>
      </c>
      <c r="D5" s="79" t="s">
        <v>361</v>
      </c>
      <c r="E5" s="79" t="s">
        <v>372</v>
      </c>
      <c r="F5" s="75">
        <v>6</v>
      </c>
      <c r="G5" s="75">
        <v>0</v>
      </c>
      <c r="H5" s="75">
        <v>19</v>
      </c>
      <c r="I5" s="75">
        <v>0.2</v>
      </c>
      <c r="J5" s="79">
        <v>0</v>
      </c>
      <c r="K5" s="79">
        <v>0</v>
      </c>
      <c r="L5" s="79">
        <v>0</v>
      </c>
      <c r="M5" s="79">
        <v>0</v>
      </c>
      <c r="N5" s="79">
        <v>0</v>
      </c>
      <c r="O5" s="79">
        <v>0</v>
      </c>
      <c r="P5" s="79">
        <v>0</v>
      </c>
      <c r="Q5" s="75">
        <v>0</v>
      </c>
      <c r="R5" s="75">
        <v>0</v>
      </c>
      <c r="S5" s="75">
        <v>0</v>
      </c>
      <c r="T5" s="75">
        <v>0</v>
      </c>
      <c r="U5" s="75">
        <v>0</v>
      </c>
      <c r="V5" s="75">
        <v>0</v>
      </c>
      <c r="W5" s="75">
        <v>0</v>
      </c>
      <c r="X5" s="79">
        <v>0</v>
      </c>
      <c r="Y5" s="79">
        <v>0</v>
      </c>
      <c r="Z5" s="79">
        <v>0</v>
      </c>
      <c r="AA5" s="79">
        <v>0</v>
      </c>
      <c r="AB5" s="75">
        <v>0</v>
      </c>
      <c r="AC5" s="75">
        <v>0</v>
      </c>
      <c r="AD5" s="75">
        <v>0</v>
      </c>
      <c r="AE5" s="75">
        <v>0</v>
      </c>
      <c r="AF5" s="75">
        <v>0</v>
      </c>
    </row>
    <row r="6" spans="1:32" x14ac:dyDescent="0.25">
      <c r="A6" s="77" t="s">
        <v>442</v>
      </c>
      <c r="B6" s="78" t="s">
        <v>373</v>
      </c>
      <c r="C6" s="79" t="s">
        <v>374</v>
      </c>
      <c r="D6" s="79" t="s">
        <v>375</v>
      </c>
      <c r="E6" s="79" t="s">
        <v>376</v>
      </c>
      <c r="F6" s="75">
        <v>0</v>
      </c>
      <c r="G6" s="75">
        <v>0</v>
      </c>
      <c r="H6" s="75">
        <v>0</v>
      </c>
      <c r="I6" s="75">
        <v>0</v>
      </c>
      <c r="J6" s="79">
        <v>0</v>
      </c>
      <c r="K6" s="79">
        <v>0</v>
      </c>
      <c r="L6" s="79">
        <v>0</v>
      </c>
      <c r="M6" s="79">
        <v>0</v>
      </c>
      <c r="N6" s="79">
        <v>0</v>
      </c>
      <c r="O6" s="79">
        <v>0</v>
      </c>
      <c r="P6" s="79">
        <v>0</v>
      </c>
      <c r="Q6" s="75">
        <v>0</v>
      </c>
      <c r="R6" s="75">
        <v>0</v>
      </c>
      <c r="S6" s="75">
        <v>0</v>
      </c>
      <c r="T6" s="75">
        <v>0</v>
      </c>
      <c r="U6" s="75">
        <v>0</v>
      </c>
      <c r="V6" s="75">
        <v>0</v>
      </c>
      <c r="W6" s="75">
        <v>0</v>
      </c>
      <c r="X6" s="79">
        <v>0</v>
      </c>
      <c r="Y6" s="79">
        <v>0</v>
      </c>
      <c r="Z6" s="79">
        <v>0</v>
      </c>
      <c r="AA6" s="79">
        <v>0</v>
      </c>
      <c r="AB6" s="75">
        <v>0</v>
      </c>
      <c r="AC6" s="75">
        <v>0</v>
      </c>
      <c r="AD6" s="75">
        <v>0</v>
      </c>
      <c r="AE6" s="75">
        <v>0</v>
      </c>
      <c r="AF6" s="75">
        <v>0</v>
      </c>
    </row>
    <row r="7" spans="1:32" x14ac:dyDescent="0.25">
      <c r="A7" s="77" t="s">
        <v>442</v>
      </c>
      <c r="B7" s="78" t="s">
        <v>377</v>
      </c>
      <c r="C7" s="79" t="s">
        <v>360</v>
      </c>
      <c r="D7" s="79" t="s">
        <v>365</v>
      </c>
      <c r="E7" s="79" t="s">
        <v>378</v>
      </c>
      <c r="F7" s="75">
        <v>14</v>
      </c>
      <c r="G7" s="75">
        <v>14</v>
      </c>
      <c r="H7" s="74">
        <v>1219</v>
      </c>
      <c r="I7" s="75">
        <v>13.5</v>
      </c>
      <c r="J7" s="79">
        <v>5</v>
      </c>
      <c r="K7" s="79">
        <v>5</v>
      </c>
      <c r="L7" s="79">
        <v>5</v>
      </c>
      <c r="M7" s="79">
        <v>0</v>
      </c>
      <c r="N7" s="79">
        <v>0</v>
      </c>
      <c r="O7" s="79">
        <v>4</v>
      </c>
      <c r="P7" s="79">
        <v>0</v>
      </c>
      <c r="Q7" s="75">
        <v>0.3</v>
      </c>
      <c r="R7" s="75">
        <v>0</v>
      </c>
      <c r="S7" s="75">
        <v>0.37</v>
      </c>
      <c r="T7" s="75">
        <v>0.37</v>
      </c>
      <c r="U7" s="75">
        <v>0.74</v>
      </c>
      <c r="V7" s="75">
        <v>0.37</v>
      </c>
      <c r="W7" s="75">
        <v>0.74</v>
      </c>
      <c r="X7" s="79">
        <v>7.7</v>
      </c>
      <c r="Y7" s="79">
        <v>7.7</v>
      </c>
      <c r="Z7" s="79">
        <v>2.8</v>
      </c>
      <c r="AA7" s="79">
        <v>10.6</v>
      </c>
      <c r="AB7" s="75">
        <v>0.56999999999999995</v>
      </c>
      <c r="AC7" s="75">
        <v>0.21</v>
      </c>
      <c r="AD7" s="75">
        <v>0.78</v>
      </c>
      <c r="AE7" s="75">
        <v>0.56999999999999995</v>
      </c>
      <c r="AF7" s="75">
        <v>0.78</v>
      </c>
    </row>
    <row r="8" spans="1:32" s="72" customFormat="1" x14ac:dyDescent="0.25">
      <c r="A8" s="77" t="s">
        <v>442</v>
      </c>
      <c r="B8" s="78" t="s">
        <v>759</v>
      </c>
      <c r="C8" s="79" t="s">
        <v>760</v>
      </c>
      <c r="D8" s="79" t="s">
        <v>369</v>
      </c>
      <c r="E8" s="79" t="s">
        <v>761</v>
      </c>
      <c r="F8" s="75">
        <v>18</v>
      </c>
      <c r="G8" s="75">
        <v>15</v>
      </c>
      <c r="H8" s="74">
        <v>1279</v>
      </c>
      <c r="I8" s="75">
        <v>14.2</v>
      </c>
      <c r="J8" s="79">
        <v>2</v>
      </c>
      <c r="K8" s="79">
        <v>0</v>
      </c>
      <c r="L8" s="79">
        <v>0</v>
      </c>
      <c r="M8" s="79">
        <v>2</v>
      </c>
      <c r="N8" s="79">
        <v>2</v>
      </c>
      <c r="O8" s="79">
        <v>4</v>
      </c>
      <c r="P8" s="79">
        <v>0</v>
      </c>
      <c r="Q8" s="75">
        <v>0.28000000000000003</v>
      </c>
      <c r="R8" s="75">
        <v>0</v>
      </c>
      <c r="S8" s="75">
        <v>0.14000000000000001</v>
      </c>
      <c r="T8" s="75">
        <v>0</v>
      </c>
      <c r="U8" s="75">
        <v>0.14000000000000001</v>
      </c>
      <c r="V8" s="75">
        <v>0</v>
      </c>
      <c r="W8" s="75">
        <v>0</v>
      </c>
      <c r="X8" s="79">
        <v>1.7</v>
      </c>
      <c r="Y8" s="79">
        <v>0.1</v>
      </c>
      <c r="Z8" s="79">
        <v>0.4</v>
      </c>
      <c r="AA8" s="79">
        <v>0.5</v>
      </c>
      <c r="AB8" s="75">
        <v>0.12</v>
      </c>
      <c r="AC8" s="75">
        <v>0.03</v>
      </c>
      <c r="AD8" s="75">
        <v>0.14000000000000001</v>
      </c>
      <c r="AE8" s="75">
        <v>0.01</v>
      </c>
      <c r="AF8" s="75">
        <v>0.03</v>
      </c>
    </row>
    <row r="9" spans="1:32" x14ac:dyDescent="0.25">
      <c r="A9" s="77" t="s">
        <v>442</v>
      </c>
      <c r="B9" s="78" t="s">
        <v>379</v>
      </c>
      <c r="C9" s="79" t="s">
        <v>360</v>
      </c>
      <c r="D9" s="79" t="s">
        <v>369</v>
      </c>
      <c r="E9" s="79" t="s">
        <v>380</v>
      </c>
      <c r="F9" s="75">
        <v>1</v>
      </c>
      <c r="G9" s="75">
        <v>0</v>
      </c>
      <c r="H9" s="75">
        <v>1</v>
      </c>
      <c r="I9" s="75">
        <v>0</v>
      </c>
      <c r="J9" s="79">
        <v>0</v>
      </c>
      <c r="K9" s="79">
        <v>0</v>
      </c>
      <c r="L9" s="79">
        <v>0</v>
      </c>
      <c r="M9" s="79">
        <v>0</v>
      </c>
      <c r="N9" s="79">
        <v>0</v>
      </c>
      <c r="O9" s="79">
        <v>0</v>
      </c>
      <c r="P9" s="79">
        <v>0</v>
      </c>
      <c r="Q9" s="75">
        <v>0</v>
      </c>
      <c r="R9" s="75">
        <v>0</v>
      </c>
      <c r="S9" s="75">
        <v>0</v>
      </c>
      <c r="T9" s="75">
        <v>0</v>
      </c>
      <c r="U9" s="75">
        <v>0</v>
      </c>
      <c r="V9" s="75">
        <v>0</v>
      </c>
      <c r="W9" s="75">
        <v>0</v>
      </c>
      <c r="X9" s="79">
        <v>0</v>
      </c>
      <c r="Y9" s="79">
        <v>0</v>
      </c>
      <c r="Z9" s="79">
        <v>0</v>
      </c>
      <c r="AA9" s="79">
        <v>0</v>
      </c>
      <c r="AB9" s="75">
        <v>0</v>
      </c>
      <c r="AC9" s="75">
        <v>0</v>
      </c>
      <c r="AD9" s="75">
        <v>0</v>
      </c>
      <c r="AE9" s="75">
        <v>0</v>
      </c>
      <c r="AF9" s="75">
        <v>0</v>
      </c>
    </row>
    <row r="10" spans="1:32" x14ac:dyDescent="0.25">
      <c r="A10" s="77" t="s">
        <v>442</v>
      </c>
      <c r="B10" s="78" t="s">
        <v>381</v>
      </c>
      <c r="C10" s="79" t="s">
        <v>360</v>
      </c>
      <c r="D10" s="79" t="s">
        <v>365</v>
      </c>
      <c r="E10" s="79" t="s">
        <v>382</v>
      </c>
      <c r="F10" s="75">
        <v>19</v>
      </c>
      <c r="G10" s="75">
        <v>19</v>
      </c>
      <c r="H10" s="74">
        <v>1607</v>
      </c>
      <c r="I10" s="75">
        <v>17.899999999999999</v>
      </c>
      <c r="J10" s="79">
        <v>7</v>
      </c>
      <c r="K10" s="79">
        <v>2</v>
      </c>
      <c r="L10" s="79">
        <v>7</v>
      </c>
      <c r="M10" s="79">
        <v>0</v>
      </c>
      <c r="N10" s="79">
        <v>0</v>
      </c>
      <c r="O10" s="79">
        <v>2</v>
      </c>
      <c r="P10" s="79">
        <v>0</v>
      </c>
      <c r="Q10" s="75">
        <v>0.11</v>
      </c>
      <c r="R10" s="75">
        <v>0</v>
      </c>
      <c r="S10" s="75">
        <v>0.39</v>
      </c>
      <c r="T10" s="75">
        <v>0.11</v>
      </c>
      <c r="U10" s="75">
        <v>0.5</v>
      </c>
      <c r="V10" s="75">
        <v>0.39</v>
      </c>
      <c r="W10" s="75">
        <v>0.5</v>
      </c>
      <c r="X10" s="79">
        <v>4.3</v>
      </c>
      <c r="Y10" s="79">
        <v>4.3</v>
      </c>
      <c r="Z10" s="79">
        <v>4.8</v>
      </c>
      <c r="AA10" s="79">
        <v>9.1</v>
      </c>
      <c r="AB10" s="75">
        <v>0.24</v>
      </c>
      <c r="AC10" s="75">
        <v>0.27</v>
      </c>
      <c r="AD10" s="75">
        <v>0.51</v>
      </c>
      <c r="AE10" s="75">
        <v>0.24</v>
      </c>
      <c r="AF10" s="75">
        <v>0.51</v>
      </c>
    </row>
    <row r="11" spans="1:32" x14ac:dyDescent="0.25">
      <c r="A11" s="77" t="s">
        <v>442</v>
      </c>
      <c r="B11" s="78" t="s">
        <v>383</v>
      </c>
      <c r="C11" s="79" t="s">
        <v>364</v>
      </c>
      <c r="D11" s="79" t="s">
        <v>365</v>
      </c>
      <c r="E11" s="79" t="s">
        <v>384</v>
      </c>
      <c r="F11" s="75">
        <v>2</v>
      </c>
      <c r="G11" s="75">
        <v>0</v>
      </c>
      <c r="H11" s="75">
        <v>65</v>
      </c>
      <c r="I11" s="75">
        <v>0.7</v>
      </c>
      <c r="J11" s="79">
        <v>2</v>
      </c>
      <c r="K11" s="79">
        <v>1</v>
      </c>
      <c r="L11" s="79">
        <v>2</v>
      </c>
      <c r="M11" s="79">
        <v>0</v>
      </c>
      <c r="N11" s="79">
        <v>0</v>
      </c>
      <c r="O11" s="79">
        <v>0</v>
      </c>
      <c r="P11" s="79">
        <v>0</v>
      </c>
      <c r="Q11" s="75">
        <v>0</v>
      </c>
      <c r="R11" s="75">
        <v>0</v>
      </c>
      <c r="S11" s="75">
        <v>2.77</v>
      </c>
      <c r="T11" s="75">
        <v>1.38</v>
      </c>
      <c r="U11" s="75">
        <v>4.1500000000000004</v>
      </c>
      <c r="V11" s="75">
        <v>2.77</v>
      </c>
      <c r="W11" s="75">
        <v>4.1500000000000004</v>
      </c>
      <c r="X11" s="79">
        <v>0.6</v>
      </c>
      <c r="Y11" s="79">
        <v>0.6</v>
      </c>
      <c r="Z11" s="79">
        <v>0.1</v>
      </c>
      <c r="AA11" s="79">
        <v>0.7</v>
      </c>
      <c r="AB11" s="75">
        <v>0.87</v>
      </c>
      <c r="AC11" s="75">
        <v>0.11</v>
      </c>
      <c r="AD11" s="75">
        <v>0.99</v>
      </c>
      <c r="AE11" s="75">
        <v>0.87</v>
      </c>
      <c r="AF11" s="75">
        <v>0.99</v>
      </c>
    </row>
    <row r="12" spans="1:32" x14ac:dyDescent="0.25">
      <c r="A12" s="77" t="s">
        <v>442</v>
      </c>
      <c r="B12" s="78" t="s">
        <v>385</v>
      </c>
      <c r="C12" s="79" t="s">
        <v>364</v>
      </c>
      <c r="D12" s="79" t="s">
        <v>365</v>
      </c>
      <c r="E12" s="79" t="s">
        <v>386</v>
      </c>
      <c r="F12" s="75">
        <v>17</v>
      </c>
      <c r="G12" s="75">
        <v>5</v>
      </c>
      <c r="H12" s="75">
        <v>601</v>
      </c>
      <c r="I12" s="75">
        <v>6.7</v>
      </c>
      <c r="J12" s="79">
        <v>4</v>
      </c>
      <c r="K12" s="79">
        <v>0</v>
      </c>
      <c r="L12" s="79">
        <v>4</v>
      </c>
      <c r="M12" s="79">
        <v>0</v>
      </c>
      <c r="N12" s="79">
        <v>0</v>
      </c>
      <c r="O12" s="79">
        <v>1</v>
      </c>
      <c r="P12" s="79">
        <v>0</v>
      </c>
      <c r="Q12" s="75">
        <v>0.15</v>
      </c>
      <c r="R12" s="75">
        <v>0</v>
      </c>
      <c r="S12" s="75">
        <v>0.6</v>
      </c>
      <c r="T12" s="75">
        <v>0</v>
      </c>
      <c r="U12" s="75">
        <v>0.6</v>
      </c>
      <c r="V12" s="75">
        <v>0.6</v>
      </c>
      <c r="W12" s="75">
        <v>0.6</v>
      </c>
      <c r="X12" s="79">
        <v>5.3</v>
      </c>
      <c r="Y12" s="79">
        <v>5.3</v>
      </c>
      <c r="Z12" s="79">
        <v>0.2</v>
      </c>
      <c r="AA12" s="79">
        <v>5.5</v>
      </c>
      <c r="AB12" s="75">
        <v>0.8</v>
      </c>
      <c r="AC12" s="75">
        <v>0.02</v>
      </c>
      <c r="AD12" s="75">
        <v>0.82</v>
      </c>
      <c r="AE12" s="75">
        <v>0.8</v>
      </c>
      <c r="AF12" s="75">
        <v>0.82</v>
      </c>
    </row>
    <row r="13" spans="1:32" x14ac:dyDescent="0.25">
      <c r="A13" s="77" t="s">
        <v>442</v>
      </c>
      <c r="B13" s="78" t="s">
        <v>387</v>
      </c>
      <c r="C13" s="79" t="s">
        <v>364</v>
      </c>
      <c r="D13" s="79" t="s">
        <v>365</v>
      </c>
      <c r="E13" s="79" t="s">
        <v>388</v>
      </c>
      <c r="F13" s="75">
        <v>1</v>
      </c>
      <c r="G13" s="75">
        <v>0</v>
      </c>
      <c r="H13" s="75">
        <v>1</v>
      </c>
      <c r="I13" s="75">
        <v>0</v>
      </c>
      <c r="J13" s="79">
        <v>0</v>
      </c>
      <c r="K13" s="79">
        <v>0</v>
      </c>
      <c r="L13" s="79">
        <v>0</v>
      </c>
      <c r="M13" s="79">
        <v>0</v>
      </c>
      <c r="N13" s="79">
        <v>0</v>
      </c>
      <c r="O13" s="79">
        <v>0</v>
      </c>
      <c r="P13" s="79">
        <v>0</v>
      </c>
      <c r="Q13" s="75">
        <v>0</v>
      </c>
      <c r="R13" s="75">
        <v>0</v>
      </c>
      <c r="S13" s="75">
        <v>0</v>
      </c>
      <c r="T13" s="75">
        <v>0</v>
      </c>
      <c r="U13" s="75">
        <v>0</v>
      </c>
      <c r="V13" s="75">
        <v>0</v>
      </c>
      <c r="W13" s="75">
        <v>0</v>
      </c>
      <c r="X13" s="79">
        <v>0</v>
      </c>
      <c r="Y13" s="79">
        <v>0</v>
      </c>
      <c r="Z13" s="79">
        <v>0</v>
      </c>
      <c r="AA13" s="79">
        <v>0</v>
      </c>
      <c r="AB13" s="75">
        <v>0</v>
      </c>
      <c r="AC13" s="75">
        <v>0</v>
      </c>
      <c r="AD13" s="75">
        <v>0</v>
      </c>
      <c r="AE13" s="75">
        <v>0</v>
      </c>
      <c r="AF13" s="75">
        <v>0</v>
      </c>
    </row>
    <row r="14" spans="1:32" x14ac:dyDescent="0.25">
      <c r="A14" s="77" t="s">
        <v>442</v>
      </c>
      <c r="B14" s="78" t="s">
        <v>389</v>
      </c>
      <c r="C14" s="79" t="s">
        <v>390</v>
      </c>
      <c r="D14" s="79" t="s">
        <v>369</v>
      </c>
      <c r="E14" s="79" t="s">
        <v>391</v>
      </c>
      <c r="F14" s="75">
        <v>18</v>
      </c>
      <c r="G14" s="75">
        <v>18</v>
      </c>
      <c r="H14" s="74">
        <v>1518</v>
      </c>
      <c r="I14" s="75">
        <v>16.899999999999999</v>
      </c>
      <c r="J14" s="79">
        <v>8</v>
      </c>
      <c r="K14" s="79">
        <v>5</v>
      </c>
      <c r="L14" s="79">
        <v>8</v>
      </c>
      <c r="M14" s="79">
        <v>0</v>
      </c>
      <c r="N14" s="79">
        <v>0</v>
      </c>
      <c r="O14" s="79">
        <v>3</v>
      </c>
      <c r="P14" s="79">
        <v>0</v>
      </c>
      <c r="Q14" s="75">
        <v>0.18</v>
      </c>
      <c r="R14" s="75">
        <v>0</v>
      </c>
      <c r="S14" s="75">
        <v>0.47</v>
      </c>
      <c r="T14" s="75">
        <v>0.3</v>
      </c>
      <c r="U14" s="75">
        <v>0.77</v>
      </c>
      <c r="V14" s="75">
        <v>0.47</v>
      </c>
      <c r="W14" s="75">
        <v>0.77</v>
      </c>
      <c r="X14" s="79">
        <v>5.5</v>
      </c>
      <c r="Y14" s="79">
        <v>5.5</v>
      </c>
      <c r="Z14" s="79">
        <v>5</v>
      </c>
      <c r="AA14" s="79">
        <v>10.4</v>
      </c>
      <c r="AB14" s="75">
        <v>0.32</v>
      </c>
      <c r="AC14" s="75">
        <v>0.3</v>
      </c>
      <c r="AD14" s="75">
        <v>0.62</v>
      </c>
      <c r="AE14" s="75">
        <v>0.32</v>
      </c>
      <c r="AF14" s="75">
        <v>0.62</v>
      </c>
    </row>
    <row r="15" spans="1:32" x14ac:dyDescent="0.25">
      <c r="A15" s="77" t="s">
        <v>442</v>
      </c>
      <c r="B15" s="78" t="s">
        <v>392</v>
      </c>
      <c r="C15" s="79" t="s">
        <v>364</v>
      </c>
      <c r="D15" s="79" t="s">
        <v>369</v>
      </c>
      <c r="E15" s="79" t="s">
        <v>393</v>
      </c>
      <c r="F15" s="75">
        <v>0</v>
      </c>
      <c r="G15" s="75">
        <v>0</v>
      </c>
      <c r="H15" s="75">
        <v>0</v>
      </c>
      <c r="I15" s="75">
        <v>0</v>
      </c>
      <c r="J15" s="79">
        <v>0</v>
      </c>
      <c r="K15" s="79">
        <v>0</v>
      </c>
      <c r="L15" s="79">
        <v>0</v>
      </c>
      <c r="M15" s="79">
        <v>0</v>
      </c>
      <c r="N15" s="79">
        <v>0</v>
      </c>
      <c r="O15" s="79">
        <v>0</v>
      </c>
      <c r="P15" s="79">
        <v>0</v>
      </c>
      <c r="Q15" s="75">
        <v>0</v>
      </c>
      <c r="R15" s="75">
        <v>0</v>
      </c>
      <c r="S15" s="75">
        <v>0</v>
      </c>
      <c r="T15" s="75">
        <v>0</v>
      </c>
      <c r="U15" s="75">
        <v>0</v>
      </c>
      <c r="V15" s="75">
        <v>0</v>
      </c>
      <c r="W15" s="75">
        <v>0</v>
      </c>
      <c r="X15" s="79">
        <v>0</v>
      </c>
      <c r="Y15" s="79">
        <v>0</v>
      </c>
      <c r="Z15" s="79">
        <v>0</v>
      </c>
      <c r="AA15" s="79">
        <v>0</v>
      </c>
      <c r="AB15" s="75">
        <v>0</v>
      </c>
      <c r="AC15" s="75">
        <v>0</v>
      </c>
      <c r="AD15" s="75">
        <v>0</v>
      </c>
      <c r="AE15" s="75">
        <v>0</v>
      </c>
      <c r="AF15" s="75">
        <v>0</v>
      </c>
    </row>
    <row r="16" spans="1:32" x14ac:dyDescent="0.25">
      <c r="A16" s="77" t="s">
        <v>442</v>
      </c>
      <c r="B16" s="78" t="s">
        <v>394</v>
      </c>
      <c r="C16" s="79" t="s">
        <v>395</v>
      </c>
      <c r="D16" s="79" t="s">
        <v>369</v>
      </c>
      <c r="E16" s="79" t="s">
        <v>396</v>
      </c>
      <c r="F16" s="75">
        <v>16</v>
      </c>
      <c r="G16" s="75">
        <v>16</v>
      </c>
      <c r="H16" s="74">
        <v>1391</v>
      </c>
      <c r="I16" s="75">
        <v>15.5</v>
      </c>
      <c r="J16" s="79">
        <v>2</v>
      </c>
      <c r="K16" s="79">
        <v>0</v>
      </c>
      <c r="L16" s="79">
        <v>2</v>
      </c>
      <c r="M16" s="79">
        <v>0</v>
      </c>
      <c r="N16" s="79">
        <v>0</v>
      </c>
      <c r="O16" s="79">
        <v>2</v>
      </c>
      <c r="P16" s="79">
        <v>0</v>
      </c>
      <c r="Q16" s="75">
        <v>0.13</v>
      </c>
      <c r="R16" s="75">
        <v>0</v>
      </c>
      <c r="S16" s="75">
        <v>0.13</v>
      </c>
      <c r="T16" s="75">
        <v>0</v>
      </c>
      <c r="U16" s="75">
        <v>0.13</v>
      </c>
      <c r="V16" s="75">
        <v>0.13</v>
      </c>
      <c r="W16" s="75">
        <v>0.13</v>
      </c>
      <c r="X16" s="79">
        <v>1.5</v>
      </c>
      <c r="Y16" s="79">
        <v>1.5</v>
      </c>
      <c r="Z16" s="79">
        <v>0.8</v>
      </c>
      <c r="AA16" s="79">
        <v>2.2999999999999998</v>
      </c>
      <c r="AB16" s="75">
        <v>0.1</v>
      </c>
      <c r="AC16" s="75">
        <v>0.05</v>
      </c>
      <c r="AD16" s="75">
        <v>0.15</v>
      </c>
      <c r="AE16" s="75">
        <v>0.1</v>
      </c>
      <c r="AF16" s="75">
        <v>0.15</v>
      </c>
    </row>
    <row r="17" spans="1:32" x14ac:dyDescent="0.25">
      <c r="A17" s="77" t="s">
        <v>442</v>
      </c>
      <c r="B17" s="78" t="s">
        <v>397</v>
      </c>
      <c r="C17" s="79" t="s">
        <v>398</v>
      </c>
      <c r="D17" s="79" t="s">
        <v>399</v>
      </c>
      <c r="E17" s="79" t="s">
        <v>400</v>
      </c>
      <c r="F17" s="75">
        <v>0</v>
      </c>
      <c r="G17" s="75">
        <v>0</v>
      </c>
      <c r="H17" s="75">
        <v>0</v>
      </c>
      <c r="I17" s="75">
        <v>0</v>
      </c>
      <c r="J17" s="79">
        <v>0</v>
      </c>
      <c r="K17" s="79">
        <v>0</v>
      </c>
      <c r="L17" s="79">
        <v>0</v>
      </c>
      <c r="M17" s="79">
        <v>0</v>
      </c>
      <c r="N17" s="79">
        <v>0</v>
      </c>
      <c r="O17" s="79">
        <v>0</v>
      </c>
      <c r="P17" s="79">
        <v>0</v>
      </c>
      <c r="Q17" s="75">
        <v>0</v>
      </c>
      <c r="R17" s="75">
        <v>0</v>
      </c>
      <c r="S17" s="75">
        <v>0</v>
      </c>
      <c r="T17" s="75">
        <v>0</v>
      </c>
      <c r="U17" s="75">
        <v>0</v>
      </c>
      <c r="V17" s="75">
        <v>0</v>
      </c>
      <c r="W17" s="75">
        <v>0</v>
      </c>
      <c r="X17" s="79">
        <v>0</v>
      </c>
      <c r="Y17" s="79">
        <v>0</v>
      </c>
      <c r="Z17" s="79">
        <v>0</v>
      </c>
      <c r="AA17" s="79">
        <v>0</v>
      </c>
      <c r="AB17" s="75">
        <v>0</v>
      </c>
      <c r="AC17" s="75">
        <v>0</v>
      </c>
      <c r="AD17" s="75">
        <v>0</v>
      </c>
      <c r="AE17" s="75">
        <v>0</v>
      </c>
      <c r="AF17" s="75">
        <v>0</v>
      </c>
    </row>
    <row r="18" spans="1:32" x14ac:dyDescent="0.25">
      <c r="A18" s="77" t="s">
        <v>442</v>
      </c>
      <c r="B18" s="78" t="s">
        <v>401</v>
      </c>
      <c r="C18" s="79" t="s">
        <v>364</v>
      </c>
      <c r="D18" s="79" t="s">
        <v>375</v>
      </c>
      <c r="E18" s="79" t="s">
        <v>402</v>
      </c>
      <c r="F18" s="75">
        <v>19</v>
      </c>
      <c r="G18" s="75">
        <v>19</v>
      </c>
      <c r="H18" s="74">
        <v>1710</v>
      </c>
      <c r="I18" s="75">
        <v>19</v>
      </c>
      <c r="J18" s="79">
        <v>0</v>
      </c>
      <c r="K18" s="79">
        <v>0</v>
      </c>
      <c r="L18" s="79">
        <v>0</v>
      </c>
      <c r="M18" s="79">
        <v>0</v>
      </c>
      <c r="N18" s="79">
        <v>0</v>
      </c>
      <c r="O18" s="79">
        <v>0</v>
      </c>
      <c r="P18" s="79">
        <v>0</v>
      </c>
      <c r="Q18" s="75">
        <v>0</v>
      </c>
      <c r="R18" s="75">
        <v>0</v>
      </c>
      <c r="S18" s="75">
        <v>0</v>
      </c>
      <c r="T18" s="75">
        <v>0</v>
      </c>
      <c r="U18" s="75">
        <v>0</v>
      </c>
      <c r="V18" s="75">
        <v>0</v>
      </c>
      <c r="W18" s="75">
        <v>0</v>
      </c>
      <c r="X18" s="79">
        <v>0</v>
      </c>
      <c r="Y18" s="79">
        <v>0</v>
      </c>
      <c r="Z18" s="79">
        <v>0</v>
      </c>
      <c r="AA18" s="79">
        <v>0</v>
      </c>
      <c r="AB18" s="75">
        <v>0</v>
      </c>
      <c r="AC18" s="75">
        <v>0</v>
      </c>
      <c r="AD18" s="75">
        <v>0</v>
      </c>
      <c r="AE18" s="75">
        <v>0</v>
      </c>
      <c r="AF18" s="75">
        <v>0</v>
      </c>
    </row>
    <row r="19" spans="1:32" x14ac:dyDescent="0.25">
      <c r="A19" s="77" t="s">
        <v>442</v>
      </c>
      <c r="B19" s="78" t="s">
        <v>403</v>
      </c>
      <c r="C19" s="79" t="s">
        <v>364</v>
      </c>
      <c r="D19" s="79" t="s">
        <v>365</v>
      </c>
      <c r="E19" s="79" t="s">
        <v>404</v>
      </c>
      <c r="F19" s="75">
        <v>19</v>
      </c>
      <c r="G19" s="75">
        <v>19</v>
      </c>
      <c r="H19" s="74">
        <v>1621</v>
      </c>
      <c r="I19" s="75">
        <v>18</v>
      </c>
      <c r="J19" s="79">
        <v>7</v>
      </c>
      <c r="K19" s="79">
        <v>7</v>
      </c>
      <c r="L19" s="79">
        <v>6</v>
      </c>
      <c r="M19" s="79">
        <v>1</v>
      </c>
      <c r="N19" s="79">
        <v>1</v>
      </c>
      <c r="O19" s="79">
        <v>4</v>
      </c>
      <c r="P19" s="79">
        <v>0</v>
      </c>
      <c r="Q19" s="75">
        <v>0.22</v>
      </c>
      <c r="R19" s="75">
        <v>0</v>
      </c>
      <c r="S19" s="75">
        <v>0.39</v>
      </c>
      <c r="T19" s="75">
        <v>0.39</v>
      </c>
      <c r="U19" s="75">
        <v>0.78</v>
      </c>
      <c r="V19" s="75">
        <v>0.33</v>
      </c>
      <c r="W19" s="75">
        <v>0.72</v>
      </c>
      <c r="X19" s="79">
        <v>5.9</v>
      </c>
      <c r="Y19" s="79">
        <v>5.3</v>
      </c>
      <c r="Z19" s="79">
        <v>4.2</v>
      </c>
      <c r="AA19" s="79">
        <v>9.5</v>
      </c>
      <c r="AB19" s="75">
        <v>0.33</v>
      </c>
      <c r="AC19" s="75">
        <v>0.24</v>
      </c>
      <c r="AD19" s="75">
        <v>0.56000000000000005</v>
      </c>
      <c r="AE19" s="75">
        <v>0.28999999999999998</v>
      </c>
      <c r="AF19" s="75">
        <v>0.53</v>
      </c>
    </row>
    <row r="20" spans="1:32" x14ac:dyDescent="0.25">
      <c r="A20" s="77" t="s">
        <v>442</v>
      </c>
      <c r="B20" s="78" t="s">
        <v>405</v>
      </c>
      <c r="C20" s="79" t="s">
        <v>406</v>
      </c>
      <c r="D20" s="79" t="s">
        <v>361</v>
      </c>
      <c r="E20" s="79" t="s">
        <v>407</v>
      </c>
      <c r="F20" s="75">
        <v>19</v>
      </c>
      <c r="G20" s="75">
        <v>19</v>
      </c>
      <c r="H20" s="74">
        <v>1695</v>
      </c>
      <c r="I20" s="75">
        <v>18.8</v>
      </c>
      <c r="J20" s="79">
        <v>2</v>
      </c>
      <c r="K20" s="79">
        <v>1</v>
      </c>
      <c r="L20" s="79">
        <v>2</v>
      </c>
      <c r="M20" s="79">
        <v>0</v>
      </c>
      <c r="N20" s="79">
        <v>0</v>
      </c>
      <c r="O20" s="79">
        <v>4</v>
      </c>
      <c r="P20" s="79">
        <v>0</v>
      </c>
      <c r="Q20" s="75">
        <v>0.21</v>
      </c>
      <c r="R20" s="75">
        <v>0</v>
      </c>
      <c r="S20" s="75">
        <v>0.11</v>
      </c>
      <c r="T20" s="75">
        <v>0.05</v>
      </c>
      <c r="U20" s="75">
        <v>0.16</v>
      </c>
      <c r="V20" s="75">
        <v>0.11</v>
      </c>
      <c r="W20" s="75">
        <v>0.16</v>
      </c>
      <c r="X20" s="79">
        <v>0.9</v>
      </c>
      <c r="Y20" s="79">
        <v>0.9</v>
      </c>
      <c r="Z20" s="79">
        <v>0.9</v>
      </c>
      <c r="AA20" s="79">
        <v>1.8</v>
      </c>
      <c r="AB20" s="75">
        <v>0.05</v>
      </c>
      <c r="AC20" s="75">
        <v>0.05</v>
      </c>
      <c r="AD20" s="75">
        <v>0.09</v>
      </c>
      <c r="AE20" s="75">
        <v>0.05</v>
      </c>
      <c r="AF20" s="75">
        <v>0.09</v>
      </c>
    </row>
    <row r="21" spans="1:32" x14ac:dyDescent="0.25">
      <c r="A21" s="77" t="s">
        <v>442</v>
      </c>
      <c r="B21" s="78" t="s">
        <v>411</v>
      </c>
      <c r="C21" s="79" t="s">
        <v>364</v>
      </c>
      <c r="D21" s="79" t="s">
        <v>369</v>
      </c>
      <c r="E21" s="79" t="s">
        <v>412</v>
      </c>
      <c r="F21" s="75">
        <v>0</v>
      </c>
      <c r="G21" s="75">
        <v>0</v>
      </c>
      <c r="H21" s="75">
        <v>0</v>
      </c>
      <c r="I21" s="75">
        <v>0</v>
      </c>
      <c r="J21" s="79">
        <v>0</v>
      </c>
      <c r="K21" s="79">
        <v>0</v>
      </c>
      <c r="L21" s="79">
        <v>0</v>
      </c>
      <c r="M21" s="79">
        <v>0</v>
      </c>
      <c r="N21" s="79">
        <v>0</v>
      </c>
      <c r="O21" s="79">
        <v>0</v>
      </c>
      <c r="P21" s="79">
        <v>0</v>
      </c>
      <c r="Q21" s="75">
        <v>0</v>
      </c>
      <c r="R21" s="75">
        <v>0</v>
      </c>
      <c r="S21" s="75">
        <v>0</v>
      </c>
      <c r="T21" s="75">
        <v>0</v>
      </c>
      <c r="U21" s="75">
        <v>0</v>
      </c>
      <c r="V21" s="75">
        <v>0</v>
      </c>
      <c r="W21" s="75">
        <v>0</v>
      </c>
      <c r="X21" s="79">
        <v>0</v>
      </c>
      <c r="Y21" s="79">
        <v>0</v>
      </c>
      <c r="Z21" s="79">
        <v>0</v>
      </c>
      <c r="AA21" s="79">
        <v>0</v>
      </c>
      <c r="AB21" s="75">
        <v>0</v>
      </c>
      <c r="AC21" s="75">
        <v>0</v>
      </c>
      <c r="AD21" s="75">
        <v>0</v>
      </c>
      <c r="AE21" s="75">
        <v>0</v>
      </c>
      <c r="AF21" s="75">
        <v>0</v>
      </c>
    </row>
    <row r="22" spans="1:32" x14ac:dyDescent="0.25">
      <c r="A22" s="77" t="s">
        <v>442</v>
      </c>
      <c r="B22" s="78" t="s">
        <v>413</v>
      </c>
      <c r="C22" s="79" t="s">
        <v>364</v>
      </c>
      <c r="D22" s="79" t="s">
        <v>414</v>
      </c>
      <c r="E22" s="79" t="s">
        <v>415</v>
      </c>
      <c r="F22" s="75">
        <v>5</v>
      </c>
      <c r="G22" s="75">
        <v>0</v>
      </c>
      <c r="H22" s="75">
        <v>52</v>
      </c>
      <c r="I22" s="75">
        <v>0.6</v>
      </c>
      <c r="J22" s="79">
        <v>0</v>
      </c>
      <c r="K22" s="79">
        <v>0</v>
      </c>
      <c r="L22" s="79">
        <v>0</v>
      </c>
      <c r="M22" s="79">
        <v>0</v>
      </c>
      <c r="N22" s="79">
        <v>0</v>
      </c>
      <c r="O22" s="79">
        <v>0</v>
      </c>
      <c r="P22" s="79">
        <v>0</v>
      </c>
      <c r="Q22" s="75">
        <v>0</v>
      </c>
      <c r="R22" s="75">
        <v>0</v>
      </c>
      <c r="S22" s="75">
        <v>0</v>
      </c>
      <c r="T22" s="75">
        <v>0</v>
      </c>
      <c r="U22" s="75">
        <v>0</v>
      </c>
      <c r="V22" s="75">
        <v>0</v>
      </c>
      <c r="W22" s="75">
        <v>0</v>
      </c>
      <c r="X22" s="79">
        <v>0.1</v>
      </c>
      <c r="Y22" s="79">
        <v>0.1</v>
      </c>
      <c r="Z22" s="79">
        <v>0.3</v>
      </c>
      <c r="AA22" s="79">
        <v>0.4</v>
      </c>
      <c r="AB22" s="75">
        <v>0.16</v>
      </c>
      <c r="AC22" s="75">
        <v>0.49</v>
      </c>
      <c r="AD22" s="75">
        <v>0.65</v>
      </c>
      <c r="AE22" s="75">
        <v>0.16</v>
      </c>
      <c r="AF22" s="75">
        <v>0.65</v>
      </c>
    </row>
    <row r="23" spans="1:32" x14ac:dyDescent="0.25">
      <c r="A23" s="77" t="s">
        <v>442</v>
      </c>
      <c r="B23" s="78" t="s">
        <v>419</v>
      </c>
      <c r="C23" s="79" t="s">
        <v>364</v>
      </c>
      <c r="D23" s="79" t="s">
        <v>361</v>
      </c>
      <c r="E23" s="79" t="s">
        <v>420</v>
      </c>
      <c r="F23" s="75">
        <v>0</v>
      </c>
      <c r="G23" s="75">
        <v>0</v>
      </c>
      <c r="H23" s="75">
        <v>0</v>
      </c>
      <c r="I23" s="75">
        <v>0</v>
      </c>
      <c r="J23" s="79">
        <v>0</v>
      </c>
      <c r="K23" s="79">
        <v>0</v>
      </c>
      <c r="L23" s="79">
        <v>0</v>
      </c>
      <c r="M23" s="79">
        <v>0</v>
      </c>
      <c r="N23" s="79">
        <v>0</v>
      </c>
      <c r="O23" s="79">
        <v>0</v>
      </c>
      <c r="P23" s="79">
        <v>0</v>
      </c>
      <c r="Q23" s="75">
        <v>0</v>
      </c>
      <c r="R23" s="75">
        <v>0</v>
      </c>
      <c r="S23" s="75">
        <v>0</v>
      </c>
      <c r="T23" s="75">
        <v>0</v>
      </c>
      <c r="U23" s="75">
        <v>0</v>
      </c>
      <c r="V23" s="75">
        <v>0</v>
      </c>
      <c r="W23" s="75">
        <v>0</v>
      </c>
      <c r="X23" s="79">
        <v>0</v>
      </c>
      <c r="Y23" s="79">
        <v>0</v>
      </c>
      <c r="Z23" s="79">
        <v>0</v>
      </c>
      <c r="AA23" s="79">
        <v>0</v>
      </c>
      <c r="AB23" s="75">
        <v>0</v>
      </c>
      <c r="AC23" s="75">
        <v>0</v>
      </c>
      <c r="AD23" s="75">
        <v>0</v>
      </c>
      <c r="AE23" s="75">
        <v>0</v>
      </c>
      <c r="AF23" s="75">
        <v>0</v>
      </c>
    </row>
    <row r="24" spans="1:32" x14ac:dyDescent="0.25">
      <c r="A24" s="77" t="s">
        <v>442</v>
      </c>
      <c r="B24" s="78" t="s">
        <v>421</v>
      </c>
      <c r="C24" s="79" t="s">
        <v>422</v>
      </c>
      <c r="D24" s="79" t="s">
        <v>361</v>
      </c>
      <c r="E24" s="79" t="s">
        <v>423</v>
      </c>
      <c r="F24" s="75">
        <v>15</v>
      </c>
      <c r="G24" s="75">
        <v>4</v>
      </c>
      <c r="H24" s="75">
        <v>469</v>
      </c>
      <c r="I24" s="75">
        <v>5.2</v>
      </c>
      <c r="J24" s="79">
        <v>0</v>
      </c>
      <c r="K24" s="79">
        <v>0</v>
      </c>
      <c r="L24" s="79">
        <v>0</v>
      </c>
      <c r="M24" s="79">
        <v>0</v>
      </c>
      <c r="N24" s="79">
        <v>0</v>
      </c>
      <c r="O24" s="79">
        <v>0</v>
      </c>
      <c r="P24" s="79">
        <v>0</v>
      </c>
      <c r="Q24" s="75">
        <v>0</v>
      </c>
      <c r="R24" s="75">
        <v>0</v>
      </c>
      <c r="S24" s="75">
        <v>0</v>
      </c>
      <c r="T24" s="75">
        <v>0</v>
      </c>
      <c r="U24" s="75">
        <v>0</v>
      </c>
      <c r="V24" s="75">
        <v>0</v>
      </c>
      <c r="W24" s="75">
        <v>0</v>
      </c>
      <c r="X24" s="79">
        <v>0.3</v>
      </c>
      <c r="Y24" s="79">
        <v>0.3</v>
      </c>
      <c r="Z24" s="79">
        <v>0.2</v>
      </c>
      <c r="AA24" s="79">
        <v>0.4</v>
      </c>
      <c r="AB24" s="75">
        <v>0.05</v>
      </c>
      <c r="AC24" s="75">
        <v>0.03</v>
      </c>
      <c r="AD24" s="75">
        <v>0.08</v>
      </c>
      <c r="AE24" s="75">
        <v>0.05</v>
      </c>
      <c r="AF24" s="75">
        <v>0.08</v>
      </c>
    </row>
    <row r="25" spans="1:32" x14ac:dyDescent="0.25">
      <c r="A25" s="77" t="s">
        <v>442</v>
      </c>
      <c r="B25" s="78" t="s">
        <v>424</v>
      </c>
      <c r="C25" s="79" t="s">
        <v>425</v>
      </c>
      <c r="D25" s="79" t="s">
        <v>361</v>
      </c>
      <c r="E25" s="79" t="s">
        <v>426</v>
      </c>
      <c r="F25" s="75">
        <v>15</v>
      </c>
      <c r="G25" s="75">
        <v>4</v>
      </c>
      <c r="H25" s="75">
        <v>506</v>
      </c>
      <c r="I25" s="75">
        <v>5.6</v>
      </c>
      <c r="J25" s="79">
        <v>0</v>
      </c>
      <c r="K25" s="79">
        <v>1</v>
      </c>
      <c r="L25" s="79">
        <v>0</v>
      </c>
      <c r="M25" s="79">
        <v>0</v>
      </c>
      <c r="N25" s="79">
        <v>0</v>
      </c>
      <c r="O25" s="79">
        <v>1</v>
      </c>
      <c r="P25" s="79">
        <v>0</v>
      </c>
      <c r="Q25" s="75">
        <v>0.18</v>
      </c>
      <c r="R25" s="75">
        <v>0</v>
      </c>
      <c r="S25" s="75">
        <v>0</v>
      </c>
      <c r="T25" s="75">
        <v>0.18</v>
      </c>
      <c r="U25" s="75">
        <v>0.18</v>
      </c>
      <c r="V25" s="75">
        <v>0</v>
      </c>
      <c r="W25" s="75">
        <v>0.18</v>
      </c>
      <c r="X25" s="79">
        <v>0.1</v>
      </c>
      <c r="Y25" s="79">
        <v>0.1</v>
      </c>
      <c r="Z25" s="79">
        <v>0.6</v>
      </c>
      <c r="AA25" s="79">
        <v>0.7</v>
      </c>
      <c r="AB25" s="75">
        <v>0.01</v>
      </c>
      <c r="AC25" s="75">
        <v>0.1</v>
      </c>
      <c r="AD25" s="75">
        <v>0.12</v>
      </c>
      <c r="AE25" s="75">
        <v>0.01</v>
      </c>
      <c r="AF25" s="75">
        <v>0.12</v>
      </c>
    </row>
    <row r="26" spans="1:32" x14ac:dyDescent="0.25">
      <c r="A26" s="77" t="s">
        <v>442</v>
      </c>
      <c r="B26" s="78" t="s">
        <v>427</v>
      </c>
      <c r="C26" s="79" t="s">
        <v>409</v>
      </c>
      <c r="D26" s="79" t="s">
        <v>399</v>
      </c>
      <c r="E26" s="79" t="s">
        <v>428</v>
      </c>
      <c r="F26" s="75">
        <v>1</v>
      </c>
      <c r="G26" s="75">
        <v>0</v>
      </c>
      <c r="H26" s="75">
        <v>9</v>
      </c>
      <c r="I26" s="75">
        <v>0.1</v>
      </c>
      <c r="J26" s="79">
        <v>0</v>
      </c>
      <c r="K26" s="79">
        <v>0</v>
      </c>
      <c r="L26" s="79">
        <v>0</v>
      </c>
      <c r="M26" s="79">
        <v>0</v>
      </c>
      <c r="N26" s="79">
        <v>0</v>
      </c>
      <c r="O26" s="79">
        <v>0</v>
      </c>
      <c r="P26" s="79">
        <v>0</v>
      </c>
      <c r="Q26" s="75">
        <v>0</v>
      </c>
      <c r="R26" s="75">
        <v>0</v>
      </c>
      <c r="S26" s="75">
        <v>0</v>
      </c>
      <c r="T26" s="75">
        <v>0</v>
      </c>
      <c r="U26" s="75">
        <v>0</v>
      </c>
      <c r="V26" s="75">
        <v>0</v>
      </c>
      <c r="W26" s="75">
        <v>0</v>
      </c>
      <c r="X26" s="79">
        <v>0</v>
      </c>
      <c r="Y26" s="79">
        <v>0</v>
      </c>
      <c r="Z26" s="79">
        <v>0</v>
      </c>
      <c r="AA26" s="79">
        <v>0</v>
      </c>
      <c r="AB26" s="75">
        <v>0</v>
      </c>
      <c r="AC26" s="75">
        <v>0</v>
      </c>
      <c r="AD26" s="75">
        <v>0</v>
      </c>
      <c r="AE26" s="75">
        <v>0</v>
      </c>
      <c r="AF26" s="75">
        <v>0</v>
      </c>
    </row>
    <row r="27" spans="1:32" x14ac:dyDescent="0.25">
      <c r="A27" s="77" t="s">
        <v>442</v>
      </c>
      <c r="B27" s="78" t="s">
        <v>429</v>
      </c>
      <c r="C27" s="79" t="s">
        <v>430</v>
      </c>
      <c r="D27" s="79" t="s">
        <v>375</v>
      </c>
      <c r="E27" s="79" t="s">
        <v>431</v>
      </c>
      <c r="F27" s="75">
        <v>0</v>
      </c>
      <c r="G27" s="75">
        <v>0</v>
      </c>
      <c r="H27" s="75">
        <v>0</v>
      </c>
      <c r="I27" s="75">
        <v>0</v>
      </c>
      <c r="J27" s="79">
        <v>0</v>
      </c>
      <c r="K27" s="79">
        <v>0</v>
      </c>
      <c r="L27" s="79">
        <v>0</v>
      </c>
      <c r="M27" s="79">
        <v>0</v>
      </c>
      <c r="N27" s="79">
        <v>0</v>
      </c>
      <c r="O27" s="79">
        <v>0</v>
      </c>
      <c r="P27" s="79">
        <v>0</v>
      </c>
      <c r="Q27" s="75">
        <v>0</v>
      </c>
      <c r="R27" s="75">
        <v>0</v>
      </c>
      <c r="S27" s="75">
        <v>0</v>
      </c>
      <c r="T27" s="75">
        <v>0</v>
      </c>
      <c r="U27" s="75">
        <v>0</v>
      </c>
      <c r="V27" s="75">
        <v>0</v>
      </c>
      <c r="W27" s="75">
        <v>0</v>
      </c>
      <c r="X27" s="79">
        <v>0</v>
      </c>
      <c r="Y27" s="79">
        <v>0</v>
      </c>
      <c r="Z27" s="79">
        <v>0</v>
      </c>
      <c r="AA27" s="79">
        <v>0</v>
      </c>
      <c r="AB27" s="75">
        <v>0</v>
      </c>
      <c r="AC27" s="75">
        <v>0</v>
      </c>
      <c r="AD27" s="75">
        <v>0</v>
      </c>
      <c r="AE27" s="75">
        <v>0</v>
      </c>
      <c r="AF27" s="75">
        <v>0</v>
      </c>
    </row>
    <row r="28" spans="1:32" x14ac:dyDescent="0.25">
      <c r="A28" s="77" t="s">
        <v>442</v>
      </c>
      <c r="B28" s="78" t="s">
        <v>432</v>
      </c>
      <c r="C28" s="79" t="s">
        <v>417</v>
      </c>
      <c r="D28" s="79" t="s">
        <v>414</v>
      </c>
      <c r="E28" s="79" t="s">
        <v>433</v>
      </c>
      <c r="F28" s="75">
        <v>10</v>
      </c>
      <c r="G28" s="75">
        <v>1</v>
      </c>
      <c r="H28" s="75">
        <v>250</v>
      </c>
      <c r="I28" s="75">
        <v>2.8</v>
      </c>
      <c r="J28" s="79">
        <v>1</v>
      </c>
      <c r="K28" s="79">
        <v>1</v>
      </c>
      <c r="L28" s="79">
        <v>1</v>
      </c>
      <c r="M28" s="79">
        <v>0</v>
      </c>
      <c r="N28" s="79">
        <v>0</v>
      </c>
      <c r="O28" s="79">
        <v>0</v>
      </c>
      <c r="P28" s="79">
        <v>0</v>
      </c>
      <c r="Q28" s="75">
        <v>0</v>
      </c>
      <c r="R28" s="75">
        <v>0</v>
      </c>
      <c r="S28" s="75">
        <v>0.36</v>
      </c>
      <c r="T28" s="75">
        <v>0.36</v>
      </c>
      <c r="U28" s="75">
        <v>0.72</v>
      </c>
      <c r="V28" s="75">
        <v>0.36</v>
      </c>
      <c r="W28" s="75">
        <v>0.72</v>
      </c>
      <c r="X28" s="79">
        <v>0.3</v>
      </c>
      <c r="Y28" s="79">
        <v>0.3</v>
      </c>
      <c r="Z28" s="79">
        <v>1.1000000000000001</v>
      </c>
      <c r="AA28" s="79">
        <v>1.5</v>
      </c>
      <c r="AB28" s="75">
        <v>0.12</v>
      </c>
      <c r="AC28" s="75">
        <v>0.41</v>
      </c>
      <c r="AD28" s="75">
        <v>0.53</v>
      </c>
      <c r="AE28" s="75">
        <v>0.12</v>
      </c>
      <c r="AF28" s="75">
        <v>0.53</v>
      </c>
    </row>
    <row r="29" spans="1:32" x14ac:dyDescent="0.25">
      <c r="A29" s="77" t="s">
        <v>442</v>
      </c>
      <c r="B29" s="78" t="s">
        <v>434</v>
      </c>
      <c r="C29" s="79" t="s">
        <v>364</v>
      </c>
      <c r="D29" s="79" t="s">
        <v>361</v>
      </c>
      <c r="E29" s="79" t="s">
        <v>435</v>
      </c>
      <c r="F29" s="75">
        <v>19</v>
      </c>
      <c r="G29" s="75">
        <v>19</v>
      </c>
      <c r="H29" s="74">
        <v>1509</v>
      </c>
      <c r="I29" s="75">
        <v>16.8</v>
      </c>
      <c r="J29" s="79">
        <v>0</v>
      </c>
      <c r="K29" s="79">
        <v>2</v>
      </c>
      <c r="L29" s="79">
        <v>0</v>
      </c>
      <c r="M29" s="79">
        <v>0</v>
      </c>
      <c r="N29" s="79">
        <v>0</v>
      </c>
      <c r="O29" s="79">
        <v>4</v>
      </c>
      <c r="P29" s="79">
        <v>0</v>
      </c>
      <c r="Q29" s="75">
        <v>0.24</v>
      </c>
      <c r="R29" s="75">
        <v>0</v>
      </c>
      <c r="S29" s="75">
        <v>0</v>
      </c>
      <c r="T29" s="75">
        <v>0.12</v>
      </c>
      <c r="U29" s="75">
        <v>0.12</v>
      </c>
      <c r="V29" s="75">
        <v>0</v>
      </c>
      <c r="W29" s="75">
        <v>0.12</v>
      </c>
      <c r="X29" s="79">
        <v>0.3</v>
      </c>
      <c r="Y29" s="79">
        <v>0.3</v>
      </c>
      <c r="Z29" s="79">
        <v>1.1000000000000001</v>
      </c>
      <c r="AA29" s="79">
        <v>1.4</v>
      </c>
      <c r="AB29" s="75">
        <v>0.02</v>
      </c>
      <c r="AC29" s="75">
        <v>7.0000000000000007E-2</v>
      </c>
      <c r="AD29" s="75">
        <v>0.08</v>
      </c>
      <c r="AE29" s="75">
        <v>0.02</v>
      </c>
      <c r="AF29" s="75">
        <v>0.08</v>
      </c>
    </row>
    <row r="30" spans="1:32" x14ac:dyDescent="0.25">
      <c r="A30" s="77" t="s">
        <v>442</v>
      </c>
      <c r="B30" s="78" t="s">
        <v>436</v>
      </c>
      <c r="C30" s="79" t="s">
        <v>437</v>
      </c>
      <c r="D30" s="79" t="s">
        <v>369</v>
      </c>
      <c r="E30" s="79" t="s">
        <v>438</v>
      </c>
      <c r="F30" s="75">
        <v>19</v>
      </c>
      <c r="G30" s="75">
        <v>19</v>
      </c>
      <c r="H30" s="74">
        <v>1616</v>
      </c>
      <c r="I30" s="75">
        <v>18</v>
      </c>
      <c r="J30" s="79">
        <v>3</v>
      </c>
      <c r="K30" s="79">
        <v>5</v>
      </c>
      <c r="L30" s="79">
        <v>3</v>
      </c>
      <c r="M30" s="79">
        <v>0</v>
      </c>
      <c r="N30" s="79">
        <v>0</v>
      </c>
      <c r="O30" s="79">
        <v>3</v>
      </c>
      <c r="P30" s="79">
        <v>0</v>
      </c>
      <c r="Q30" s="75">
        <v>0.17</v>
      </c>
      <c r="R30" s="75">
        <v>0</v>
      </c>
      <c r="S30" s="75">
        <v>0.17</v>
      </c>
      <c r="T30" s="75">
        <v>0.28000000000000003</v>
      </c>
      <c r="U30" s="75">
        <v>0.45</v>
      </c>
      <c r="V30" s="75">
        <v>0.17</v>
      </c>
      <c r="W30" s="75">
        <v>0.45</v>
      </c>
      <c r="X30" s="79">
        <v>2</v>
      </c>
      <c r="Y30" s="79">
        <v>2</v>
      </c>
      <c r="Z30" s="79">
        <v>3.7</v>
      </c>
      <c r="AA30" s="79">
        <v>5.6</v>
      </c>
      <c r="AB30" s="75">
        <v>0.11</v>
      </c>
      <c r="AC30" s="75">
        <v>0.2</v>
      </c>
      <c r="AD30" s="75">
        <v>0.31</v>
      </c>
      <c r="AE30" s="75">
        <v>0.11</v>
      </c>
      <c r="AF30" s="75">
        <v>0.31</v>
      </c>
    </row>
    <row r="31" spans="1:32" x14ac:dyDescent="0.25">
      <c r="A31" s="77" t="s">
        <v>442</v>
      </c>
      <c r="B31" s="78" t="s">
        <v>439</v>
      </c>
      <c r="C31" s="79" t="s">
        <v>440</v>
      </c>
      <c r="D31" s="79" t="s">
        <v>361</v>
      </c>
      <c r="E31" s="79" t="s">
        <v>441</v>
      </c>
      <c r="F31" s="75">
        <v>12</v>
      </c>
      <c r="G31" s="75">
        <v>11</v>
      </c>
      <c r="H31" s="75">
        <v>901</v>
      </c>
      <c r="I31" s="75">
        <v>10</v>
      </c>
      <c r="J31" s="79">
        <v>0</v>
      </c>
      <c r="K31" s="79">
        <v>1</v>
      </c>
      <c r="L31" s="79">
        <v>0</v>
      </c>
      <c r="M31" s="79">
        <v>0</v>
      </c>
      <c r="N31" s="79">
        <v>0</v>
      </c>
      <c r="O31" s="79">
        <v>1</v>
      </c>
      <c r="P31" s="79">
        <v>0</v>
      </c>
      <c r="Q31" s="75">
        <v>0.1</v>
      </c>
      <c r="R31" s="75">
        <v>0</v>
      </c>
      <c r="S31" s="75">
        <v>0</v>
      </c>
      <c r="T31" s="75">
        <v>0.1</v>
      </c>
      <c r="U31" s="75">
        <v>0.1</v>
      </c>
      <c r="V31" s="75">
        <v>0</v>
      </c>
      <c r="W31" s="75">
        <v>0.1</v>
      </c>
      <c r="X31" s="79">
        <v>0.7</v>
      </c>
      <c r="Y31" s="79">
        <v>0.7</v>
      </c>
      <c r="Z31" s="79">
        <v>0.5</v>
      </c>
      <c r="AA31" s="79">
        <v>1.2</v>
      </c>
      <c r="AB31" s="75">
        <v>7.0000000000000007E-2</v>
      </c>
      <c r="AC31" s="75">
        <v>0.05</v>
      </c>
      <c r="AD31" s="75">
        <v>0.12</v>
      </c>
      <c r="AE31" s="75">
        <v>7.0000000000000007E-2</v>
      </c>
      <c r="AF31" s="75">
        <v>0.12</v>
      </c>
    </row>
    <row r="32" spans="1:32" x14ac:dyDescent="0.25">
      <c r="A32" s="54" t="s">
        <v>506</v>
      </c>
      <c r="B32" s="88" t="s">
        <v>448</v>
      </c>
      <c r="C32" s="75" t="s">
        <v>364</v>
      </c>
      <c r="D32" s="75" t="s">
        <v>399</v>
      </c>
      <c r="E32" s="75" t="s">
        <v>449</v>
      </c>
      <c r="F32" s="79">
        <v>6</v>
      </c>
      <c r="G32" s="79">
        <v>0</v>
      </c>
      <c r="H32" s="79">
        <v>49</v>
      </c>
      <c r="I32" s="79">
        <v>0.5</v>
      </c>
      <c r="J32" s="75">
        <v>0</v>
      </c>
      <c r="K32" s="75">
        <v>0</v>
      </c>
      <c r="L32" s="75">
        <v>0</v>
      </c>
      <c r="M32" s="75">
        <v>0</v>
      </c>
      <c r="N32" s="75">
        <v>0</v>
      </c>
      <c r="O32" s="75">
        <v>0</v>
      </c>
      <c r="P32" s="75">
        <v>0</v>
      </c>
      <c r="Q32" s="79">
        <v>0</v>
      </c>
      <c r="R32" s="79">
        <v>0</v>
      </c>
      <c r="S32" s="79">
        <v>0</v>
      </c>
      <c r="T32" s="79">
        <v>0</v>
      </c>
      <c r="U32" s="79">
        <v>0</v>
      </c>
      <c r="V32" s="79">
        <v>0</v>
      </c>
      <c r="W32" s="79">
        <v>0</v>
      </c>
      <c r="X32" s="75">
        <v>0</v>
      </c>
      <c r="Y32" s="75">
        <v>0</v>
      </c>
      <c r="Z32" s="75">
        <v>0</v>
      </c>
      <c r="AA32" s="75">
        <v>0</v>
      </c>
      <c r="AB32" s="79">
        <v>0</v>
      </c>
      <c r="AC32" s="79">
        <v>0</v>
      </c>
      <c r="AD32" s="79">
        <v>0</v>
      </c>
      <c r="AE32" s="79">
        <v>0</v>
      </c>
      <c r="AF32" s="79">
        <v>0</v>
      </c>
    </row>
    <row r="33" spans="1:32" x14ac:dyDescent="0.25">
      <c r="A33" s="54" t="s">
        <v>506</v>
      </c>
      <c r="B33" s="88" t="s">
        <v>450</v>
      </c>
      <c r="C33" s="75" t="s">
        <v>451</v>
      </c>
      <c r="D33" s="75" t="s">
        <v>399</v>
      </c>
      <c r="E33" s="75" t="s">
        <v>452</v>
      </c>
      <c r="F33" s="79">
        <v>19</v>
      </c>
      <c r="G33" s="79">
        <v>16</v>
      </c>
      <c r="H33" s="80">
        <v>1236</v>
      </c>
      <c r="I33" s="79">
        <v>13.7</v>
      </c>
      <c r="J33" s="75">
        <v>4</v>
      </c>
      <c r="K33" s="75">
        <v>2</v>
      </c>
      <c r="L33" s="75">
        <v>4</v>
      </c>
      <c r="M33" s="75">
        <v>0</v>
      </c>
      <c r="N33" s="75">
        <v>0</v>
      </c>
      <c r="O33" s="75">
        <v>4</v>
      </c>
      <c r="P33" s="75">
        <v>0</v>
      </c>
      <c r="Q33" s="79">
        <v>0.28999999999999998</v>
      </c>
      <c r="R33" s="79">
        <v>0</v>
      </c>
      <c r="S33" s="79">
        <v>0.28999999999999998</v>
      </c>
      <c r="T33" s="79">
        <v>0.15</v>
      </c>
      <c r="U33" s="79">
        <v>0.44</v>
      </c>
      <c r="V33" s="79">
        <v>0.28999999999999998</v>
      </c>
      <c r="W33" s="79">
        <v>0.44</v>
      </c>
      <c r="X33" s="75">
        <v>3.9</v>
      </c>
      <c r="Y33" s="75">
        <v>3.9</v>
      </c>
      <c r="Z33" s="75">
        <v>2.2999999999999998</v>
      </c>
      <c r="AA33" s="75">
        <v>6.1</v>
      </c>
      <c r="AB33" s="79">
        <v>0.28000000000000003</v>
      </c>
      <c r="AC33" s="79">
        <v>0.16</v>
      </c>
      <c r="AD33" s="79">
        <v>0.45</v>
      </c>
      <c r="AE33" s="79">
        <v>0.28000000000000003</v>
      </c>
      <c r="AF33" s="79">
        <v>0.45</v>
      </c>
    </row>
    <row r="34" spans="1:32" x14ac:dyDescent="0.25">
      <c r="A34" s="54" t="s">
        <v>506</v>
      </c>
      <c r="B34" s="88" t="s">
        <v>453</v>
      </c>
      <c r="C34" s="75" t="s">
        <v>454</v>
      </c>
      <c r="D34" s="75" t="s">
        <v>369</v>
      </c>
      <c r="E34" s="75" t="s">
        <v>455</v>
      </c>
      <c r="F34" s="79">
        <v>0</v>
      </c>
      <c r="G34" s="79">
        <v>0</v>
      </c>
      <c r="H34" s="79">
        <v>0</v>
      </c>
      <c r="I34" s="79">
        <v>0</v>
      </c>
      <c r="J34" s="75">
        <v>0</v>
      </c>
      <c r="K34" s="75">
        <v>0</v>
      </c>
      <c r="L34" s="75">
        <v>0</v>
      </c>
      <c r="M34" s="75">
        <v>0</v>
      </c>
      <c r="N34" s="75">
        <v>0</v>
      </c>
      <c r="O34" s="75">
        <v>0</v>
      </c>
      <c r="P34" s="75">
        <v>0</v>
      </c>
      <c r="Q34" s="79">
        <v>0</v>
      </c>
      <c r="R34" s="79">
        <v>0</v>
      </c>
      <c r="S34" s="79">
        <v>0</v>
      </c>
      <c r="T34" s="79">
        <v>0</v>
      </c>
      <c r="U34" s="79">
        <v>0</v>
      </c>
      <c r="V34" s="79">
        <v>0</v>
      </c>
      <c r="W34" s="79">
        <v>0</v>
      </c>
      <c r="X34" s="75">
        <v>0</v>
      </c>
      <c r="Y34" s="75">
        <v>0</v>
      </c>
      <c r="Z34" s="75">
        <v>0</v>
      </c>
      <c r="AA34" s="75">
        <v>0</v>
      </c>
      <c r="AB34" s="79">
        <v>0</v>
      </c>
      <c r="AC34" s="79">
        <v>0</v>
      </c>
      <c r="AD34" s="79">
        <v>0</v>
      </c>
      <c r="AE34" s="79">
        <v>0</v>
      </c>
      <c r="AF34" s="79">
        <v>0</v>
      </c>
    </row>
    <row r="35" spans="1:32" x14ac:dyDescent="0.25">
      <c r="A35" s="54" t="s">
        <v>506</v>
      </c>
      <c r="B35" s="88" t="s">
        <v>456</v>
      </c>
      <c r="C35" s="75" t="s">
        <v>457</v>
      </c>
      <c r="D35" s="75" t="s">
        <v>414</v>
      </c>
      <c r="E35" s="75" t="s">
        <v>458</v>
      </c>
      <c r="F35" s="79">
        <v>20</v>
      </c>
      <c r="G35" s="79">
        <v>12</v>
      </c>
      <c r="H35" s="80">
        <v>1130</v>
      </c>
      <c r="I35" s="79">
        <v>12.6</v>
      </c>
      <c r="J35" s="75">
        <v>3</v>
      </c>
      <c r="K35" s="75">
        <v>0</v>
      </c>
      <c r="L35" s="75">
        <v>3</v>
      </c>
      <c r="M35" s="75">
        <v>0</v>
      </c>
      <c r="N35" s="75">
        <v>0</v>
      </c>
      <c r="O35" s="75">
        <v>0</v>
      </c>
      <c r="P35" s="75">
        <v>0</v>
      </c>
      <c r="Q35" s="79">
        <v>0</v>
      </c>
      <c r="R35" s="79">
        <v>0</v>
      </c>
      <c r="S35" s="79">
        <v>0.24</v>
      </c>
      <c r="T35" s="79">
        <v>0</v>
      </c>
      <c r="U35" s="79">
        <v>0.24</v>
      </c>
      <c r="V35" s="79">
        <v>0.24</v>
      </c>
      <c r="W35" s="79">
        <v>0.24</v>
      </c>
      <c r="X35" s="75">
        <v>3.3</v>
      </c>
      <c r="Y35" s="75">
        <v>3.3</v>
      </c>
      <c r="Z35" s="75">
        <v>1.9</v>
      </c>
      <c r="AA35" s="75">
        <v>5.2</v>
      </c>
      <c r="AB35" s="79">
        <v>0.26</v>
      </c>
      <c r="AC35" s="79">
        <v>0.15</v>
      </c>
      <c r="AD35" s="79">
        <v>0.41</v>
      </c>
      <c r="AE35" s="79">
        <v>0.26</v>
      </c>
      <c r="AF35" s="79">
        <v>0.41</v>
      </c>
    </row>
    <row r="36" spans="1:32" x14ac:dyDescent="0.25">
      <c r="A36" s="54" t="s">
        <v>506</v>
      </c>
      <c r="B36" s="88" t="s">
        <v>459</v>
      </c>
      <c r="C36" s="75" t="s">
        <v>360</v>
      </c>
      <c r="D36" s="75" t="s">
        <v>361</v>
      </c>
      <c r="E36" s="75" t="s">
        <v>460</v>
      </c>
      <c r="F36" s="79">
        <v>2</v>
      </c>
      <c r="G36" s="79">
        <v>2</v>
      </c>
      <c r="H36" s="79">
        <v>179</v>
      </c>
      <c r="I36" s="79">
        <v>2</v>
      </c>
      <c r="J36" s="75">
        <v>0</v>
      </c>
      <c r="K36" s="75">
        <v>0</v>
      </c>
      <c r="L36" s="75">
        <v>0</v>
      </c>
      <c r="M36" s="75">
        <v>0</v>
      </c>
      <c r="N36" s="75">
        <v>0</v>
      </c>
      <c r="O36" s="75">
        <v>0</v>
      </c>
      <c r="P36" s="75">
        <v>0</v>
      </c>
      <c r="Q36" s="79">
        <v>0</v>
      </c>
      <c r="R36" s="79">
        <v>0</v>
      </c>
      <c r="S36" s="79">
        <v>0</v>
      </c>
      <c r="T36" s="79">
        <v>0</v>
      </c>
      <c r="U36" s="79">
        <v>0</v>
      </c>
      <c r="V36" s="79">
        <v>0</v>
      </c>
      <c r="W36" s="79">
        <v>0</v>
      </c>
      <c r="X36" s="75">
        <v>0.4</v>
      </c>
      <c r="Y36" s="75">
        <v>0.4</v>
      </c>
      <c r="Z36" s="75">
        <v>0</v>
      </c>
      <c r="AA36" s="75">
        <v>0.4</v>
      </c>
      <c r="AB36" s="79">
        <v>0.18</v>
      </c>
      <c r="AC36" s="79">
        <v>0</v>
      </c>
      <c r="AD36" s="79">
        <v>0.18</v>
      </c>
      <c r="AE36" s="79">
        <v>0.18</v>
      </c>
      <c r="AF36" s="79">
        <v>0.18</v>
      </c>
    </row>
    <row r="37" spans="1:32" x14ac:dyDescent="0.25">
      <c r="A37" s="54" t="s">
        <v>506</v>
      </c>
      <c r="B37" s="88" t="s">
        <v>461</v>
      </c>
      <c r="C37" s="75" t="s">
        <v>462</v>
      </c>
      <c r="D37" s="75" t="s">
        <v>361</v>
      </c>
      <c r="E37" s="75" t="s">
        <v>463</v>
      </c>
      <c r="F37" s="79">
        <v>16</v>
      </c>
      <c r="G37" s="79">
        <v>13</v>
      </c>
      <c r="H37" s="80">
        <v>1153</v>
      </c>
      <c r="I37" s="79">
        <v>12.8</v>
      </c>
      <c r="J37" s="75">
        <v>0</v>
      </c>
      <c r="K37" s="75">
        <v>0</v>
      </c>
      <c r="L37" s="75">
        <v>0</v>
      </c>
      <c r="M37" s="75">
        <v>0</v>
      </c>
      <c r="N37" s="75">
        <v>0</v>
      </c>
      <c r="O37" s="75">
        <v>3</v>
      </c>
      <c r="P37" s="75">
        <v>0</v>
      </c>
      <c r="Q37" s="79">
        <v>0.23</v>
      </c>
      <c r="R37" s="79">
        <v>0</v>
      </c>
      <c r="S37" s="79">
        <v>0</v>
      </c>
      <c r="T37" s="79">
        <v>0</v>
      </c>
      <c r="U37" s="79">
        <v>0</v>
      </c>
      <c r="V37" s="79">
        <v>0</v>
      </c>
      <c r="W37" s="79">
        <v>0</v>
      </c>
      <c r="X37" s="75">
        <v>0.2</v>
      </c>
      <c r="Y37" s="75">
        <v>0.2</v>
      </c>
      <c r="Z37" s="75">
        <v>0.7</v>
      </c>
      <c r="AA37" s="75">
        <v>0.9</v>
      </c>
      <c r="AB37" s="79">
        <v>0.02</v>
      </c>
      <c r="AC37" s="79">
        <v>0.05</v>
      </c>
      <c r="AD37" s="79">
        <v>7.0000000000000007E-2</v>
      </c>
      <c r="AE37" s="79">
        <v>0.02</v>
      </c>
      <c r="AF37" s="79">
        <v>7.0000000000000007E-2</v>
      </c>
    </row>
    <row r="38" spans="1:32" ht="15" customHeight="1" x14ac:dyDescent="0.25">
      <c r="A38" s="54" t="s">
        <v>506</v>
      </c>
      <c r="B38" s="88" t="s">
        <v>464</v>
      </c>
      <c r="C38" s="75" t="s">
        <v>364</v>
      </c>
      <c r="D38" s="75" t="s">
        <v>465</v>
      </c>
      <c r="E38" s="75" t="s">
        <v>466</v>
      </c>
      <c r="F38" s="79">
        <v>4</v>
      </c>
      <c r="G38" s="79">
        <v>1</v>
      </c>
      <c r="H38" s="79">
        <v>110</v>
      </c>
      <c r="I38" s="79">
        <v>1.2</v>
      </c>
      <c r="J38" s="75">
        <v>0</v>
      </c>
      <c r="K38" s="75">
        <v>0</v>
      </c>
      <c r="L38" s="75">
        <v>0</v>
      </c>
      <c r="M38" s="75">
        <v>0</v>
      </c>
      <c r="N38" s="75">
        <v>0</v>
      </c>
      <c r="O38" s="75">
        <v>1</v>
      </c>
      <c r="P38" s="75">
        <v>0</v>
      </c>
      <c r="Q38" s="79">
        <v>0.83</v>
      </c>
      <c r="R38" s="79">
        <v>0</v>
      </c>
      <c r="S38" s="79">
        <v>0</v>
      </c>
      <c r="T38" s="79">
        <v>0</v>
      </c>
      <c r="U38" s="79">
        <v>0</v>
      </c>
      <c r="V38" s="79">
        <v>0</v>
      </c>
      <c r="W38" s="79">
        <v>0</v>
      </c>
      <c r="X38" s="75">
        <v>0</v>
      </c>
      <c r="Y38" s="75">
        <v>0</v>
      </c>
      <c r="Z38" s="75">
        <v>0</v>
      </c>
      <c r="AA38" s="75">
        <v>0</v>
      </c>
      <c r="AB38" s="79">
        <v>0.03</v>
      </c>
      <c r="AC38" s="79">
        <v>0</v>
      </c>
      <c r="AD38" s="79">
        <v>0.03</v>
      </c>
      <c r="AE38" s="79">
        <v>0.03</v>
      </c>
      <c r="AF38" s="79">
        <v>0.03</v>
      </c>
    </row>
    <row r="39" spans="1:32" x14ac:dyDescent="0.25">
      <c r="A39" s="54" t="s">
        <v>506</v>
      </c>
      <c r="B39" s="88" t="s">
        <v>467</v>
      </c>
      <c r="C39" s="75" t="s">
        <v>360</v>
      </c>
      <c r="D39" s="75" t="s">
        <v>414</v>
      </c>
      <c r="E39" s="75" t="s">
        <v>468</v>
      </c>
      <c r="F39" s="79">
        <v>17</v>
      </c>
      <c r="G39" s="79">
        <v>6</v>
      </c>
      <c r="H39" s="79">
        <v>667</v>
      </c>
      <c r="I39" s="79">
        <v>7.4</v>
      </c>
      <c r="J39" s="75">
        <v>0</v>
      </c>
      <c r="K39" s="75">
        <v>0</v>
      </c>
      <c r="L39" s="75">
        <v>0</v>
      </c>
      <c r="M39" s="75">
        <v>0</v>
      </c>
      <c r="N39" s="75">
        <v>0</v>
      </c>
      <c r="O39" s="75">
        <v>3</v>
      </c>
      <c r="P39" s="75">
        <v>0</v>
      </c>
      <c r="Q39" s="79">
        <v>0.41</v>
      </c>
      <c r="R39" s="79">
        <v>0</v>
      </c>
      <c r="S39" s="79">
        <v>0</v>
      </c>
      <c r="T39" s="79">
        <v>0</v>
      </c>
      <c r="U39" s="79">
        <v>0</v>
      </c>
      <c r="V39" s="79">
        <v>0</v>
      </c>
      <c r="W39" s="79">
        <v>0</v>
      </c>
      <c r="X39" s="75">
        <v>1</v>
      </c>
      <c r="Y39" s="75">
        <v>1</v>
      </c>
      <c r="Z39" s="75">
        <v>0.3</v>
      </c>
      <c r="AA39" s="75">
        <v>1.3</v>
      </c>
      <c r="AB39" s="79">
        <v>0.14000000000000001</v>
      </c>
      <c r="AC39" s="79">
        <v>0.04</v>
      </c>
      <c r="AD39" s="79">
        <v>0.18</v>
      </c>
      <c r="AE39" s="79">
        <v>0.14000000000000001</v>
      </c>
      <c r="AF39" s="79">
        <v>0.18</v>
      </c>
    </row>
    <row r="40" spans="1:32" ht="15" customHeight="1" x14ac:dyDescent="0.25">
      <c r="A40" s="54" t="s">
        <v>506</v>
      </c>
      <c r="B40" s="88" t="s">
        <v>469</v>
      </c>
      <c r="C40" s="75" t="s">
        <v>409</v>
      </c>
      <c r="D40" s="75" t="s">
        <v>369</v>
      </c>
      <c r="E40" s="75" t="s">
        <v>470</v>
      </c>
      <c r="F40" s="79">
        <v>11</v>
      </c>
      <c r="G40" s="79">
        <v>3</v>
      </c>
      <c r="H40" s="79">
        <v>332</v>
      </c>
      <c r="I40" s="79">
        <v>3.7</v>
      </c>
      <c r="J40" s="75">
        <v>0</v>
      </c>
      <c r="K40" s="75">
        <v>0</v>
      </c>
      <c r="L40" s="75">
        <v>0</v>
      </c>
      <c r="M40" s="75">
        <v>0</v>
      </c>
      <c r="N40" s="75">
        <v>0</v>
      </c>
      <c r="O40" s="75">
        <v>0</v>
      </c>
      <c r="P40" s="75">
        <v>0</v>
      </c>
      <c r="Q40" s="79">
        <v>0</v>
      </c>
      <c r="R40" s="79">
        <v>0</v>
      </c>
      <c r="S40" s="79">
        <v>0</v>
      </c>
      <c r="T40" s="79">
        <v>0</v>
      </c>
      <c r="U40" s="79">
        <v>0</v>
      </c>
      <c r="V40" s="79">
        <v>0</v>
      </c>
      <c r="W40" s="79">
        <v>0</v>
      </c>
      <c r="X40" s="75">
        <v>0</v>
      </c>
      <c r="Y40" s="75">
        <v>0</v>
      </c>
      <c r="Z40" s="75">
        <v>0.5</v>
      </c>
      <c r="AA40" s="75">
        <v>0.5</v>
      </c>
      <c r="AB40" s="79">
        <v>0.01</v>
      </c>
      <c r="AC40" s="79">
        <v>0.12</v>
      </c>
      <c r="AD40" s="79">
        <v>0.14000000000000001</v>
      </c>
      <c r="AE40" s="79">
        <v>0.01</v>
      </c>
      <c r="AF40" s="79">
        <v>0.14000000000000001</v>
      </c>
    </row>
    <row r="41" spans="1:32" ht="15" customHeight="1" x14ac:dyDescent="0.25">
      <c r="A41" s="54" t="s">
        <v>506</v>
      </c>
      <c r="B41" s="88" t="s">
        <v>471</v>
      </c>
      <c r="C41" s="75" t="s">
        <v>406</v>
      </c>
      <c r="D41" s="75" t="s">
        <v>361</v>
      </c>
      <c r="E41" s="75" t="s">
        <v>472</v>
      </c>
      <c r="F41" s="79">
        <v>14</v>
      </c>
      <c r="G41" s="79">
        <v>13</v>
      </c>
      <c r="H41" s="80">
        <v>1066</v>
      </c>
      <c r="I41" s="79">
        <v>11.8</v>
      </c>
      <c r="J41" s="75">
        <v>1</v>
      </c>
      <c r="K41" s="75">
        <v>0</v>
      </c>
      <c r="L41" s="75">
        <v>1</v>
      </c>
      <c r="M41" s="75">
        <v>0</v>
      </c>
      <c r="N41" s="75">
        <v>0</v>
      </c>
      <c r="O41" s="75">
        <v>2</v>
      </c>
      <c r="P41" s="75">
        <v>0</v>
      </c>
      <c r="Q41" s="79">
        <v>0.17</v>
      </c>
      <c r="R41" s="79">
        <v>0</v>
      </c>
      <c r="S41" s="79">
        <v>0.08</v>
      </c>
      <c r="T41" s="79">
        <v>0</v>
      </c>
      <c r="U41" s="79">
        <v>0.08</v>
      </c>
      <c r="V41" s="79">
        <v>0.08</v>
      </c>
      <c r="W41" s="79">
        <v>0.08</v>
      </c>
      <c r="X41" s="75">
        <v>0.2</v>
      </c>
      <c r="Y41" s="75">
        <v>0.2</v>
      </c>
      <c r="Z41" s="75">
        <v>1.1000000000000001</v>
      </c>
      <c r="AA41" s="75">
        <v>1.4</v>
      </c>
      <c r="AB41" s="79">
        <v>0.02</v>
      </c>
      <c r="AC41" s="79">
        <v>0.1</v>
      </c>
      <c r="AD41" s="79">
        <v>0.12</v>
      </c>
      <c r="AE41" s="79">
        <v>0.02</v>
      </c>
      <c r="AF41" s="79">
        <v>0.12</v>
      </c>
    </row>
    <row r="42" spans="1:32" ht="15" customHeight="1" x14ac:dyDescent="0.25">
      <c r="A42" s="54" t="s">
        <v>506</v>
      </c>
      <c r="B42" s="88" t="s">
        <v>473</v>
      </c>
      <c r="C42" s="75" t="s">
        <v>364</v>
      </c>
      <c r="D42" s="75" t="s">
        <v>369</v>
      </c>
      <c r="E42" s="75" t="s">
        <v>474</v>
      </c>
      <c r="F42" s="79">
        <v>0</v>
      </c>
      <c r="G42" s="79">
        <v>0</v>
      </c>
      <c r="H42" s="79">
        <v>0</v>
      </c>
      <c r="I42" s="79">
        <v>0</v>
      </c>
      <c r="J42" s="75">
        <v>0</v>
      </c>
      <c r="K42" s="75">
        <v>0</v>
      </c>
      <c r="L42" s="75">
        <v>0</v>
      </c>
      <c r="M42" s="75">
        <v>0</v>
      </c>
      <c r="N42" s="75">
        <v>0</v>
      </c>
      <c r="O42" s="75">
        <v>0</v>
      </c>
      <c r="P42" s="75">
        <v>0</v>
      </c>
      <c r="Q42" s="79">
        <v>0</v>
      </c>
      <c r="R42" s="79">
        <v>0</v>
      </c>
      <c r="S42" s="79">
        <v>0</v>
      </c>
      <c r="T42" s="79">
        <v>0</v>
      </c>
      <c r="U42" s="79">
        <v>0</v>
      </c>
      <c r="V42" s="79">
        <v>0</v>
      </c>
      <c r="W42" s="79">
        <v>0</v>
      </c>
      <c r="X42" s="75">
        <v>0</v>
      </c>
      <c r="Y42" s="75">
        <v>0</v>
      </c>
      <c r="Z42" s="75">
        <v>0</v>
      </c>
      <c r="AA42" s="75">
        <v>0</v>
      </c>
      <c r="AB42" s="79">
        <v>0</v>
      </c>
      <c r="AC42" s="79">
        <v>0</v>
      </c>
      <c r="AD42" s="79">
        <v>0</v>
      </c>
      <c r="AE42" s="79">
        <v>0</v>
      </c>
      <c r="AF42" s="79">
        <v>0</v>
      </c>
    </row>
    <row r="43" spans="1:32" ht="15" customHeight="1" x14ac:dyDescent="0.25">
      <c r="A43" s="54" t="s">
        <v>506</v>
      </c>
      <c r="B43" s="88" t="s">
        <v>475</v>
      </c>
      <c r="C43" s="75" t="s">
        <v>406</v>
      </c>
      <c r="D43" s="75" t="s">
        <v>369</v>
      </c>
      <c r="E43" s="75" t="s">
        <v>476</v>
      </c>
      <c r="F43" s="79">
        <v>14</v>
      </c>
      <c r="G43" s="79">
        <v>13</v>
      </c>
      <c r="H43" s="80">
        <v>1114</v>
      </c>
      <c r="I43" s="79">
        <v>12.4</v>
      </c>
      <c r="J43" s="75">
        <v>0</v>
      </c>
      <c r="K43" s="75">
        <v>1</v>
      </c>
      <c r="L43" s="75">
        <v>0</v>
      </c>
      <c r="M43" s="75">
        <v>0</v>
      </c>
      <c r="N43" s="75">
        <v>0</v>
      </c>
      <c r="O43" s="75">
        <v>3</v>
      </c>
      <c r="P43" s="75">
        <v>0</v>
      </c>
      <c r="Q43" s="79">
        <v>0.24</v>
      </c>
      <c r="R43" s="79">
        <v>0</v>
      </c>
      <c r="S43" s="79">
        <v>0</v>
      </c>
      <c r="T43" s="79">
        <v>0.08</v>
      </c>
      <c r="U43" s="79">
        <v>0.08</v>
      </c>
      <c r="V43" s="79">
        <v>0</v>
      </c>
      <c r="W43" s="79">
        <v>0.08</v>
      </c>
      <c r="X43" s="75">
        <v>0.2</v>
      </c>
      <c r="Y43" s="75">
        <v>0.2</v>
      </c>
      <c r="Z43" s="75">
        <v>0.2</v>
      </c>
      <c r="AA43" s="75">
        <v>0.4</v>
      </c>
      <c r="AB43" s="79">
        <v>0.02</v>
      </c>
      <c r="AC43" s="79">
        <v>0.02</v>
      </c>
      <c r="AD43" s="79">
        <v>0.03</v>
      </c>
      <c r="AE43" s="79">
        <v>0.02</v>
      </c>
      <c r="AF43" s="79">
        <v>0.03</v>
      </c>
    </row>
    <row r="44" spans="1:32" ht="15" customHeight="1" x14ac:dyDescent="0.25">
      <c r="A44" s="54" t="s">
        <v>506</v>
      </c>
      <c r="B44" s="88" t="s">
        <v>477</v>
      </c>
      <c r="C44" s="75" t="s">
        <v>364</v>
      </c>
      <c r="D44" s="75" t="s">
        <v>361</v>
      </c>
      <c r="E44" s="75" t="s">
        <v>478</v>
      </c>
      <c r="F44" s="79">
        <v>20</v>
      </c>
      <c r="G44" s="79">
        <v>19</v>
      </c>
      <c r="H44" s="80">
        <v>1702</v>
      </c>
      <c r="I44" s="79">
        <v>18.899999999999999</v>
      </c>
      <c r="J44" s="75">
        <v>0</v>
      </c>
      <c r="K44" s="75">
        <v>0</v>
      </c>
      <c r="L44" s="75">
        <v>0</v>
      </c>
      <c r="M44" s="75">
        <v>0</v>
      </c>
      <c r="N44" s="75">
        <v>0</v>
      </c>
      <c r="O44" s="75">
        <v>3</v>
      </c>
      <c r="P44" s="75">
        <v>0</v>
      </c>
      <c r="Q44" s="79">
        <v>0.16</v>
      </c>
      <c r="R44" s="79">
        <v>0</v>
      </c>
      <c r="S44" s="79">
        <v>0</v>
      </c>
      <c r="T44" s="79">
        <v>0</v>
      </c>
      <c r="U44" s="79">
        <v>0</v>
      </c>
      <c r="V44" s="79">
        <v>0</v>
      </c>
      <c r="W44" s="79">
        <v>0</v>
      </c>
      <c r="X44" s="75">
        <v>0.5</v>
      </c>
      <c r="Y44" s="75">
        <v>0.5</v>
      </c>
      <c r="Z44" s="75">
        <v>0.5</v>
      </c>
      <c r="AA44" s="75">
        <v>0.9</v>
      </c>
      <c r="AB44" s="79">
        <v>0.02</v>
      </c>
      <c r="AC44" s="79">
        <v>0.03</v>
      </c>
      <c r="AD44" s="79">
        <v>0.05</v>
      </c>
      <c r="AE44" s="79">
        <v>0.02</v>
      </c>
      <c r="AF44" s="79">
        <v>0.05</v>
      </c>
    </row>
    <row r="45" spans="1:32" ht="15" customHeight="1" x14ac:dyDescent="0.25">
      <c r="A45" s="54" t="s">
        <v>506</v>
      </c>
      <c r="B45" s="88" t="s">
        <v>479</v>
      </c>
      <c r="C45" s="75" t="s">
        <v>360</v>
      </c>
      <c r="D45" s="75" t="s">
        <v>369</v>
      </c>
      <c r="E45" s="75" t="s">
        <v>480</v>
      </c>
      <c r="F45" s="79">
        <v>19</v>
      </c>
      <c r="G45" s="79">
        <v>15</v>
      </c>
      <c r="H45" s="80">
        <v>1344</v>
      </c>
      <c r="I45" s="79">
        <v>14.9</v>
      </c>
      <c r="J45" s="75">
        <v>2</v>
      </c>
      <c r="K45" s="75">
        <v>4</v>
      </c>
      <c r="L45" s="75">
        <v>2</v>
      </c>
      <c r="M45" s="75">
        <v>0</v>
      </c>
      <c r="N45" s="75">
        <v>0</v>
      </c>
      <c r="O45" s="75">
        <v>2</v>
      </c>
      <c r="P45" s="75">
        <v>1</v>
      </c>
      <c r="Q45" s="79">
        <v>0.13</v>
      </c>
      <c r="R45" s="79">
        <v>7.0000000000000007E-2</v>
      </c>
      <c r="S45" s="79">
        <v>0.13</v>
      </c>
      <c r="T45" s="79">
        <v>0.27</v>
      </c>
      <c r="U45" s="79">
        <v>0.4</v>
      </c>
      <c r="V45" s="79">
        <v>0.13</v>
      </c>
      <c r="W45" s="79">
        <v>0.4</v>
      </c>
      <c r="X45" s="75">
        <v>0.9</v>
      </c>
      <c r="Y45" s="75">
        <v>0.9</v>
      </c>
      <c r="Z45" s="75">
        <v>2.2999999999999998</v>
      </c>
      <c r="AA45" s="75">
        <v>3.2</v>
      </c>
      <c r="AB45" s="79">
        <v>0.06</v>
      </c>
      <c r="AC45" s="79">
        <v>0.16</v>
      </c>
      <c r="AD45" s="79">
        <v>0.21</v>
      </c>
      <c r="AE45" s="79">
        <v>0.06</v>
      </c>
      <c r="AF45" s="79">
        <v>0.21</v>
      </c>
    </row>
    <row r="46" spans="1:32" ht="15" customHeight="1" x14ac:dyDescent="0.25">
      <c r="A46" s="54" t="s">
        <v>506</v>
      </c>
      <c r="B46" s="88" t="s">
        <v>481</v>
      </c>
      <c r="C46" s="75" t="s">
        <v>364</v>
      </c>
      <c r="D46" s="75" t="s">
        <v>375</v>
      </c>
      <c r="E46" s="75" t="s">
        <v>482</v>
      </c>
      <c r="F46" s="79">
        <v>0</v>
      </c>
      <c r="G46" s="79">
        <v>0</v>
      </c>
      <c r="H46" s="79">
        <v>0</v>
      </c>
      <c r="I46" s="79">
        <v>0</v>
      </c>
      <c r="J46" s="75">
        <v>0</v>
      </c>
      <c r="K46" s="75">
        <v>0</v>
      </c>
      <c r="L46" s="75">
        <v>0</v>
      </c>
      <c r="M46" s="75">
        <v>0</v>
      </c>
      <c r="N46" s="75">
        <v>0</v>
      </c>
      <c r="O46" s="75">
        <v>0</v>
      </c>
      <c r="P46" s="75">
        <v>0</v>
      </c>
      <c r="Q46" s="79">
        <v>0</v>
      </c>
      <c r="R46" s="79">
        <v>0</v>
      </c>
      <c r="S46" s="79">
        <v>0</v>
      </c>
      <c r="T46" s="79">
        <v>0</v>
      </c>
      <c r="U46" s="79">
        <v>0</v>
      </c>
      <c r="V46" s="79">
        <v>0</v>
      </c>
      <c r="W46" s="79">
        <v>0</v>
      </c>
      <c r="X46" s="75">
        <v>0</v>
      </c>
      <c r="Y46" s="75">
        <v>0</v>
      </c>
      <c r="Z46" s="75">
        <v>0</v>
      </c>
      <c r="AA46" s="75">
        <v>0</v>
      </c>
      <c r="AB46" s="79">
        <v>0</v>
      </c>
      <c r="AC46" s="79">
        <v>0</v>
      </c>
      <c r="AD46" s="79">
        <v>0</v>
      </c>
      <c r="AE46" s="79">
        <v>0</v>
      </c>
      <c r="AF46" s="79">
        <v>0</v>
      </c>
    </row>
    <row r="47" spans="1:32" ht="15" customHeight="1" x14ac:dyDescent="0.25">
      <c r="A47" s="54" t="s">
        <v>506</v>
      </c>
      <c r="B47" s="88" t="s">
        <v>483</v>
      </c>
      <c r="C47" s="75" t="s">
        <v>457</v>
      </c>
      <c r="D47" s="75" t="s">
        <v>375</v>
      </c>
      <c r="E47" s="75" t="s">
        <v>484</v>
      </c>
      <c r="F47" s="79">
        <v>18</v>
      </c>
      <c r="G47" s="79">
        <v>18</v>
      </c>
      <c r="H47" s="80">
        <v>1564</v>
      </c>
      <c r="I47" s="79">
        <v>17.399999999999999</v>
      </c>
      <c r="J47" s="75">
        <v>0</v>
      </c>
      <c r="K47" s="75">
        <v>0</v>
      </c>
      <c r="L47" s="75">
        <v>0</v>
      </c>
      <c r="M47" s="75">
        <v>0</v>
      </c>
      <c r="N47" s="75">
        <v>0</v>
      </c>
      <c r="O47" s="75">
        <v>3</v>
      </c>
      <c r="P47" s="75">
        <v>0</v>
      </c>
      <c r="Q47" s="79">
        <v>0.17</v>
      </c>
      <c r="R47" s="79">
        <v>0</v>
      </c>
      <c r="S47" s="79">
        <v>0</v>
      </c>
      <c r="T47" s="79">
        <v>0</v>
      </c>
      <c r="U47" s="79">
        <v>0</v>
      </c>
      <c r="V47" s="79">
        <v>0</v>
      </c>
      <c r="W47" s="79">
        <v>0</v>
      </c>
      <c r="X47" s="75">
        <v>0</v>
      </c>
      <c r="Y47" s="75">
        <v>0</v>
      </c>
      <c r="Z47" s="75">
        <v>0.3</v>
      </c>
      <c r="AA47" s="75">
        <v>0.3</v>
      </c>
      <c r="AB47" s="79">
        <v>0</v>
      </c>
      <c r="AC47" s="79">
        <v>0.01</v>
      </c>
      <c r="AD47" s="79">
        <v>0.01</v>
      </c>
      <c r="AE47" s="79">
        <v>0</v>
      </c>
      <c r="AF47" s="79">
        <v>0.01</v>
      </c>
    </row>
    <row r="48" spans="1:32" ht="15" customHeight="1" x14ac:dyDescent="0.25">
      <c r="A48" s="54" t="s">
        <v>506</v>
      </c>
      <c r="B48" s="88" t="s">
        <v>485</v>
      </c>
      <c r="C48" s="75" t="s">
        <v>422</v>
      </c>
      <c r="D48" s="75" t="s">
        <v>369</v>
      </c>
      <c r="E48" s="75" t="s">
        <v>486</v>
      </c>
      <c r="F48" s="79">
        <v>17</v>
      </c>
      <c r="G48" s="79">
        <v>14</v>
      </c>
      <c r="H48" s="80">
        <v>1223</v>
      </c>
      <c r="I48" s="79">
        <v>13.6</v>
      </c>
      <c r="J48" s="75">
        <v>0</v>
      </c>
      <c r="K48" s="75">
        <v>1</v>
      </c>
      <c r="L48" s="75">
        <v>0</v>
      </c>
      <c r="M48" s="75">
        <v>0</v>
      </c>
      <c r="N48" s="75">
        <v>0</v>
      </c>
      <c r="O48" s="75">
        <v>4</v>
      </c>
      <c r="P48" s="75">
        <v>0</v>
      </c>
      <c r="Q48" s="79">
        <v>0.28999999999999998</v>
      </c>
      <c r="R48" s="79">
        <v>0</v>
      </c>
      <c r="S48" s="79">
        <v>0</v>
      </c>
      <c r="T48" s="79">
        <v>7.0000000000000007E-2</v>
      </c>
      <c r="U48" s="79">
        <v>7.0000000000000007E-2</v>
      </c>
      <c r="V48" s="79">
        <v>0</v>
      </c>
      <c r="W48" s="79">
        <v>7.0000000000000007E-2</v>
      </c>
      <c r="X48" s="75">
        <v>1.2</v>
      </c>
      <c r="Y48" s="75">
        <v>1.2</v>
      </c>
      <c r="Z48" s="75">
        <v>1.3</v>
      </c>
      <c r="AA48" s="75">
        <v>2.5</v>
      </c>
      <c r="AB48" s="79">
        <v>0.09</v>
      </c>
      <c r="AC48" s="79">
        <v>0.1</v>
      </c>
      <c r="AD48" s="79">
        <v>0.19</v>
      </c>
      <c r="AE48" s="79">
        <v>0.09</v>
      </c>
      <c r="AF48" s="79">
        <v>0.19</v>
      </c>
    </row>
    <row r="49" spans="1:32" ht="15" customHeight="1" x14ac:dyDescent="0.25">
      <c r="A49" s="54" t="s">
        <v>506</v>
      </c>
      <c r="B49" s="88" t="s">
        <v>487</v>
      </c>
      <c r="C49" s="75" t="s">
        <v>364</v>
      </c>
      <c r="D49" s="75" t="s">
        <v>361</v>
      </c>
      <c r="E49" s="75" t="s">
        <v>488</v>
      </c>
      <c r="F49" s="79">
        <v>18</v>
      </c>
      <c r="G49" s="79">
        <v>18</v>
      </c>
      <c r="H49" s="80">
        <v>1620</v>
      </c>
      <c r="I49" s="79">
        <v>18</v>
      </c>
      <c r="J49" s="75">
        <v>0</v>
      </c>
      <c r="K49" s="75">
        <v>1</v>
      </c>
      <c r="L49" s="75">
        <v>0</v>
      </c>
      <c r="M49" s="75">
        <v>0</v>
      </c>
      <c r="N49" s="75">
        <v>0</v>
      </c>
      <c r="O49" s="75">
        <v>4</v>
      </c>
      <c r="P49" s="75">
        <v>0</v>
      </c>
      <c r="Q49" s="79">
        <v>0.22</v>
      </c>
      <c r="R49" s="79">
        <v>0</v>
      </c>
      <c r="S49" s="79">
        <v>0</v>
      </c>
      <c r="T49" s="79">
        <v>0.06</v>
      </c>
      <c r="U49" s="79">
        <v>0.06</v>
      </c>
      <c r="V49" s="79">
        <v>0</v>
      </c>
      <c r="W49" s="79">
        <v>0.06</v>
      </c>
      <c r="X49" s="75">
        <v>0</v>
      </c>
      <c r="Y49" s="75">
        <v>0</v>
      </c>
      <c r="Z49" s="75">
        <v>0.6</v>
      </c>
      <c r="AA49" s="75">
        <v>0.6</v>
      </c>
      <c r="AB49" s="79">
        <v>0</v>
      </c>
      <c r="AC49" s="79">
        <v>0.03</v>
      </c>
      <c r="AD49" s="79">
        <v>0.03</v>
      </c>
      <c r="AE49" s="79">
        <v>0</v>
      </c>
      <c r="AF49" s="79">
        <v>0.03</v>
      </c>
    </row>
    <row r="50" spans="1:32" ht="15" customHeight="1" x14ac:dyDescent="0.25">
      <c r="A50" s="54" t="s">
        <v>506</v>
      </c>
      <c r="B50" s="88" t="s">
        <v>489</v>
      </c>
      <c r="C50" s="75" t="s">
        <v>490</v>
      </c>
      <c r="D50" s="75" t="s">
        <v>361</v>
      </c>
      <c r="E50" s="75" t="s">
        <v>491</v>
      </c>
      <c r="F50" s="79">
        <v>2</v>
      </c>
      <c r="G50" s="79">
        <v>1</v>
      </c>
      <c r="H50" s="79">
        <v>171</v>
      </c>
      <c r="I50" s="79">
        <v>1.9</v>
      </c>
      <c r="J50" s="75">
        <v>0</v>
      </c>
      <c r="K50" s="75">
        <v>0</v>
      </c>
      <c r="L50" s="75">
        <v>0</v>
      </c>
      <c r="M50" s="75">
        <v>0</v>
      </c>
      <c r="N50" s="75">
        <v>0</v>
      </c>
      <c r="O50" s="75">
        <v>1</v>
      </c>
      <c r="P50" s="75">
        <v>0</v>
      </c>
      <c r="Q50" s="79">
        <v>0.53</v>
      </c>
      <c r="R50" s="79">
        <v>0</v>
      </c>
      <c r="S50" s="79">
        <v>0</v>
      </c>
      <c r="T50" s="79">
        <v>0</v>
      </c>
      <c r="U50" s="79">
        <v>0</v>
      </c>
      <c r="V50" s="79">
        <v>0</v>
      </c>
      <c r="W50" s="79">
        <v>0</v>
      </c>
      <c r="X50" s="75">
        <v>0.2</v>
      </c>
      <c r="Y50" s="75">
        <v>0.2</v>
      </c>
      <c r="Z50" s="75">
        <v>0.3</v>
      </c>
      <c r="AA50" s="75">
        <v>0.5</v>
      </c>
      <c r="AB50" s="79">
        <v>0.11</v>
      </c>
      <c r="AC50" s="79">
        <v>0.16</v>
      </c>
      <c r="AD50" s="79">
        <v>0.26</v>
      </c>
      <c r="AE50" s="79">
        <v>0.11</v>
      </c>
      <c r="AF50" s="79">
        <v>0.26</v>
      </c>
    </row>
    <row r="51" spans="1:32" ht="15" customHeight="1" x14ac:dyDescent="0.25">
      <c r="A51" s="54" t="s">
        <v>506</v>
      </c>
      <c r="B51" s="88" t="s">
        <v>492</v>
      </c>
      <c r="C51" s="75" t="s">
        <v>493</v>
      </c>
      <c r="D51" s="75" t="s">
        <v>375</v>
      </c>
      <c r="E51" s="75" t="s">
        <v>494</v>
      </c>
      <c r="F51" s="79">
        <v>3</v>
      </c>
      <c r="G51" s="79">
        <v>2</v>
      </c>
      <c r="H51" s="79">
        <v>236</v>
      </c>
      <c r="I51" s="79">
        <v>2.6</v>
      </c>
      <c r="J51" s="75">
        <v>0</v>
      </c>
      <c r="K51" s="75">
        <v>0</v>
      </c>
      <c r="L51" s="75">
        <v>0</v>
      </c>
      <c r="M51" s="75">
        <v>0</v>
      </c>
      <c r="N51" s="75">
        <v>0</v>
      </c>
      <c r="O51" s="75">
        <v>0</v>
      </c>
      <c r="P51" s="75">
        <v>0</v>
      </c>
      <c r="Q51" s="79">
        <v>0</v>
      </c>
      <c r="R51" s="79">
        <v>0</v>
      </c>
      <c r="S51" s="79">
        <v>0</v>
      </c>
      <c r="T51" s="79">
        <v>0</v>
      </c>
      <c r="U51" s="79">
        <v>0</v>
      </c>
      <c r="V51" s="79">
        <v>0</v>
      </c>
      <c r="W51" s="79">
        <v>0</v>
      </c>
      <c r="X51" s="75">
        <v>0</v>
      </c>
      <c r="Y51" s="75">
        <v>0</v>
      </c>
      <c r="Z51" s="75">
        <v>0</v>
      </c>
      <c r="AA51" s="75">
        <v>0</v>
      </c>
      <c r="AB51" s="79">
        <v>0</v>
      </c>
      <c r="AC51" s="79">
        <v>0</v>
      </c>
      <c r="AD51" s="79">
        <v>0</v>
      </c>
      <c r="AE51" s="79">
        <v>0</v>
      </c>
      <c r="AF51" s="79">
        <v>0</v>
      </c>
    </row>
    <row r="52" spans="1:32" ht="15" customHeight="1" x14ac:dyDescent="0.25">
      <c r="A52" s="54" t="s">
        <v>506</v>
      </c>
      <c r="B52" s="88" t="s">
        <v>495</v>
      </c>
      <c r="C52" s="75" t="s">
        <v>364</v>
      </c>
      <c r="D52" s="75" t="s">
        <v>414</v>
      </c>
      <c r="E52" s="75" t="s">
        <v>496</v>
      </c>
      <c r="F52" s="79">
        <v>17</v>
      </c>
      <c r="G52" s="79">
        <v>14</v>
      </c>
      <c r="H52" s="80">
        <v>1191</v>
      </c>
      <c r="I52" s="79">
        <v>13.2</v>
      </c>
      <c r="J52" s="75">
        <v>2</v>
      </c>
      <c r="K52" s="75">
        <v>2</v>
      </c>
      <c r="L52" s="75">
        <v>2</v>
      </c>
      <c r="M52" s="75">
        <v>0</v>
      </c>
      <c r="N52" s="75">
        <v>0</v>
      </c>
      <c r="O52" s="75">
        <v>4</v>
      </c>
      <c r="P52" s="75">
        <v>0</v>
      </c>
      <c r="Q52" s="79">
        <v>0.3</v>
      </c>
      <c r="R52" s="79">
        <v>0</v>
      </c>
      <c r="S52" s="79">
        <v>0.15</v>
      </c>
      <c r="T52" s="79">
        <v>0.15</v>
      </c>
      <c r="U52" s="79">
        <v>0.3</v>
      </c>
      <c r="V52" s="79">
        <v>0.15</v>
      </c>
      <c r="W52" s="79">
        <v>0.3</v>
      </c>
      <c r="X52" s="75">
        <v>1.3</v>
      </c>
      <c r="Y52" s="75">
        <v>1.3</v>
      </c>
      <c r="Z52" s="75">
        <v>1.5</v>
      </c>
      <c r="AA52" s="75">
        <v>2.8</v>
      </c>
      <c r="AB52" s="79">
        <v>0.1</v>
      </c>
      <c r="AC52" s="79">
        <v>0.11</v>
      </c>
      <c r="AD52" s="79">
        <v>0.21</v>
      </c>
      <c r="AE52" s="79">
        <v>0.1</v>
      </c>
      <c r="AF52" s="79">
        <v>0.21</v>
      </c>
    </row>
    <row r="53" spans="1:32" ht="15" customHeight="1" x14ac:dyDescent="0.25">
      <c r="A53" s="54" t="s">
        <v>506</v>
      </c>
      <c r="B53" s="88" t="s">
        <v>497</v>
      </c>
      <c r="C53" s="75" t="s">
        <v>498</v>
      </c>
      <c r="D53" s="75" t="s">
        <v>375</v>
      </c>
      <c r="E53" s="75" t="s">
        <v>499</v>
      </c>
      <c r="F53" s="79">
        <v>0</v>
      </c>
      <c r="G53" s="79">
        <v>0</v>
      </c>
      <c r="H53" s="79">
        <v>0</v>
      </c>
      <c r="I53" s="79">
        <v>0</v>
      </c>
      <c r="J53" s="75">
        <v>0</v>
      </c>
      <c r="K53" s="75">
        <v>0</v>
      </c>
      <c r="L53" s="75">
        <v>0</v>
      </c>
      <c r="M53" s="75">
        <v>0</v>
      </c>
      <c r="N53" s="75">
        <v>0</v>
      </c>
      <c r="O53" s="75">
        <v>0</v>
      </c>
      <c r="P53" s="75">
        <v>0</v>
      </c>
      <c r="Q53" s="79">
        <v>0</v>
      </c>
      <c r="R53" s="79">
        <v>0</v>
      </c>
      <c r="S53" s="79">
        <v>0</v>
      </c>
      <c r="T53" s="79">
        <v>0</v>
      </c>
      <c r="U53" s="79">
        <v>0</v>
      </c>
      <c r="V53" s="79">
        <v>0</v>
      </c>
      <c r="W53" s="79">
        <v>0</v>
      </c>
      <c r="X53" s="75">
        <v>0</v>
      </c>
      <c r="Y53" s="75">
        <v>0</v>
      </c>
      <c r="Z53" s="75">
        <v>0</v>
      </c>
      <c r="AA53" s="75">
        <v>0</v>
      </c>
      <c r="AB53" s="79">
        <v>0</v>
      </c>
      <c r="AC53" s="79">
        <v>0</v>
      </c>
      <c r="AD53" s="79">
        <v>0</v>
      </c>
      <c r="AE53" s="79">
        <v>0</v>
      </c>
      <c r="AF53" s="79">
        <v>0</v>
      </c>
    </row>
    <row r="54" spans="1:32" ht="15" customHeight="1" x14ac:dyDescent="0.25">
      <c r="A54" s="54" t="s">
        <v>506</v>
      </c>
      <c r="B54" s="88" t="s">
        <v>500</v>
      </c>
      <c r="C54" s="75" t="s">
        <v>364</v>
      </c>
      <c r="D54" s="75" t="s">
        <v>365</v>
      </c>
      <c r="E54" s="75" t="s">
        <v>501</v>
      </c>
      <c r="F54" s="79">
        <v>19</v>
      </c>
      <c r="G54" s="79">
        <v>18</v>
      </c>
      <c r="H54" s="80">
        <v>1538</v>
      </c>
      <c r="I54" s="79">
        <v>17.100000000000001</v>
      </c>
      <c r="J54" s="75">
        <v>4</v>
      </c>
      <c r="K54" s="75">
        <v>4</v>
      </c>
      <c r="L54" s="75">
        <v>4</v>
      </c>
      <c r="M54" s="75">
        <v>0</v>
      </c>
      <c r="N54" s="75">
        <v>0</v>
      </c>
      <c r="O54" s="75">
        <v>1</v>
      </c>
      <c r="P54" s="75">
        <v>0</v>
      </c>
      <c r="Q54" s="79">
        <v>0.06</v>
      </c>
      <c r="R54" s="79">
        <v>0</v>
      </c>
      <c r="S54" s="79">
        <v>0.23</v>
      </c>
      <c r="T54" s="79">
        <v>0.23</v>
      </c>
      <c r="U54" s="79">
        <v>0.47</v>
      </c>
      <c r="V54" s="79">
        <v>0.23</v>
      </c>
      <c r="W54" s="79">
        <v>0.47</v>
      </c>
      <c r="X54" s="75">
        <v>5.9</v>
      </c>
      <c r="Y54" s="75">
        <v>5.9</v>
      </c>
      <c r="Z54" s="75">
        <v>2.1</v>
      </c>
      <c r="AA54" s="75">
        <v>8</v>
      </c>
      <c r="AB54" s="79">
        <v>0.35</v>
      </c>
      <c r="AC54" s="79">
        <v>0.12</v>
      </c>
      <c r="AD54" s="79">
        <v>0.47</v>
      </c>
      <c r="AE54" s="79">
        <v>0.35</v>
      </c>
      <c r="AF54" s="79">
        <v>0.47</v>
      </c>
    </row>
    <row r="55" spans="1:32" ht="15" customHeight="1" x14ac:dyDescent="0.25">
      <c r="A55" s="54" t="s">
        <v>506</v>
      </c>
      <c r="B55" s="88" t="s">
        <v>502</v>
      </c>
      <c r="C55" s="75" t="s">
        <v>364</v>
      </c>
      <c r="D55" s="75" t="s">
        <v>361</v>
      </c>
      <c r="E55" s="75" t="s">
        <v>503</v>
      </c>
      <c r="F55" s="79">
        <v>16</v>
      </c>
      <c r="G55" s="79">
        <v>12</v>
      </c>
      <c r="H55" s="80">
        <v>1134</v>
      </c>
      <c r="I55" s="79">
        <v>12.6</v>
      </c>
      <c r="J55" s="75">
        <v>1</v>
      </c>
      <c r="K55" s="75">
        <v>0</v>
      </c>
      <c r="L55" s="75">
        <v>1</v>
      </c>
      <c r="M55" s="75">
        <v>0</v>
      </c>
      <c r="N55" s="75">
        <v>0</v>
      </c>
      <c r="O55" s="75">
        <v>3</v>
      </c>
      <c r="P55" s="75">
        <v>0</v>
      </c>
      <c r="Q55" s="79">
        <v>0.24</v>
      </c>
      <c r="R55" s="79">
        <v>0</v>
      </c>
      <c r="S55" s="79">
        <v>0.08</v>
      </c>
      <c r="T55" s="79">
        <v>0</v>
      </c>
      <c r="U55" s="79">
        <v>0.08</v>
      </c>
      <c r="V55" s="79">
        <v>0.08</v>
      </c>
      <c r="W55" s="79">
        <v>0.08</v>
      </c>
      <c r="X55" s="75">
        <v>0.2</v>
      </c>
      <c r="Y55" s="75">
        <v>0.2</v>
      </c>
      <c r="Z55" s="75">
        <v>0.7</v>
      </c>
      <c r="AA55" s="75">
        <v>0.9</v>
      </c>
      <c r="AB55" s="79">
        <v>0.01</v>
      </c>
      <c r="AC55" s="79">
        <v>0.06</v>
      </c>
      <c r="AD55" s="79">
        <v>7.0000000000000007E-2</v>
      </c>
      <c r="AE55" s="79">
        <v>0.01</v>
      </c>
      <c r="AF55" s="79">
        <v>7.0000000000000007E-2</v>
      </c>
    </row>
    <row r="56" spans="1:32" ht="15" customHeight="1" x14ac:dyDescent="0.25">
      <c r="A56" s="54" t="s">
        <v>506</v>
      </c>
      <c r="B56" s="88" t="s">
        <v>504</v>
      </c>
      <c r="C56" s="75" t="s">
        <v>364</v>
      </c>
      <c r="D56" s="75" t="s">
        <v>369</v>
      </c>
      <c r="E56" s="75" t="s">
        <v>505</v>
      </c>
      <c r="F56" s="79">
        <v>0</v>
      </c>
      <c r="G56" s="79">
        <v>0</v>
      </c>
      <c r="H56" s="79">
        <v>0</v>
      </c>
      <c r="I56" s="79">
        <v>0</v>
      </c>
      <c r="J56" s="75">
        <v>0</v>
      </c>
      <c r="K56" s="75">
        <v>0</v>
      </c>
      <c r="L56" s="75">
        <v>0</v>
      </c>
      <c r="M56" s="75">
        <v>0</v>
      </c>
      <c r="N56" s="75">
        <v>0</v>
      </c>
      <c r="O56" s="75">
        <v>0</v>
      </c>
      <c r="P56" s="75">
        <v>0</v>
      </c>
      <c r="Q56" s="79">
        <v>0</v>
      </c>
      <c r="R56" s="79">
        <v>0</v>
      </c>
      <c r="S56" s="79">
        <v>0</v>
      </c>
      <c r="T56" s="79">
        <v>0</v>
      </c>
      <c r="U56" s="79">
        <v>0</v>
      </c>
      <c r="V56" s="79">
        <v>0</v>
      </c>
      <c r="W56" s="79">
        <v>0</v>
      </c>
      <c r="X56" s="75">
        <v>0</v>
      </c>
      <c r="Y56" s="75">
        <v>0</v>
      </c>
      <c r="Z56" s="75">
        <v>0</v>
      </c>
      <c r="AA56" s="75">
        <v>0</v>
      </c>
      <c r="AB56" s="79">
        <v>0</v>
      </c>
      <c r="AC56" s="79">
        <v>0</v>
      </c>
      <c r="AD56" s="79">
        <v>0</v>
      </c>
      <c r="AE56" s="79">
        <v>0</v>
      </c>
      <c r="AF56" s="79">
        <v>0</v>
      </c>
    </row>
    <row r="57" spans="1:32" ht="15" customHeight="1" x14ac:dyDescent="0.25">
      <c r="A57" s="77" t="s">
        <v>584</v>
      </c>
      <c r="B57" s="78" t="s">
        <v>507</v>
      </c>
      <c r="C57" s="79" t="s">
        <v>364</v>
      </c>
      <c r="D57" s="79" t="s">
        <v>365</v>
      </c>
      <c r="E57" s="79" t="s">
        <v>508</v>
      </c>
      <c r="F57" s="75">
        <v>0</v>
      </c>
      <c r="G57" s="75">
        <v>0</v>
      </c>
      <c r="H57" s="75">
        <v>0</v>
      </c>
      <c r="I57" s="75">
        <v>0</v>
      </c>
      <c r="J57" s="79">
        <v>0</v>
      </c>
      <c r="K57" s="79">
        <v>0</v>
      </c>
      <c r="L57" s="79">
        <v>0</v>
      </c>
      <c r="M57" s="79">
        <v>0</v>
      </c>
      <c r="N57" s="79">
        <v>0</v>
      </c>
      <c r="O57" s="79">
        <v>0</v>
      </c>
      <c r="P57" s="79">
        <v>0</v>
      </c>
      <c r="Q57" s="75">
        <v>0</v>
      </c>
      <c r="R57" s="75">
        <v>0</v>
      </c>
      <c r="S57" s="75">
        <v>0</v>
      </c>
      <c r="T57" s="75">
        <v>0</v>
      </c>
      <c r="U57" s="75">
        <v>0</v>
      </c>
      <c r="V57" s="75">
        <v>0</v>
      </c>
      <c r="W57" s="75">
        <v>0</v>
      </c>
      <c r="X57" s="79">
        <v>0</v>
      </c>
      <c r="Y57" s="79">
        <v>0</v>
      </c>
      <c r="Z57" s="79">
        <v>0</v>
      </c>
      <c r="AA57" s="79">
        <v>0</v>
      </c>
      <c r="AB57" s="75">
        <v>0</v>
      </c>
      <c r="AC57" s="75">
        <v>0</v>
      </c>
      <c r="AD57" s="75">
        <v>0</v>
      </c>
      <c r="AE57" s="75">
        <v>0</v>
      </c>
      <c r="AF57" s="75">
        <v>0</v>
      </c>
    </row>
    <row r="58" spans="1:32" ht="15" customHeight="1" x14ac:dyDescent="0.25">
      <c r="A58" s="77" t="s">
        <v>584</v>
      </c>
      <c r="B58" s="78" t="s">
        <v>509</v>
      </c>
      <c r="C58" s="79" t="s">
        <v>364</v>
      </c>
      <c r="D58" s="79" t="s">
        <v>414</v>
      </c>
      <c r="E58" s="79" t="s">
        <v>510</v>
      </c>
      <c r="F58" s="75">
        <v>15</v>
      </c>
      <c r="G58" s="75">
        <v>5</v>
      </c>
      <c r="H58" s="75">
        <v>641</v>
      </c>
      <c r="I58" s="75">
        <v>7.1</v>
      </c>
      <c r="J58" s="79">
        <v>3</v>
      </c>
      <c r="K58" s="79">
        <v>0</v>
      </c>
      <c r="L58" s="79">
        <v>3</v>
      </c>
      <c r="M58" s="79">
        <v>0</v>
      </c>
      <c r="N58" s="79">
        <v>0</v>
      </c>
      <c r="O58" s="79">
        <v>1</v>
      </c>
      <c r="P58" s="79">
        <v>0</v>
      </c>
      <c r="Q58" s="75">
        <v>0.14000000000000001</v>
      </c>
      <c r="R58" s="75">
        <v>0</v>
      </c>
      <c r="S58" s="75">
        <v>0.42</v>
      </c>
      <c r="T58" s="75">
        <v>0</v>
      </c>
      <c r="U58" s="75">
        <v>0.42</v>
      </c>
      <c r="V58" s="75">
        <v>0.42</v>
      </c>
      <c r="W58" s="75">
        <v>0.42</v>
      </c>
      <c r="X58" s="79">
        <v>1.3</v>
      </c>
      <c r="Y58" s="79">
        <v>1.3</v>
      </c>
      <c r="Z58" s="79">
        <v>0.4</v>
      </c>
      <c r="AA58" s="79">
        <v>1.8</v>
      </c>
      <c r="AB58" s="75">
        <v>0.19</v>
      </c>
      <c r="AC58" s="75">
        <v>0.06</v>
      </c>
      <c r="AD58" s="75">
        <v>0.25</v>
      </c>
      <c r="AE58" s="75">
        <v>0.19</v>
      </c>
      <c r="AF58" s="75">
        <v>0.25</v>
      </c>
    </row>
    <row r="59" spans="1:32" ht="15" customHeight="1" x14ac:dyDescent="0.25">
      <c r="A59" s="77" t="s">
        <v>584</v>
      </c>
      <c r="B59" s="78" t="s">
        <v>511</v>
      </c>
      <c r="C59" s="79" t="s">
        <v>512</v>
      </c>
      <c r="D59" s="79" t="s">
        <v>361</v>
      </c>
      <c r="E59" s="79" t="s">
        <v>513</v>
      </c>
      <c r="F59" s="75">
        <v>1</v>
      </c>
      <c r="G59" s="75">
        <v>0</v>
      </c>
      <c r="H59" s="75">
        <v>9</v>
      </c>
      <c r="I59" s="75">
        <v>0.1</v>
      </c>
      <c r="J59" s="79">
        <v>0</v>
      </c>
      <c r="K59" s="79">
        <v>0</v>
      </c>
      <c r="L59" s="79">
        <v>0</v>
      </c>
      <c r="M59" s="79">
        <v>0</v>
      </c>
      <c r="N59" s="79">
        <v>0</v>
      </c>
      <c r="O59" s="79">
        <v>0</v>
      </c>
      <c r="P59" s="79">
        <v>0</v>
      </c>
      <c r="Q59" s="75">
        <v>0</v>
      </c>
      <c r="R59" s="75">
        <v>0</v>
      </c>
      <c r="S59" s="75">
        <v>0</v>
      </c>
      <c r="T59" s="75">
        <v>0</v>
      </c>
      <c r="U59" s="75">
        <v>0</v>
      </c>
      <c r="V59" s="75">
        <v>0</v>
      </c>
      <c r="W59" s="75">
        <v>0</v>
      </c>
      <c r="X59" s="79">
        <v>0</v>
      </c>
      <c r="Y59" s="79">
        <v>0</v>
      </c>
      <c r="Z59" s="79">
        <v>0</v>
      </c>
      <c r="AA59" s="79">
        <v>0</v>
      </c>
      <c r="AB59" s="75">
        <v>0</v>
      </c>
      <c r="AC59" s="75">
        <v>0</v>
      </c>
      <c r="AD59" s="75">
        <v>0</v>
      </c>
      <c r="AE59" s="75">
        <v>0</v>
      </c>
      <c r="AF59" s="75">
        <v>0</v>
      </c>
    </row>
    <row r="60" spans="1:32" ht="15" customHeight="1" x14ac:dyDescent="0.25">
      <c r="A60" s="77" t="s">
        <v>584</v>
      </c>
      <c r="B60" s="78" t="s">
        <v>514</v>
      </c>
      <c r="C60" s="79" t="s">
        <v>515</v>
      </c>
      <c r="D60" s="79" t="s">
        <v>414</v>
      </c>
      <c r="E60" s="79" t="s">
        <v>516</v>
      </c>
      <c r="F60" s="75">
        <v>19</v>
      </c>
      <c r="G60" s="75">
        <v>17</v>
      </c>
      <c r="H60" s="74">
        <v>1400</v>
      </c>
      <c r="I60" s="75">
        <v>15.6</v>
      </c>
      <c r="J60" s="79">
        <v>4</v>
      </c>
      <c r="K60" s="79">
        <v>1</v>
      </c>
      <c r="L60" s="79">
        <v>4</v>
      </c>
      <c r="M60" s="79">
        <v>0</v>
      </c>
      <c r="N60" s="79">
        <v>0</v>
      </c>
      <c r="O60" s="79">
        <v>2</v>
      </c>
      <c r="P60" s="79">
        <v>0</v>
      </c>
      <c r="Q60" s="75">
        <v>0.13</v>
      </c>
      <c r="R60" s="75">
        <v>0</v>
      </c>
      <c r="S60" s="75">
        <v>0.26</v>
      </c>
      <c r="T60" s="75">
        <v>0.06</v>
      </c>
      <c r="U60" s="75">
        <v>0.32</v>
      </c>
      <c r="V60" s="75">
        <v>0.26</v>
      </c>
      <c r="W60" s="75">
        <v>0.32</v>
      </c>
      <c r="X60" s="79">
        <v>1.6</v>
      </c>
      <c r="Y60" s="79">
        <v>1.6</v>
      </c>
      <c r="Z60" s="79">
        <v>1.6</v>
      </c>
      <c r="AA60" s="79">
        <v>3.2</v>
      </c>
      <c r="AB60" s="75">
        <v>0.1</v>
      </c>
      <c r="AC60" s="75">
        <v>0.1</v>
      </c>
      <c r="AD60" s="75">
        <v>0.2</v>
      </c>
      <c r="AE60" s="75">
        <v>0.1</v>
      </c>
      <c r="AF60" s="75">
        <v>0.2</v>
      </c>
    </row>
    <row r="61" spans="1:32" ht="15" customHeight="1" x14ac:dyDescent="0.25">
      <c r="A61" s="77" t="s">
        <v>584</v>
      </c>
      <c r="B61" s="78" t="s">
        <v>517</v>
      </c>
      <c r="C61" s="79" t="s">
        <v>422</v>
      </c>
      <c r="D61" s="79" t="s">
        <v>414</v>
      </c>
      <c r="E61" s="79" t="s">
        <v>518</v>
      </c>
      <c r="F61" s="75">
        <v>18</v>
      </c>
      <c r="G61" s="75">
        <v>12</v>
      </c>
      <c r="H61" s="74">
        <v>1006</v>
      </c>
      <c r="I61" s="75">
        <v>11.2</v>
      </c>
      <c r="J61" s="79">
        <v>1</v>
      </c>
      <c r="K61" s="79">
        <v>0</v>
      </c>
      <c r="L61" s="79">
        <v>1</v>
      </c>
      <c r="M61" s="79">
        <v>0</v>
      </c>
      <c r="N61" s="79">
        <v>0</v>
      </c>
      <c r="O61" s="79">
        <v>1</v>
      </c>
      <c r="P61" s="79">
        <v>0</v>
      </c>
      <c r="Q61" s="75">
        <v>0.09</v>
      </c>
      <c r="R61" s="75">
        <v>0</v>
      </c>
      <c r="S61" s="75">
        <v>0.09</v>
      </c>
      <c r="T61" s="75">
        <v>0</v>
      </c>
      <c r="U61" s="75">
        <v>0.09</v>
      </c>
      <c r="V61" s="75">
        <v>0.09</v>
      </c>
      <c r="W61" s="75">
        <v>0.09</v>
      </c>
      <c r="X61" s="79">
        <v>1.6</v>
      </c>
      <c r="Y61" s="79">
        <v>1.6</v>
      </c>
      <c r="Z61" s="79">
        <v>0.8</v>
      </c>
      <c r="AA61" s="79">
        <v>2.2999999999999998</v>
      </c>
      <c r="AB61" s="75">
        <v>0.14000000000000001</v>
      </c>
      <c r="AC61" s="75">
        <v>7.0000000000000007E-2</v>
      </c>
      <c r="AD61" s="75">
        <v>0.21</v>
      </c>
      <c r="AE61" s="75">
        <v>0.14000000000000001</v>
      </c>
      <c r="AF61" s="75">
        <v>0.21</v>
      </c>
    </row>
    <row r="62" spans="1:32" ht="15" customHeight="1" x14ac:dyDescent="0.25">
      <c r="A62" s="77" t="s">
        <v>584</v>
      </c>
      <c r="B62" s="78" t="s">
        <v>519</v>
      </c>
      <c r="C62" s="79" t="s">
        <v>364</v>
      </c>
      <c r="D62" s="79" t="s">
        <v>369</v>
      </c>
      <c r="E62" s="79" t="s">
        <v>520</v>
      </c>
      <c r="F62" s="75">
        <v>19</v>
      </c>
      <c r="G62" s="75">
        <v>17</v>
      </c>
      <c r="H62" s="74">
        <v>1486</v>
      </c>
      <c r="I62" s="75">
        <v>16.5</v>
      </c>
      <c r="J62" s="79">
        <v>0</v>
      </c>
      <c r="K62" s="79">
        <v>2</v>
      </c>
      <c r="L62" s="79">
        <v>0</v>
      </c>
      <c r="M62" s="79">
        <v>0</v>
      </c>
      <c r="N62" s="79">
        <v>0</v>
      </c>
      <c r="O62" s="79">
        <v>2</v>
      </c>
      <c r="P62" s="79">
        <v>0</v>
      </c>
      <c r="Q62" s="75">
        <v>0.12</v>
      </c>
      <c r="R62" s="75">
        <v>0</v>
      </c>
      <c r="S62" s="75">
        <v>0</v>
      </c>
      <c r="T62" s="75">
        <v>0.12</v>
      </c>
      <c r="U62" s="75">
        <v>0.12</v>
      </c>
      <c r="V62" s="75">
        <v>0</v>
      </c>
      <c r="W62" s="75">
        <v>0.12</v>
      </c>
      <c r="X62" s="79">
        <v>0.2</v>
      </c>
      <c r="Y62" s="79">
        <v>0.2</v>
      </c>
      <c r="Z62" s="79">
        <v>2.2000000000000002</v>
      </c>
      <c r="AA62" s="79">
        <v>2.4</v>
      </c>
      <c r="AB62" s="75">
        <v>0.01</v>
      </c>
      <c r="AC62" s="75">
        <v>0.13</v>
      </c>
      <c r="AD62" s="75">
        <v>0.14000000000000001</v>
      </c>
      <c r="AE62" s="75">
        <v>0.01</v>
      </c>
      <c r="AF62" s="75">
        <v>0.14000000000000001</v>
      </c>
    </row>
    <row r="63" spans="1:32" ht="15" customHeight="1" x14ac:dyDescent="0.25">
      <c r="A63" s="77" t="s">
        <v>584</v>
      </c>
      <c r="B63" s="78" t="s">
        <v>521</v>
      </c>
      <c r="C63" s="79" t="s">
        <v>490</v>
      </c>
      <c r="D63" s="79" t="s">
        <v>365</v>
      </c>
      <c r="E63" s="79" t="s">
        <v>522</v>
      </c>
      <c r="F63" s="75">
        <v>0</v>
      </c>
      <c r="G63" s="75">
        <v>0</v>
      </c>
      <c r="H63" s="75">
        <v>0</v>
      </c>
      <c r="I63" s="75">
        <v>0</v>
      </c>
      <c r="J63" s="79">
        <v>0</v>
      </c>
      <c r="K63" s="79">
        <v>0</v>
      </c>
      <c r="L63" s="79">
        <v>0</v>
      </c>
      <c r="M63" s="79">
        <v>0</v>
      </c>
      <c r="N63" s="79">
        <v>0</v>
      </c>
      <c r="O63" s="79">
        <v>0</v>
      </c>
      <c r="P63" s="79">
        <v>0</v>
      </c>
      <c r="Q63" s="75">
        <v>0</v>
      </c>
      <c r="R63" s="75">
        <v>0</v>
      </c>
      <c r="S63" s="75">
        <v>0</v>
      </c>
      <c r="T63" s="75">
        <v>0</v>
      </c>
      <c r="U63" s="75">
        <v>0</v>
      </c>
      <c r="V63" s="75">
        <v>0</v>
      </c>
      <c r="W63" s="75">
        <v>0</v>
      </c>
      <c r="X63" s="79">
        <v>0</v>
      </c>
      <c r="Y63" s="79">
        <v>0</v>
      </c>
      <c r="Z63" s="79">
        <v>0</v>
      </c>
      <c r="AA63" s="79">
        <v>0</v>
      </c>
      <c r="AB63" s="75">
        <v>0</v>
      </c>
      <c r="AC63" s="75">
        <v>0</v>
      </c>
      <c r="AD63" s="75">
        <v>0</v>
      </c>
      <c r="AE63" s="75">
        <v>0</v>
      </c>
      <c r="AF63" s="75">
        <v>0</v>
      </c>
    </row>
    <row r="64" spans="1:32" ht="15" customHeight="1" x14ac:dyDescent="0.25">
      <c r="A64" s="77" t="s">
        <v>584</v>
      </c>
      <c r="B64" s="78" t="s">
        <v>523</v>
      </c>
      <c r="C64" s="79" t="s">
        <v>398</v>
      </c>
      <c r="D64" s="79" t="s">
        <v>399</v>
      </c>
      <c r="E64" s="79" t="s">
        <v>524</v>
      </c>
      <c r="F64" s="75">
        <v>6</v>
      </c>
      <c r="G64" s="75">
        <v>0</v>
      </c>
      <c r="H64" s="75">
        <v>110</v>
      </c>
      <c r="I64" s="75">
        <v>1.2</v>
      </c>
      <c r="J64" s="79">
        <v>0</v>
      </c>
      <c r="K64" s="79">
        <v>0</v>
      </c>
      <c r="L64" s="79">
        <v>0</v>
      </c>
      <c r="M64" s="79">
        <v>0</v>
      </c>
      <c r="N64" s="79">
        <v>0</v>
      </c>
      <c r="O64" s="79">
        <v>0</v>
      </c>
      <c r="P64" s="79">
        <v>0</v>
      </c>
      <c r="Q64" s="75">
        <v>0</v>
      </c>
      <c r="R64" s="75">
        <v>0</v>
      </c>
      <c r="S64" s="75">
        <v>0</v>
      </c>
      <c r="T64" s="75">
        <v>0</v>
      </c>
      <c r="U64" s="75">
        <v>0</v>
      </c>
      <c r="V64" s="75">
        <v>0</v>
      </c>
      <c r="W64" s="75">
        <v>0</v>
      </c>
      <c r="X64" s="79">
        <v>0.2</v>
      </c>
      <c r="Y64" s="79">
        <v>0.2</v>
      </c>
      <c r="Z64" s="79">
        <v>0.3</v>
      </c>
      <c r="AA64" s="79">
        <v>0.5</v>
      </c>
      <c r="AB64" s="75">
        <v>0.15</v>
      </c>
      <c r="AC64" s="75">
        <v>0.25</v>
      </c>
      <c r="AD64" s="75">
        <v>0.41</v>
      </c>
      <c r="AE64" s="75">
        <v>0.15</v>
      </c>
      <c r="AF64" s="75">
        <v>0.41</v>
      </c>
    </row>
    <row r="65" spans="1:32" ht="15.75" customHeight="1" x14ac:dyDescent="0.25">
      <c r="A65" s="77" t="s">
        <v>584</v>
      </c>
      <c r="B65" s="78" t="s">
        <v>525</v>
      </c>
      <c r="C65" s="79" t="s">
        <v>364</v>
      </c>
      <c r="D65" s="79" t="s">
        <v>375</v>
      </c>
      <c r="E65" s="79" t="s">
        <v>526</v>
      </c>
      <c r="F65" s="75">
        <v>0</v>
      </c>
      <c r="G65" s="75">
        <v>0</v>
      </c>
      <c r="H65" s="75">
        <v>0</v>
      </c>
      <c r="I65" s="75">
        <v>0</v>
      </c>
      <c r="J65" s="79">
        <v>0</v>
      </c>
      <c r="K65" s="79">
        <v>0</v>
      </c>
      <c r="L65" s="79">
        <v>0</v>
      </c>
      <c r="M65" s="79">
        <v>0</v>
      </c>
      <c r="N65" s="79">
        <v>0</v>
      </c>
      <c r="O65" s="79">
        <v>0</v>
      </c>
      <c r="P65" s="79">
        <v>0</v>
      </c>
      <c r="Q65" s="75">
        <v>0</v>
      </c>
      <c r="R65" s="75">
        <v>0</v>
      </c>
      <c r="S65" s="75">
        <v>0</v>
      </c>
      <c r="T65" s="75">
        <v>0</v>
      </c>
      <c r="U65" s="75">
        <v>0</v>
      </c>
      <c r="V65" s="75">
        <v>0</v>
      </c>
      <c r="W65" s="75">
        <v>0</v>
      </c>
      <c r="X65" s="79">
        <v>0</v>
      </c>
      <c r="Y65" s="79">
        <v>0</v>
      </c>
      <c r="Z65" s="79">
        <v>0</v>
      </c>
      <c r="AA65" s="79">
        <v>0</v>
      </c>
      <c r="AB65" s="75">
        <v>0</v>
      </c>
      <c r="AC65" s="75">
        <v>0</v>
      </c>
      <c r="AD65" s="75">
        <v>0</v>
      </c>
      <c r="AE65" s="75">
        <v>0</v>
      </c>
      <c r="AF65" s="75">
        <v>0</v>
      </c>
    </row>
    <row r="66" spans="1:32" ht="14.25" customHeight="1" x14ac:dyDescent="0.25">
      <c r="A66" s="77" t="s">
        <v>584</v>
      </c>
      <c r="B66" s="78" t="s">
        <v>527</v>
      </c>
      <c r="C66" s="79" t="s">
        <v>364</v>
      </c>
      <c r="D66" s="79" t="s">
        <v>361</v>
      </c>
      <c r="E66" s="79" t="s">
        <v>528</v>
      </c>
      <c r="F66" s="75">
        <v>8</v>
      </c>
      <c r="G66" s="75">
        <v>5</v>
      </c>
      <c r="H66" s="75">
        <v>451</v>
      </c>
      <c r="I66" s="75">
        <v>5</v>
      </c>
      <c r="J66" s="79">
        <v>0</v>
      </c>
      <c r="K66" s="79">
        <v>0</v>
      </c>
      <c r="L66" s="79">
        <v>0</v>
      </c>
      <c r="M66" s="79">
        <v>0</v>
      </c>
      <c r="N66" s="79">
        <v>0</v>
      </c>
      <c r="O66" s="79">
        <v>1</v>
      </c>
      <c r="P66" s="79">
        <v>0</v>
      </c>
      <c r="Q66" s="75">
        <v>0.2</v>
      </c>
      <c r="R66" s="75">
        <v>0</v>
      </c>
      <c r="S66" s="75">
        <v>0</v>
      </c>
      <c r="T66" s="75">
        <v>0</v>
      </c>
      <c r="U66" s="75">
        <v>0</v>
      </c>
      <c r="V66" s="75">
        <v>0</v>
      </c>
      <c r="W66" s="75">
        <v>0</v>
      </c>
      <c r="X66" s="79">
        <v>0</v>
      </c>
      <c r="Y66" s="79">
        <v>0</v>
      </c>
      <c r="Z66" s="79">
        <v>0.1</v>
      </c>
      <c r="AA66" s="79">
        <v>0.1</v>
      </c>
      <c r="AB66" s="75">
        <v>0</v>
      </c>
      <c r="AC66" s="75">
        <v>0.02</v>
      </c>
      <c r="AD66" s="75">
        <v>0.02</v>
      </c>
      <c r="AE66" s="75">
        <v>0</v>
      </c>
      <c r="AF66" s="75">
        <v>0.02</v>
      </c>
    </row>
    <row r="67" spans="1:32" ht="16.5" customHeight="1" x14ac:dyDescent="0.25">
      <c r="A67" s="77" t="s">
        <v>584</v>
      </c>
      <c r="B67" s="78" t="s">
        <v>529</v>
      </c>
      <c r="C67" s="79" t="s">
        <v>364</v>
      </c>
      <c r="D67" s="79" t="s">
        <v>361</v>
      </c>
      <c r="E67" s="79" t="s">
        <v>530</v>
      </c>
      <c r="F67" s="75">
        <v>0</v>
      </c>
      <c r="G67" s="75">
        <v>0</v>
      </c>
      <c r="H67" s="75">
        <v>0</v>
      </c>
      <c r="I67" s="75">
        <v>0</v>
      </c>
      <c r="J67" s="79">
        <v>0</v>
      </c>
      <c r="K67" s="79">
        <v>0</v>
      </c>
      <c r="L67" s="79">
        <v>0</v>
      </c>
      <c r="M67" s="79">
        <v>0</v>
      </c>
      <c r="N67" s="79">
        <v>0</v>
      </c>
      <c r="O67" s="79">
        <v>0</v>
      </c>
      <c r="P67" s="79">
        <v>0</v>
      </c>
      <c r="Q67" s="75">
        <v>0</v>
      </c>
      <c r="R67" s="75">
        <v>0</v>
      </c>
      <c r="S67" s="75">
        <v>0</v>
      </c>
      <c r="T67" s="75">
        <v>0</v>
      </c>
      <c r="U67" s="75">
        <v>0</v>
      </c>
      <c r="V67" s="75">
        <v>0</v>
      </c>
      <c r="W67" s="75">
        <v>0</v>
      </c>
      <c r="X67" s="79">
        <v>0</v>
      </c>
      <c r="Y67" s="79">
        <v>0</v>
      </c>
      <c r="Z67" s="79">
        <v>0</v>
      </c>
      <c r="AA67" s="79">
        <v>0</v>
      </c>
      <c r="AB67" s="75">
        <v>0</v>
      </c>
      <c r="AC67" s="75">
        <v>0</v>
      </c>
      <c r="AD67" s="75">
        <v>0</v>
      </c>
      <c r="AE67" s="75">
        <v>0</v>
      </c>
      <c r="AF67" s="75">
        <v>0</v>
      </c>
    </row>
    <row r="68" spans="1:32" ht="15.75" customHeight="1" x14ac:dyDescent="0.25">
      <c r="A68" s="77" t="s">
        <v>584</v>
      </c>
      <c r="B68" s="78" t="s">
        <v>531</v>
      </c>
      <c r="C68" s="79" t="s">
        <v>364</v>
      </c>
      <c r="D68" s="79" t="s">
        <v>361</v>
      </c>
      <c r="E68" s="79" t="s">
        <v>532</v>
      </c>
      <c r="F68" s="75">
        <v>10</v>
      </c>
      <c r="G68" s="75">
        <v>10</v>
      </c>
      <c r="H68" s="75">
        <v>900</v>
      </c>
      <c r="I68" s="75">
        <v>10</v>
      </c>
      <c r="J68" s="79">
        <v>0</v>
      </c>
      <c r="K68" s="79">
        <v>2</v>
      </c>
      <c r="L68" s="79">
        <v>0</v>
      </c>
      <c r="M68" s="79">
        <v>0</v>
      </c>
      <c r="N68" s="79">
        <v>0</v>
      </c>
      <c r="O68" s="79">
        <v>2</v>
      </c>
      <c r="P68" s="79">
        <v>0</v>
      </c>
      <c r="Q68" s="75">
        <v>0.2</v>
      </c>
      <c r="R68" s="75">
        <v>0</v>
      </c>
      <c r="S68" s="75">
        <v>0</v>
      </c>
      <c r="T68" s="75">
        <v>0.2</v>
      </c>
      <c r="U68" s="75">
        <v>0.2</v>
      </c>
      <c r="V68" s="75">
        <v>0</v>
      </c>
      <c r="W68" s="75">
        <v>0.2</v>
      </c>
      <c r="X68" s="79">
        <v>0.1</v>
      </c>
      <c r="Y68" s="79">
        <v>0.1</v>
      </c>
      <c r="Z68" s="79">
        <v>0.1</v>
      </c>
      <c r="AA68" s="79">
        <v>0.3</v>
      </c>
      <c r="AB68" s="75">
        <v>0.01</v>
      </c>
      <c r="AC68" s="75">
        <v>0.01</v>
      </c>
      <c r="AD68" s="75">
        <v>0.03</v>
      </c>
      <c r="AE68" s="75">
        <v>0.01</v>
      </c>
      <c r="AF68" s="75">
        <v>0.03</v>
      </c>
    </row>
    <row r="69" spans="1:32" ht="16.5" customHeight="1" x14ac:dyDescent="0.25">
      <c r="A69" s="77" t="s">
        <v>584</v>
      </c>
      <c r="B69" s="78" t="s">
        <v>533</v>
      </c>
      <c r="C69" s="79" t="s">
        <v>534</v>
      </c>
      <c r="D69" s="79" t="s">
        <v>535</v>
      </c>
      <c r="E69" s="79" t="s">
        <v>536</v>
      </c>
      <c r="F69" s="75">
        <v>20</v>
      </c>
      <c r="G69" s="75">
        <v>20</v>
      </c>
      <c r="H69" s="74">
        <v>1793</v>
      </c>
      <c r="I69" s="75">
        <v>19.899999999999999</v>
      </c>
      <c r="J69" s="79">
        <v>2</v>
      </c>
      <c r="K69" s="79">
        <v>0</v>
      </c>
      <c r="L69" s="79">
        <v>2</v>
      </c>
      <c r="M69" s="79">
        <v>0</v>
      </c>
      <c r="N69" s="79">
        <v>0</v>
      </c>
      <c r="O69" s="79">
        <v>3</v>
      </c>
      <c r="P69" s="79">
        <v>0</v>
      </c>
      <c r="Q69" s="75">
        <v>0.15</v>
      </c>
      <c r="R69" s="75">
        <v>0</v>
      </c>
      <c r="S69" s="75">
        <v>0.1</v>
      </c>
      <c r="T69" s="75">
        <v>0</v>
      </c>
      <c r="U69" s="75">
        <v>0.1</v>
      </c>
      <c r="V69" s="75">
        <v>0.1</v>
      </c>
      <c r="W69" s="75">
        <v>0.1</v>
      </c>
      <c r="X69" s="79">
        <v>1.2</v>
      </c>
      <c r="Y69" s="79">
        <v>1.2</v>
      </c>
      <c r="Z69" s="79">
        <v>0.4</v>
      </c>
      <c r="AA69" s="79">
        <v>1.6</v>
      </c>
      <c r="AB69" s="75">
        <v>0.06</v>
      </c>
      <c r="AC69" s="75">
        <v>0.02</v>
      </c>
      <c r="AD69" s="75">
        <v>0.08</v>
      </c>
      <c r="AE69" s="75">
        <v>0.06</v>
      </c>
      <c r="AF69" s="75">
        <v>0.08</v>
      </c>
    </row>
    <row r="70" spans="1:32" ht="15" customHeight="1" x14ac:dyDescent="0.25">
      <c r="A70" s="77" t="s">
        <v>584</v>
      </c>
      <c r="B70" s="78" t="s">
        <v>537</v>
      </c>
      <c r="C70" s="79" t="s">
        <v>451</v>
      </c>
      <c r="D70" s="79" t="s">
        <v>414</v>
      </c>
      <c r="E70" s="79" t="s">
        <v>538</v>
      </c>
      <c r="F70" s="75">
        <v>2</v>
      </c>
      <c r="G70" s="75">
        <v>0</v>
      </c>
      <c r="H70" s="75">
        <v>12</v>
      </c>
      <c r="I70" s="75">
        <v>0.1</v>
      </c>
      <c r="J70" s="79">
        <v>0</v>
      </c>
      <c r="K70" s="79">
        <v>0</v>
      </c>
      <c r="L70" s="79">
        <v>0</v>
      </c>
      <c r="M70" s="79">
        <v>0</v>
      </c>
      <c r="N70" s="79">
        <v>0</v>
      </c>
      <c r="O70" s="79">
        <v>0</v>
      </c>
      <c r="P70" s="79">
        <v>0</v>
      </c>
      <c r="Q70" s="75">
        <v>0</v>
      </c>
      <c r="R70" s="75">
        <v>0</v>
      </c>
      <c r="S70" s="75">
        <v>0</v>
      </c>
      <c r="T70" s="75">
        <v>0</v>
      </c>
      <c r="U70" s="75">
        <v>0</v>
      </c>
      <c r="V70" s="75">
        <v>0</v>
      </c>
      <c r="W70" s="75">
        <v>0</v>
      </c>
      <c r="X70" s="79">
        <v>0</v>
      </c>
      <c r="Y70" s="79">
        <v>0</v>
      </c>
      <c r="Z70" s="79">
        <v>0</v>
      </c>
      <c r="AA70" s="79">
        <v>0</v>
      </c>
      <c r="AB70" s="75">
        <v>0</v>
      </c>
      <c r="AC70" s="75">
        <v>0</v>
      </c>
      <c r="AD70" s="75">
        <v>0</v>
      </c>
      <c r="AE70" s="75">
        <v>0</v>
      </c>
      <c r="AF70" s="75">
        <v>0</v>
      </c>
    </row>
    <row r="71" spans="1:32" x14ac:dyDescent="0.25">
      <c r="A71" s="77" t="s">
        <v>584</v>
      </c>
      <c r="B71" s="78" t="s">
        <v>539</v>
      </c>
      <c r="C71" s="79" t="s">
        <v>515</v>
      </c>
      <c r="D71" s="79" t="s">
        <v>369</v>
      </c>
      <c r="E71" s="79" t="s">
        <v>540</v>
      </c>
      <c r="F71" s="75">
        <v>1</v>
      </c>
      <c r="G71" s="75">
        <v>0</v>
      </c>
      <c r="H71" s="75">
        <v>9</v>
      </c>
      <c r="I71" s="75">
        <v>0.1</v>
      </c>
      <c r="J71" s="79">
        <v>0</v>
      </c>
      <c r="K71" s="79">
        <v>0</v>
      </c>
      <c r="L71" s="79">
        <v>0</v>
      </c>
      <c r="M71" s="79">
        <v>0</v>
      </c>
      <c r="N71" s="79">
        <v>0</v>
      </c>
      <c r="O71" s="79">
        <v>0</v>
      </c>
      <c r="P71" s="79">
        <v>0</v>
      </c>
      <c r="Q71" s="75">
        <v>0</v>
      </c>
      <c r="R71" s="75">
        <v>0</v>
      </c>
      <c r="S71" s="75">
        <v>0</v>
      </c>
      <c r="T71" s="75">
        <v>0</v>
      </c>
      <c r="U71" s="75">
        <v>0</v>
      </c>
      <c r="V71" s="75">
        <v>0</v>
      </c>
      <c r="W71" s="75">
        <v>0</v>
      </c>
      <c r="X71" s="79">
        <v>0</v>
      </c>
      <c r="Y71" s="79">
        <v>0</v>
      </c>
      <c r="Z71" s="79">
        <v>0</v>
      </c>
      <c r="AA71" s="79">
        <v>0</v>
      </c>
      <c r="AB71" s="75">
        <v>0</v>
      </c>
      <c r="AC71" s="75">
        <v>0</v>
      </c>
      <c r="AD71" s="75">
        <v>0</v>
      </c>
      <c r="AE71" s="75">
        <v>0</v>
      </c>
      <c r="AF71" s="75">
        <v>0</v>
      </c>
    </row>
    <row r="72" spans="1:32" x14ac:dyDescent="0.25">
      <c r="A72" s="77" t="s">
        <v>584</v>
      </c>
      <c r="B72" s="78" t="s">
        <v>541</v>
      </c>
      <c r="C72" s="79" t="s">
        <v>512</v>
      </c>
      <c r="D72" s="79" t="s">
        <v>361</v>
      </c>
      <c r="E72" s="79" t="s">
        <v>542</v>
      </c>
      <c r="F72" s="75">
        <v>16</v>
      </c>
      <c r="G72" s="75">
        <v>16</v>
      </c>
      <c r="H72" s="74">
        <v>1431</v>
      </c>
      <c r="I72" s="75">
        <v>15.9</v>
      </c>
      <c r="J72" s="79">
        <v>0</v>
      </c>
      <c r="K72" s="79">
        <v>0</v>
      </c>
      <c r="L72" s="79">
        <v>0</v>
      </c>
      <c r="M72" s="79">
        <v>0</v>
      </c>
      <c r="N72" s="79">
        <v>0</v>
      </c>
      <c r="O72" s="79">
        <v>5</v>
      </c>
      <c r="P72" s="79">
        <v>0</v>
      </c>
      <c r="Q72" s="75">
        <v>0.31</v>
      </c>
      <c r="R72" s="75">
        <v>0</v>
      </c>
      <c r="S72" s="75">
        <v>0</v>
      </c>
      <c r="T72" s="75">
        <v>0</v>
      </c>
      <c r="U72" s="75">
        <v>0</v>
      </c>
      <c r="V72" s="75">
        <v>0</v>
      </c>
      <c r="W72" s="75">
        <v>0</v>
      </c>
      <c r="X72" s="79">
        <v>0.3</v>
      </c>
      <c r="Y72" s="79">
        <v>0.3</v>
      </c>
      <c r="Z72" s="79">
        <v>0.2</v>
      </c>
      <c r="AA72" s="79">
        <v>0.5</v>
      </c>
      <c r="AB72" s="75">
        <v>0.02</v>
      </c>
      <c r="AC72" s="75">
        <v>0.01</v>
      </c>
      <c r="AD72" s="75">
        <v>0.03</v>
      </c>
      <c r="AE72" s="75">
        <v>0.02</v>
      </c>
      <c r="AF72" s="75">
        <v>0.03</v>
      </c>
    </row>
    <row r="73" spans="1:32" x14ac:dyDescent="0.25">
      <c r="A73" s="77" t="s">
        <v>584</v>
      </c>
      <c r="B73" s="78" t="s">
        <v>543</v>
      </c>
      <c r="C73" s="79" t="s">
        <v>512</v>
      </c>
      <c r="D73" s="79" t="s">
        <v>365</v>
      </c>
      <c r="E73" s="79" t="s">
        <v>544</v>
      </c>
      <c r="F73" s="75">
        <v>20</v>
      </c>
      <c r="G73" s="75">
        <v>12</v>
      </c>
      <c r="H73" s="74">
        <v>1119</v>
      </c>
      <c r="I73" s="75">
        <v>12.4</v>
      </c>
      <c r="J73" s="79">
        <v>4</v>
      </c>
      <c r="K73" s="79">
        <v>0</v>
      </c>
      <c r="L73" s="79">
        <v>4</v>
      </c>
      <c r="M73" s="79">
        <v>0</v>
      </c>
      <c r="N73" s="79">
        <v>0</v>
      </c>
      <c r="O73" s="79">
        <v>0</v>
      </c>
      <c r="P73" s="79">
        <v>0</v>
      </c>
      <c r="Q73" s="75">
        <v>0</v>
      </c>
      <c r="R73" s="75">
        <v>0</v>
      </c>
      <c r="S73" s="75">
        <v>0.32</v>
      </c>
      <c r="T73" s="75">
        <v>0</v>
      </c>
      <c r="U73" s="75">
        <v>0.32</v>
      </c>
      <c r="V73" s="75">
        <v>0.32</v>
      </c>
      <c r="W73" s="75">
        <v>0.32</v>
      </c>
      <c r="X73" s="79">
        <v>3.2</v>
      </c>
      <c r="Y73" s="79">
        <v>3.2</v>
      </c>
      <c r="Z73" s="79">
        <v>0.3</v>
      </c>
      <c r="AA73" s="79">
        <v>3.5</v>
      </c>
      <c r="AB73" s="75">
        <v>0.26</v>
      </c>
      <c r="AC73" s="75">
        <v>0.02</v>
      </c>
      <c r="AD73" s="75">
        <v>0.28000000000000003</v>
      </c>
      <c r="AE73" s="75">
        <v>0.26</v>
      </c>
      <c r="AF73" s="75">
        <v>0.28000000000000003</v>
      </c>
    </row>
    <row r="74" spans="1:32" x14ac:dyDescent="0.25">
      <c r="A74" s="77" t="s">
        <v>584</v>
      </c>
      <c r="B74" s="78" t="s">
        <v>545</v>
      </c>
      <c r="C74" s="79" t="s">
        <v>360</v>
      </c>
      <c r="D74" s="79" t="s">
        <v>375</v>
      </c>
      <c r="E74" s="79" t="s">
        <v>546</v>
      </c>
      <c r="F74" s="75">
        <v>10</v>
      </c>
      <c r="G74" s="75">
        <v>10</v>
      </c>
      <c r="H74" s="75">
        <v>855</v>
      </c>
      <c r="I74" s="75">
        <v>9.5</v>
      </c>
      <c r="J74" s="79">
        <v>0</v>
      </c>
      <c r="K74" s="79">
        <v>0</v>
      </c>
      <c r="L74" s="79">
        <v>0</v>
      </c>
      <c r="M74" s="79">
        <v>0</v>
      </c>
      <c r="N74" s="79">
        <v>0</v>
      </c>
      <c r="O74" s="79">
        <v>3</v>
      </c>
      <c r="P74" s="79">
        <v>0</v>
      </c>
      <c r="Q74" s="75">
        <v>0.32</v>
      </c>
      <c r="R74" s="75">
        <v>0</v>
      </c>
      <c r="S74" s="75">
        <v>0</v>
      </c>
      <c r="T74" s="75">
        <v>0</v>
      </c>
      <c r="U74" s="75">
        <v>0</v>
      </c>
      <c r="V74" s="75">
        <v>0</v>
      </c>
      <c r="W74" s="75">
        <v>0</v>
      </c>
      <c r="X74" s="79">
        <v>0</v>
      </c>
      <c r="Y74" s="79">
        <v>0</v>
      </c>
      <c r="Z74" s="79">
        <v>0</v>
      </c>
      <c r="AA74" s="79">
        <v>0</v>
      </c>
      <c r="AB74" s="75">
        <v>0</v>
      </c>
      <c r="AC74" s="75">
        <v>0</v>
      </c>
      <c r="AD74" s="75">
        <v>0</v>
      </c>
      <c r="AE74" s="75">
        <v>0</v>
      </c>
      <c r="AF74" s="75">
        <v>0</v>
      </c>
    </row>
    <row r="75" spans="1:32" x14ac:dyDescent="0.25">
      <c r="A75" s="77" t="s">
        <v>584</v>
      </c>
      <c r="B75" s="78" t="s">
        <v>547</v>
      </c>
      <c r="C75" s="79" t="s">
        <v>548</v>
      </c>
      <c r="D75" s="79" t="s">
        <v>369</v>
      </c>
      <c r="E75" s="79" t="s">
        <v>549</v>
      </c>
      <c r="F75" s="75">
        <v>1</v>
      </c>
      <c r="G75" s="75">
        <v>1</v>
      </c>
      <c r="H75" s="75">
        <v>90</v>
      </c>
      <c r="I75" s="75">
        <v>1</v>
      </c>
      <c r="J75" s="79">
        <v>0</v>
      </c>
      <c r="K75" s="79">
        <v>1</v>
      </c>
      <c r="L75" s="79">
        <v>0</v>
      </c>
      <c r="M75" s="79">
        <v>0</v>
      </c>
      <c r="N75" s="79">
        <v>0</v>
      </c>
      <c r="O75" s="79">
        <v>0</v>
      </c>
      <c r="P75" s="79">
        <v>0</v>
      </c>
      <c r="Q75" s="75">
        <v>0</v>
      </c>
      <c r="R75" s="75">
        <v>0</v>
      </c>
      <c r="S75" s="75">
        <v>0</v>
      </c>
      <c r="T75" s="75">
        <v>1</v>
      </c>
      <c r="U75" s="75">
        <v>1</v>
      </c>
      <c r="V75" s="75">
        <v>0</v>
      </c>
      <c r="W75" s="75">
        <v>1</v>
      </c>
      <c r="X75" s="79">
        <v>0.3</v>
      </c>
      <c r="Y75" s="79">
        <v>0.3</v>
      </c>
      <c r="Z75" s="79">
        <v>0.1</v>
      </c>
      <c r="AA75" s="79">
        <v>0.4</v>
      </c>
      <c r="AB75" s="75">
        <v>0.33</v>
      </c>
      <c r="AC75" s="75">
        <v>0.08</v>
      </c>
      <c r="AD75" s="75">
        <v>0.42</v>
      </c>
      <c r="AE75" s="75">
        <v>0.33</v>
      </c>
      <c r="AF75" s="75">
        <v>0.42</v>
      </c>
    </row>
    <row r="76" spans="1:32" x14ac:dyDescent="0.25">
      <c r="A76" s="77" t="s">
        <v>584</v>
      </c>
      <c r="B76" s="78" t="s">
        <v>550</v>
      </c>
      <c r="C76" s="79" t="s">
        <v>364</v>
      </c>
      <c r="D76" s="79" t="s">
        <v>369</v>
      </c>
      <c r="E76" s="79" t="s">
        <v>551</v>
      </c>
      <c r="F76" s="75">
        <v>7</v>
      </c>
      <c r="G76" s="75">
        <v>3</v>
      </c>
      <c r="H76" s="75">
        <v>286</v>
      </c>
      <c r="I76" s="75">
        <v>3.2</v>
      </c>
      <c r="J76" s="79">
        <v>0</v>
      </c>
      <c r="K76" s="79">
        <v>0</v>
      </c>
      <c r="L76" s="79">
        <v>0</v>
      </c>
      <c r="M76" s="79">
        <v>0</v>
      </c>
      <c r="N76" s="79">
        <v>0</v>
      </c>
      <c r="O76" s="79">
        <v>1</v>
      </c>
      <c r="P76" s="79">
        <v>0</v>
      </c>
      <c r="Q76" s="75">
        <v>0.31</v>
      </c>
      <c r="R76" s="75">
        <v>0</v>
      </c>
      <c r="S76" s="75">
        <v>0</v>
      </c>
      <c r="T76" s="75">
        <v>0</v>
      </c>
      <c r="U76" s="75">
        <v>0</v>
      </c>
      <c r="V76" s="75">
        <v>0</v>
      </c>
      <c r="W76" s="75">
        <v>0</v>
      </c>
      <c r="X76" s="79">
        <v>0</v>
      </c>
      <c r="Y76" s="79">
        <v>0</v>
      </c>
      <c r="Z76" s="79">
        <v>0</v>
      </c>
      <c r="AA76" s="79">
        <v>0</v>
      </c>
      <c r="AB76" s="75">
        <v>0.01</v>
      </c>
      <c r="AC76" s="75">
        <v>0</v>
      </c>
      <c r="AD76" s="75">
        <v>0.01</v>
      </c>
      <c r="AE76" s="75">
        <v>0.01</v>
      </c>
      <c r="AF76" s="75">
        <v>0.01</v>
      </c>
    </row>
    <row r="77" spans="1:32" x14ac:dyDescent="0.25">
      <c r="A77" s="77" t="s">
        <v>584</v>
      </c>
      <c r="B77" s="78" t="s">
        <v>552</v>
      </c>
      <c r="C77" s="79" t="s">
        <v>364</v>
      </c>
      <c r="D77" s="79" t="s">
        <v>375</v>
      </c>
      <c r="E77" s="79" t="s">
        <v>553</v>
      </c>
      <c r="F77" s="75">
        <v>0</v>
      </c>
      <c r="G77" s="75">
        <v>0</v>
      </c>
      <c r="H77" s="75">
        <v>0</v>
      </c>
      <c r="I77" s="75">
        <v>0</v>
      </c>
      <c r="J77" s="79">
        <v>0</v>
      </c>
      <c r="K77" s="79">
        <v>0</v>
      </c>
      <c r="L77" s="79">
        <v>0</v>
      </c>
      <c r="M77" s="79">
        <v>0</v>
      </c>
      <c r="N77" s="79">
        <v>0</v>
      </c>
      <c r="O77" s="79">
        <v>0</v>
      </c>
      <c r="P77" s="79">
        <v>0</v>
      </c>
      <c r="Q77" s="75">
        <v>0</v>
      </c>
      <c r="R77" s="75">
        <v>0</v>
      </c>
      <c r="S77" s="75">
        <v>0</v>
      </c>
      <c r="T77" s="75">
        <v>0</v>
      </c>
      <c r="U77" s="75">
        <v>0</v>
      </c>
      <c r="V77" s="75">
        <v>0</v>
      </c>
      <c r="W77" s="75">
        <v>0</v>
      </c>
      <c r="X77" s="79">
        <v>0</v>
      </c>
      <c r="Y77" s="79">
        <v>0</v>
      </c>
      <c r="Z77" s="79">
        <v>0</v>
      </c>
      <c r="AA77" s="79">
        <v>0</v>
      </c>
      <c r="AB77" s="75">
        <v>0</v>
      </c>
      <c r="AC77" s="75">
        <v>0</v>
      </c>
      <c r="AD77" s="75">
        <v>0</v>
      </c>
      <c r="AE77" s="75">
        <v>0</v>
      </c>
      <c r="AF77" s="75">
        <v>0</v>
      </c>
    </row>
    <row r="78" spans="1:32" x14ac:dyDescent="0.25">
      <c r="A78" s="77" t="s">
        <v>584</v>
      </c>
      <c r="B78" s="78" t="s">
        <v>554</v>
      </c>
      <c r="C78" s="79" t="s">
        <v>364</v>
      </c>
      <c r="D78" s="79" t="s">
        <v>365</v>
      </c>
      <c r="E78" s="79" t="s">
        <v>555</v>
      </c>
      <c r="F78" s="75">
        <v>0</v>
      </c>
      <c r="G78" s="75">
        <v>0</v>
      </c>
      <c r="H78" s="75">
        <v>0</v>
      </c>
      <c r="I78" s="75">
        <v>0</v>
      </c>
      <c r="J78" s="79">
        <v>0</v>
      </c>
      <c r="K78" s="79">
        <v>0</v>
      </c>
      <c r="L78" s="79">
        <v>0</v>
      </c>
      <c r="M78" s="79">
        <v>0</v>
      </c>
      <c r="N78" s="79">
        <v>0</v>
      </c>
      <c r="O78" s="79">
        <v>0</v>
      </c>
      <c r="P78" s="79">
        <v>0</v>
      </c>
      <c r="Q78" s="75">
        <v>0</v>
      </c>
      <c r="R78" s="75">
        <v>0</v>
      </c>
      <c r="S78" s="75">
        <v>0</v>
      </c>
      <c r="T78" s="75">
        <v>0</v>
      </c>
      <c r="U78" s="75">
        <v>0</v>
      </c>
      <c r="V78" s="75">
        <v>0</v>
      </c>
      <c r="W78" s="75">
        <v>0</v>
      </c>
      <c r="X78" s="79">
        <v>0</v>
      </c>
      <c r="Y78" s="79">
        <v>0</v>
      </c>
      <c r="Z78" s="79">
        <v>0</v>
      </c>
      <c r="AA78" s="79">
        <v>0</v>
      </c>
      <c r="AB78" s="75">
        <v>0</v>
      </c>
      <c r="AC78" s="75">
        <v>0</v>
      </c>
      <c r="AD78" s="75">
        <v>0</v>
      </c>
      <c r="AE78" s="75">
        <v>0</v>
      </c>
      <c r="AF78" s="75">
        <v>0</v>
      </c>
    </row>
    <row r="79" spans="1:32" x14ac:dyDescent="0.25">
      <c r="A79" s="77" t="s">
        <v>584</v>
      </c>
      <c r="B79" s="78" t="s">
        <v>556</v>
      </c>
      <c r="C79" s="79" t="s">
        <v>364</v>
      </c>
      <c r="D79" s="79" t="s">
        <v>535</v>
      </c>
      <c r="E79" s="79" t="s">
        <v>557</v>
      </c>
      <c r="F79" s="75">
        <v>6</v>
      </c>
      <c r="G79" s="75">
        <v>1</v>
      </c>
      <c r="H79" s="75">
        <v>132</v>
      </c>
      <c r="I79" s="75">
        <v>1.5</v>
      </c>
      <c r="J79" s="79">
        <v>0</v>
      </c>
      <c r="K79" s="79">
        <v>0</v>
      </c>
      <c r="L79" s="79">
        <v>0</v>
      </c>
      <c r="M79" s="79">
        <v>0</v>
      </c>
      <c r="N79" s="79">
        <v>0</v>
      </c>
      <c r="O79" s="79">
        <v>0</v>
      </c>
      <c r="P79" s="79">
        <v>0</v>
      </c>
      <c r="Q79" s="75">
        <v>0</v>
      </c>
      <c r="R79" s="75">
        <v>0</v>
      </c>
      <c r="S79" s="75">
        <v>0</v>
      </c>
      <c r="T79" s="75">
        <v>0</v>
      </c>
      <c r="U79" s="75">
        <v>0</v>
      </c>
      <c r="V79" s="75">
        <v>0</v>
      </c>
      <c r="W79" s="75">
        <v>0</v>
      </c>
      <c r="X79" s="79">
        <v>0</v>
      </c>
      <c r="Y79" s="79">
        <v>0</v>
      </c>
      <c r="Z79" s="79">
        <v>0.2</v>
      </c>
      <c r="AA79" s="79">
        <v>0.2</v>
      </c>
      <c r="AB79" s="75">
        <v>0.02</v>
      </c>
      <c r="AC79" s="75">
        <v>0.12</v>
      </c>
      <c r="AD79" s="75">
        <v>0.14000000000000001</v>
      </c>
      <c r="AE79" s="75">
        <v>0.02</v>
      </c>
      <c r="AF79" s="75">
        <v>0.14000000000000001</v>
      </c>
    </row>
    <row r="80" spans="1:32" x14ac:dyDescent="0.25">
      <c r="A80" s="77" t="s">
        <v>584</v>
      </c>
      <c r="B80" s="78" t="s">
        <v>558</v>
      </c>
      <c r="C80" s="79" t="s">
        <v>364</v>
      </c>
      <c r="D80" s="79" t="s">
        <v>369</v>
      </c>
      <c r="E80" s="79" t="s">
        <v>559</v>
      </c>
      <c r="F80" s="75">
        <v>0</v>
      </c>
      <c r="G80" s="75">
        <v>0</v>
      </c>
      <c r="H80" s="75">
        <v>0</v>
      </c>
      <c r="I80" s="75">
        <v>0</v>
      </c>
      <c r="J80" s="79">
        <v>0</v>
      </c>
      <c r="K80" s="79">
        <v>0</v>
      </c>
      <c r="L80" s="79">
        <v>0</v>
      </c>
      <c r="M80" s="79">
        <v>0</v>
      </c>
      <c r="N80" s="79">
        <v>0</v>
      </c>
      <c r="O80" s="79">
        <v>0</v>
      </c>
      <c r="P80" s="79">
        <v>0</v>
      </c>
      <c r="Q80" s="75">
        <v>0</v>
      </c>
      <c r="R80" s="75">
        <v>0</v>
      </c>
      <c r="S80" s="75">
        <v>0</v>
      </c>
      <c r="T80" s="75">
        <v>0</v>
      </c>
      <c r="U80" s="75">
        <v>0</v>
      </c>
      <c r="V80" s="75">
        <v>0</v>
      </c>
      <c r="W80" s="75">
        <v>0</v>
      </c>
      <c r="X80" s="79">
        <v>0</v>
      </c>
      <c r="Y80" s="79">
        <v>0</v>
      </c>
      <c r="Z80" s="79">
        <v>0</v>
      </c>
      <c r="AA80" s="79">
        <v>0</v>
      </c>
      <c r="AB80" s="75">
        <v>0</v>
      </c>
      <c r="AC80" s="75">
        <v>0</v>
      </c>
      <c r="AD80" s="75">
        <v>0</v>
      </c>
      <c r="AE80" s="75">
        <v>0</v>
      </c>
      <c r="AF80" s="75">
        <v>0</v>
      </c>
    </row>
    <row r="81" spans="1:32" x14ac:dyDescent="0.25">
      <c r="A81" s="77" t="s">
        <v>584</v>
      </c>
      <c r="B81" s="78" t="s">
        <v>560</v>
      </c>
      <c r="C81" s="79" t="s">
        <v>561</v>
      </c>
      <c r="D81" s="79" t="s">
        <v>365</v>
      </c>
      <c r="E81" s="79" t="s">
        <v>562</v>
      </c>
      <c r="F81" s="75">
        <v>0</v>
      </c>
      <c r="G81" s="75">
        <v>0</v>
      </c>
      <c r="H81" s="75">
        <v>0</v>
      </c>
      <c r="I81" s="75">
        <v>0</v>
      </c>
      <c r="J81" s="79">
        <v>0</v>
      </c>
      <c r="K81" s="79">
        <v>0</v>
      </c>
      <c r="L81" s="79">
        <v>0</v>
      </c>
      <c r="M81" s="79">
        <v>0</v>
      </c>
      <c r="N81" s="79">
        <v>0</v>
      </c>
      <c r="O81" s="79">
        <v>0</v>
      </c>
      <c r="P81" s="79">
        <v>0</v>
      </c>
      <c r="Q81" s="75">
        <v>0</v>
      </c>
      <c r="R81" s="75">
        <v>0</v>
      </c>
      <c r="S81" s="75">
        <v>0</v>
      </c>
      <c r="T81" s="75">
        <v>0</v>
      </c>
      <c r="U81" s="75">
        <v>0</v>
      </c>
      <c r="V81" s="75">
        <v>0</v>
      </c>
      <c r="W81" s="75">
        <v>0</v>
      </c>
      <c r="X81" s="79">
        <v>0</v>
      </c>
      <c r="Y81" s="79">
        <v>0</v>
      </c>
      <c r="Z81" s="79">
        <v>0</v>
      </c>
      <c r="AA81" s="79">
        <v>0</v>
      </c>
      <c r="AB81" s="75">
        <v>0</v>
      </c>
      <c r="AC81" s="75">
        <v>0</v>
      </c>
      <c r="AD81" s="75">
        <v>0</v>
      </c>
      <c r="AE81" s="75">
        <v>0</v>
      </c>
      <c r="AF81" s="75">
        <v>0</v>
      </c>
    </row>
    <row r="82" spans="1:32" x14ac:dyDescent="0.25">
      <c r="A82" s="77" t="s">
        <v>584</v>
      </c>
      <c r="B82" s="78" t="s">
        <v>563</v>
      </c>
      <c r="C82" s="79" t="s">
        <v>457</v>
      </c>
      <c r="D82" s="79" t="s">
        <v>361</v>
      </c>
      <c r="E82" s="79" t="s">
        <v>564</v>
      </c>
      <c r="F82" s="75">
        <v>16</v>
      </c>
      <c r="G82" s="75">
        <v>15</v>
      </c>
      <c r="H82" s="74">
        <v>1286</v>
      </c>
      <c r="I82" s="75">
        <v>14.3</v>
      </c>
      <c r="J82" s="79">
        <v>0</v>
      </c>
      <c r="K82" s="79">
        <v>0</v>
      </c>
      <c r="L82" s="79">
        <v>0</v>
      </c>
      <c r="M82" s="79">
        <v>0</v>
      </c>
      <c r="N82" s="79">
        <v>0</v>
      </c>
      <c r="O82" s="79">
        <v>2</v>
      </c>
      <c r="P82" s="79">
        <v>0</v>
      </c>
      <c r="Q82" s="75">
        <v>0.14000000000000001</v>
      </c>
      <c r="R82" s="75">
        <v>0</v>
      </c>
      <c r="S82" s="75">
        <v>0</v>
      </c>
      <c r="T82" s="75">
        <v>0</v>
      </c>
      <c r="U82" s="75">
        <v>0</v>
      </c>
      <c r="V82" s="75">
        <v>0</v>
      </c>
      <c r="W82" s="75">
        <v>0</v>
      </c>
      <c r="X82" s="79">
        <v>0.1</v>
      </c>
      <c r="Y82" s="79">
        <v>0.1</v>
      </c>
      <c r="Z82" s="79">
        <v>0.2</v>
      </c>
      <c r="AA82" s="79">
        <v>0.3</v>
      </c>
      <c r="AB82" s="75">
        <v>0.01</v>
      </c>
      <c r="AC82" s="75">
        <v>0.01</v>
      </c>
      <c r="AD82" s="75">
        <v>0.02</v>
      </c>
      <c r="AE82" s="75">
        <v>0.01</v>
      </c>
      <c r="AF82" s="75">
        <v>0.02</v>
      </c>
    </row>
    <row r="83" spans="1:32" x14ac:dyDescent="0.25">
      <c r="A83" s="77" t="s">
        <v>584</v>
      </c>
      <c r="B83" s="78" t="s">
        <v>565</v>
      </c>
      <c r="C83" s="79" t="s">
        <v>364</v>
      </c>
      <c r="D83" s="79" t="s">
        <v>361</v>
      </c>
      <c r="E83" s="79" t="s">
        <v>566</v>
      </c>
      <c r="F83" s="75">
        <v>19</v>
      </c>
      <c r="G83" s="75">
        <v>19</v>
      </c>
      <c r="H83" s="74">
        <v>1637</v>
      </c>
      <c r="I83" s="75">
        <v>18.2</v>
      </c>
      <c r="J83" s="79">
        <v>0</v>
      </c>
      <c r="K83" s="79">
        <v>1</v>
      </c>
      <c r="L83" s="79">
        <v>0</v>
      </c>
      <c r="M83" s="79">
        <v>0</v>
      </c>
      <c r="N83" s="79">
        <v>0</v>
      </c>
      <c r="O83" s="79">
        <v>5</v>
      </c>
      <c r="P83" s="79">
        <v>0</v>
      </c>
      <c r="Q83" s="75">
        <v>0.27</v>
      </c>
      <c r="R83" s="75">
        <v>0</v>
      </c>
      <c r="S83" s="75">
        <v>0</v>
      </c>
      <c r="T83" s="75">
        <v>0.05</v>
      </c>
      <c r="U83" s="75">
        <v>0.05</v>
      </c>
      <c r="V83" s="75">
        <v>0</v>
      </c>
      <c r="W83" s="75">
        <v>0.05</v>
      </c>
      <c r="X83" s="79">
        <v>0.4</v>
      </c>
      <c r="Y83" s="79">
        <v>0.4</v>
      </c>
      <c r="Z83" s="79">
        <v>0.6</v>
      </c>
      <c r="AA83" s="79">
        <v>1</v>
      </c>
      <c r="AB83" s="75">
        <v>0.02</v>
      </c>
      <c r="AC83" s="75">
        <v>0.04</v>
      </c>
      <c r="AD83" s="75">
        <v>0.06</v>
      </c>
      <c r="AE83" s="75">
        <v>0.02</v>
      </c>
      <c r="AF83" s="75">
        <v>0.06</v>
      </c>
    </row>
    <row r="84" spans="1:32" x14ac:dyDescent="0.25">
      <c r="A84" s="77" t="s">
        <v>584</v>
      </c>
      <c r="B84" s="78" t="s">
        <v>567</v>
      </c>
      <c r="C84" s="79" t="s">
        <v>364</v>
      </c>
      <c r="D84" s="79" t="s">
        <v>399</v>
      </c>
      <c r="E84" s="79" t="s">
        <v>568</v>
      </c>
      <c r="F84" s="75">
        <v>16</v>
      </c>
      <c r="G84" s="75">
        <v>15</v>
      </c>
      <c r="H84" s="74">
        <v>1341</v>
      </c>
      <c r="I84" s="75">
        <v>14.9</v>
      </c>
      <c r="J84" s="79">
        <v>3</v>
      </c>
      <c r="K84" s="79">
        <v>3</v>
      </c>
      <c r="L84" s="79">
        <v>3</v>
      </c>
      <c r="M84" s="79">
        <v>0</v>
      </c>
      <c r="N84" s="79">
        <v>0</v>
      </c>
      <c r="O84" s="79">
        <v>1</v>
      </c>
      <c r="P84" s="79">
        <v>0</v>
      </c>
      <c r="Q84" s="75">
        <v>7.0000000000000007E-2</v>
      </c>
      <c r="R84" s="75">
        <v>0</v>
      </c>
      <c r="S84" s="75">
        <v>0.2</v>
      </c>
      <c r="T84" s="75">
        <v>0.2</v>
      </c>
      <c r="U84" s="75">
        <v>0.4</v>
      </c>
      <c r="V84" s="75">
        <v>0.2</v>
      </c>
      <c r="W84" s="75">
        <v>0.4</v>
      </c>
      <c r="X84" s="79">
        <v>2.9</v>
      </c>
      <c r="Y84" s="79">
        <v>2.9</v>
      </c>
      <c r="Z84" s="79">
        <v>1.2</v>
      </c>
      <c r="AA84" s="79">
        <v>4.0999999999999996</v>
      </c>
      <c r="AB84" s="75">
        <v>0.2</v>
      </c>
      <c r="AC84" s="75">
        <v>0.08</v>
      </c>
      <c r="AD84" s="75">
        <v>0.28000000000000003</v>
      </c>
      <c r="AE84" s="75">
        <v>0.2</v>
      </c>
      <c r="AF84" s="75">
        <v>0.28000000000000003</v>
      </c>
    </row>
    <row r="85" spans="1:32" x14ac:dyDescent="0.25">
      <c r="A85" s="77" t="s">
        <v>584</v>
      </c>
      <c r="B85" s="78" t="s">
        <v>569</v>
      </c>
      <c r="C85" s="79" t="s">
        <v>364</v>
      </c>
      <c r="D85" s="79" t="s">
        <v>361</v>
      </c>
      <c r="E85" s="79" t="s">
        <v>570</v>
      </c>
      <c r="F85" s="75">
        <v>9</v>
      </c>
      <c r="G85" s="75">
        <v>3</v>
      </c>
      <c r="H85" s="75">
        <v>297</v>
      </c>
      <c r="I85" s="75">
        <v>3.3</v>
      </c>
      <c r="J85" s="79">
        <v>0</v>
      </c>
      <c r="K85" s="79">
        <v>0</v>
      </c>
      <c r="L85" s="79">
        <v>0</v>
      </c>
      <c r="M85" s="79">
        <v>0</v>
      </c>
      <c r="N85" s="79">
        <v>0</v>
      </c>
      <c r="O85" s="79">
        <v>2</v>
      </c>
      <c r="P85" s="79">
        <v>0</v>
      </c>
      <c r="Q85" s="75">
        <v>0.61</v>
      </c>
      <c r="R85" s="75">
        <v>0</v>
      </c>
      <c r="S85" s="75">
        <v>0</v>
      </c>
      <c r="T85" s="75">
        <v>0</v>
      </c>
      <c r="U85" s="75">
        <v>0</v>
      </c>
      <c r="V85" s="75">
        <v>0</v>
      </c>
      <c r="W85" s="75">
        <v>0</v>
      </c>
      <c r="X85" s="79">
        <v>0.1</v>
      </c>
      <c r="Y85" s="79">
        <v>0.1</v>
      </c>
      <c r="Z85" s="79">
        <v>0</v>
      </c>
      <c r="AA85" s="79">
        <v>0.1</v>
      </c>
      <c r="AB85" s="75">
        <v>0.03</v>
      </c>
      <c r="AC85" s="75">
        <v>0</v>
      </c>
      <c r="AD85" s="75">
        <v>0.03</v>
      </c>
      <c r="AE85" s="75">
        <v>0.03</v>
      </c>
      <c r="AF85" s="75">
        <v>0.03</v>
      </c>
    </row>
    <row r="86" spans="1:32" x14ac:dyDescent="0.25">
      <c r="A86" s="77" t="s">
        <v>584</v>
      </c>
      <c r="B86" s="78" t="s">
        <v>571</v>
      </c>
      <c r="C86" s="79" t="s">
        <v>364</v>
      </c>
      <c r="D86" s="79" t="s">
        <v>369</v>
      </c>
      <c r="E86" s="79" t="s">
        <v>572</v>
      </c>
      <c r="F86" s="75">
        <v>4</v>
      </c>
      <c r="G86" s="75">
        <v>0</v>
      </c>
      <c r="H86" s="75">
        <v>61</v>
      </c>
      <c r="I86" s="75">
        <v>0.7</v>
      </c>
      <c r="J86" s="79">
        <v>0</v>
      </c>
      <c r="K86" s="79">
        <v>0</v>
      </c>
      <c r="L86" s="79">
        <v>0</v>
      </c>
      <c r="M86" s="79">
        <v>0</v>
      </c>
      <c r="N86" s="79">
        <v>0</v>
      </c>
      <c r="O86" s="79">
        <v>0</v>
      </c>
      <c r="P86" s="79">
        <v>0</v>
      </c>
      <c r="Q86" s="75">
        <v>0</v>
      </c>
      <c r="R86" s="75">
        <v>0</v>
      </c>
      <c r="S86" s="75">
        <v>0</v>
      </c>
      <c r="T86" s="75">
        <v>0</v>
      </c>
      <c r="U86" s="75">
        <v>0</v>
      </c>
      <c r="V86" s="75">
        <v>0</v>
      </c>
      <c r="W86" s="75">
        <v>0</v>
      </c>
      <c r="X86" s="79">
        <v>0</v>
      </c>
      <c r="Y86" s="79">
        <v>0</v>
      </c>
      <c r="Z86" s="79">
        <v>0.1</v>
      </c>
      <c r="AA86" s="79">
        <v>0.2</v>
      </c>
      <c r="AB86" s="75">
        <v>0.05</v>
      </c>
      <c r="AC86" s="75">
        <v>0.19</v>
      </c>
      <c r="AD86" s="75">
        <v>0.25</v>
      </c>
      <c r="AE86" s="75">
        <v>0.05</v>
      </c>
      <c r="AF86" s="75">
        <v>0.25</v>
      </c>
    </row>
    <row r="87" spans="1:32" x14ac:dyDescent="0.25">
      <c r="A87" s="77" t="s">
        <v>584</v>
      </c>
      <c r="B87" s="78" t="s">
        <v>573</v>
      </c>
      <c r="C87" s="79" t="s">
        <v>364</v>
      </c>
      <c r="D87" s="79" t="s">
        <v>361</v>
      </c>
      <c r="E87" s="79" t="s">
        <v>574</v>
      </c>
      <c r="F87" s="75">
        <v>4</v>
      </c>
      <c r="G87" s="75">
        <v>2</v>
      </c>
      <c r="H87" s="75">
        <v>183</v>
      </c>
      <c r="I87" s="75">
        <v>2</v>
      </c>
      <c r="J87" s="79">
        <v>0</v>
      </c>
      <c r="K87" s="79">
        <v>0</v>
      </c>
      <c r="L87" s="79">
        <v>0</v>
      </c>
      <c r="M87" s="79">
        <v>0</v>
      </c>
      <c r="N87" s="79">
        <v>0</v>
      </c>
      <c r="O87" s="79">
        <v>0</v>
      </c>
      <c r="P87" s="79">
        <v>0</v>
      </c>
      <c r="Q87" s="75">
        <v>0</v>
      </c>
      <c r="R87" s="75">
        <v>0</v>
      </c>
      <c r="S87" s="75">
        <v>0</v>
      </c>
      <c r="T87" s="75">
        <v>0</v>
      </c>
      <c r="U87" s="75">
        <v>0</v>
      </c>
      <c r="V87" s="75">
        <v>0</v>
      </c>
      <c r="W87" s="75">
        <v>0</v>
      </c>
      <c r="X87" s="79">
        <v>0</v>
      </c>
      <c r="Y87" s="79">
        <v>0</v>
      </c>
      <c r="Z87" s="79">
        <v>0.1</v>
      </c>
      <c r="AA87" s="79">
        <v>0.1</v>
      </c>
      <c r="AB87" s="75">
        <v>0</v>
      </c>
      <c r="AC87" s="75">
        <v>7.0000000000000007E-2</v>
      </c>
      <c r="AD87" s="75">
        <v>7.0000000000000007E-2</v>
      </c>
      <c r="AE87" s="75">
        <v>0</v>
      </c>
      <c r="AF87" s="75">
        <v>7.0000000000000007E-2</v>
      </c>
    </row>
    <row r="88" spans="1:32" x14ac:dyDescent="0.25">
      <c r="A88" s="77" t="s">
        <v>584</v>
      </c>
      <c r="B88" s="78" t="s">
        <v>575</v>
      </c>
      <c r="C88" s="79" t="s">
        <v>364</v>
      </c>
      <c r="D88" s="79" t="s">
        <v>414</v>
      </c>
      <c r="E88" s="79" t="s">
        <v>576</v>
      </c>
      <c r="F88" s="75">
        <v>15</v>
      </c>
      <c r="G88" s="75">
        <v>15</v>
      </c>
      <c r="H88" s="74">
        <v>1283</v>
      </c>
      <c r="I88" s="75">
        <v>14.3</v>
      </c>
      <c r="J88" s="79">
        <v>2</v>
      </c>
      <c r="K88" s="79">
        <v>4</v>
      </c>
      <c r="L88" s="79">
        <v>2</v>
      </c>
      <c r="M88" s="79">
        <v>0</v>
      </c>
      <c r="N88" s="79">
        <v>0</v>
      </c>
      <c r="O88" s="79">
        <v>1</v>
      </c>
      <c r="P88" s="79">
        <v>0</v>
      </c>
      <c r="Q88" s="75">
        <v>7.0000000000000007E-2</v>
      </c>
      <c r="R88" s="75">
        <v>0</v>
      </c>
      <c r="S88" s="75">
        <v>0.14000000000000001</v>
      </c>
      <c r="T88" s="75">
        <v>0.28000000000000003</v>
      </c>
      <c r="U88" s="75">
        <v>0.42</v>
      </c>
      <c r="V88" s="75">
        <v>0.14000000000000001</v>
      </c>
      <c r="W88" s="75">
        <v>0.42</v>
      </c>
      <c r="X88" s="79">
        <v>1.7</v>
      </c>
      <c r="Y88" s="79">
        <v>1.7</v>
      </c>
      <c r="Z88" s="79">
        <v>2.2000000000000002</v>
      </c>
      <c r="AA88" s="79">
        <v>3.8</v>
      </c>
      <c r="AB88" s="75">
        <v>0.12</v>
      </c>
      <c r="AC88" s="75">
        <v>0.15</v>
      </c>
      <c r="AD88" s="75">
        <v>0.27</v>
      </c>
      <c r="AE88" s="75">
        <v>0.12</v>
      </c>
      <c r="AF88" s="75">
        <v>0.27</v>
      </c>
    </row>
    <row r="89" spans="1:32" x14ac:dyDescent="0.25">
      <c r="A89" s="77" t="s">
        <v>584</v>
      </c>
      <c r="B89" s="78" t="s">
        <v>577</v>
      </c>
      <c r="C89" s="79" t="s">
        <v>578</v>
      </c>
      <c r="D89" s="79" t="s">
        <v>375</v>
      </c>
      <c r="E89" s="79" t="s">
        <v>579</v>
      </c>
      <c r="F89" s="75">
        <v>11</v>
      </c>
      <c r="G89" s="75">
        <v>10</v>
      </c>
      <c r="H89" s="75">
        <v>945</v>
      </c>
      <c r="I89" s="75">
        <v>10.5</v>
      </c>
      <c r="J89" s="79">
        <v>0</v>
      </c>
      <c r="K89" s="79">
        <v>0</v>
      </c>
      <c r="L89" s="79">
        <v>0</v>
      </c>
      <c r="M89" s="79">
        <v>0</v>
      </c>
      <c r="N89" s="79">
        <v>0</v>
      </c>
      <c r="O89" s="79">
        <v>0</v>
      </c>
      <c r="P89" s="79">
        <v>0</v>
      </c>
      <c r="Q89" s="75">
        <v>0</v>
      </c>
      <c r="R89" s="75">
        <v>0</v>
      </c>
      <c r="S89" s="75">
        <v>0</v>
      </c>
      <c r="T89" s="75">
        <v>0</v>
      </c>
      <c r="U89" s="75">
        <v>0</v>
      </c>
      <c r="V89" s="75">
        <v>0</v>
      </c>
      <c r="W89" s="75">
        <v>0</v>
      </c>
      <c r="X89" s="79">
        <v>0</v>
      </c>
      <c r="Y89" s="79">
        <v>0</v>
      </c>
      <c r="Z89" s="79">
        <v>0</v>
      </c>
      <c r="AA89" s="79">
        <v>0</v>
      </c>
      <c r="AB89" s="75">
        <v>0</v>
      </c>
      <c r="AC89" s="75">
        <v>0</v>
      </c>
      <c r="AD89" s="75">
        <v>0</v>
      </c>
      <c r="AE89" s="75">
        <v>0</v>
      </c>
      <c r="AF89" s="75">
        <v>0</v>
      </c>
    </row>
    <row r="90" spans="1:32" x14ac:dyDescent="0.25">
      <c r="A90" s="77" t="s">
        <v>584</v>
      </c>
      <c r="B90" s="78" t="s">
        <v>580</v>
      </c>
      <c r="C90" s="79" t="s">
        <v>581</v>
      </c>
      <c r="D90" s="79" t="s">
        <v>361</v>
      </c>
      <c r="E90" s="79" t="s">
        <v>582</v>
      </c>
      <c r="F90" s="75">
        <v>14</v>
      </c>
      <c r="G90" s="75">
        <v>12</v>
      </c>
      <c r="H90" s="74">
        <v>1037</v>
      </c>
      <c r="I90" s="75">
        <v>11.5</v>
      </c>
      <c r="J90" s="79">
        <v>0</v>
      </c>
      <c r="K90" s="79">
        <v>1</v>
      </c>
      <c r="L90" s="79">
        <v>0</v>
      </c>
      <c r="M90" s="79">
        <v>0</v>
      </c>
      <c r="N90" s="79">
        <v>0</v>
      </c>
      <c r="O90" s="79">
        <v>1</v>
      </c>
      <c r="P90" s="79">
        <v>0</v>
      </c>
      <c r="Q90" s="75">
        <v>0.09</v>
      </c>
      <c r="R90" s="75">
        <v>0</v>
      </c>
      <c r="S90" s="75">
        <v>0</v>
      </c>
      <c r="T90" s="75">
        <v>0.09</v>
      </c>
      <c r="U90" s="75">
        <v>0.09</v>
      </c>
      <c r="V90" s="75">
        <v>0</v>
      </c>
      <c r="W90" s="75">
        <v>0.09</v>
      </c>
      <c r="X90" s="79">
        <v>0.2</v>
      </c>
      <c r="Y90" s="79">
        <v>0.2</v>
      </c>
      <c r="Z90" s="79">
        <v>1.4</v>
      </c>
      <c r="AA90" s="79">
        <v>1.6</v>
      </c>
      <c r="AB90" s="75">
        <v>0.01</v>
      </c>
      <c r="AC90" s="75">
        <v>0.12</v>
      </c>
      <c r="AD90" s="75">
        <v>0.14000000000000001</v>
      </c>
      <c r="AE90" s="75">
        <v>0.01</v>
      </c>
      <c r="AF90" s="75">
        <v>0.14000000000000001</v>
      </c>
    </row>
    <row r="91" spans="1:32" x14ac:dyDescent="0.25">
      <c r="A91" s="54" t="s">
        <v>658</v>
      </c>
      <c r="B91" s="88" t="s">
        <v>585</v>
      </c>
      <c r="C91" s="75" t="s">
        <v>390</v>
      </c>
      <c r="D91" s="75" t="s">
        <v>361</v>
      </c>
      <c r="E91" s="75" t="s">
        <v>586</v>
      </c>
      <c r="F91" s="79">
        <v>8</v>
      </c>
      <c r="G91" s="79">
        <v>8</v>
      </c>
      <c r="H91" s="79">
        <v>673</v>
      </c>
      <c r="I91" s="79">
        <v>7.5</v>
      </c>
      <c r="J91" s="75">
        <v>0</v>
      </c>
      <c r="K91" s="75">
        <v>0</v>
      </c>
      <c r="L91" s="75">
        <v>0</v>
      </c>
      <c r="M91" s="75">
        <v>0</v>
      </c>
      <c r="N91" s="75">
        <v>0</v>
      </c>
      <c r="O91" s="75">
        <v>0</v>
      </c>
      <c r="P91" s="75">
        <v>0</v>
      </c>
      <c r="Q91" s="79">
        <v>0</v>
      </c>
      <c r="R91" s="79">
        <v>0</v>
      </c>
      <c r="S91" s="79">
        <v>0</v>
      </c>
      <c r="T91" s="79">
        <v>0</v>
      </c>
      <c r="U91" s="79">
        <v>0</v>
      </c>
      <c r="V91" s="79">
        <v>0</v>
      </c>
      <c r="W91" s="79">
        <v>0</v>
      </c>
      <c r="X91" s="75">
        <v>0</v>
      </c>
      <c r="Y91" s="75">
        <v>0</v>
      </c>
      <c r="Z91" s="75">
        <v>0</v>
      </c>
      <c r="AA91" s="75">
        <v>0.1</v>
      </c>
      <c r="AB91" s="79">
        <v>0</v>
      </c>
      <c r="AC91" s="79">
        <v>0</v>
      </c>
      <c r="AD91" s="79">
        <v>0.01</v>
      </c>
      <c r="AE91" s="79">
        <v>0</v>
      </c>
      <c r="AF91" s="79">
        <v>0.01</v>
      </c>
    </row>
    <row r="92" spans="1:32" x14ac:dyDescent="0.25">
      <c r="A92" s="54" t="s">
        <v>658</v>
      </c>
      <c r="B92" s="88" t="s">
        <v>587</v>
      </c>
      <c r="C92" s="75" t="s">
        <v>588</v>
      </c>
      <c r="D92" s="75" t="s">
        <v>369</v>
      </c>
      <c r="E92" s="75" t="s">
        <v>589</v>
      </c>
      <c r="F92" s="79">
        <v>12</v>
      </c>
      <c r="G92" s="79">
        <v>4</v>
      </c>
      <c r="H92" s="79">
        <v>431</v>
      </c>
      <c r="I92" s="79">
        <v>4.8</v>
      </c>
      <c r="J92" s="75">
        <v>0</v>
      </c>
      <c r="K92" s="75">
        <v>0</v>
      </c>
      <c r="L92" s="75">
        <v>0</v>
      </c>
      <c r="M92" s="75">
        <v>0</v>
      </c>
      <c r="N92" s="75">
        <v>0</v>
      </c>
      <c r="O92" s="75">
        <v>1</v>
      </c>
      <c r="P92" s="75">
        <v>0</v>
      </c>
      <c r="Q92" s="79">
        <v>0.21</v>
      </c>
      <c r="R92" s="79">
        <v>0</v>
      </c>
      <c r="S92" s="79">
        <v>0</v>
      </c>
      <c r="T92" s="79">
        <v>0</v>
      </c>
      <c r="U92" s="79">
        <v>0</v>
      </c>
      <c r="V92" s="79">
        <v>0</v>
      </c>
      <c r="W92" s="79">
        <v>0</v>
      </c>
      <c r="X92" s="75">
        <v>0.2</v>
      </c>
      <c r="Y92" s="75">
        <v>0.2</v>
      </c>
      <c r="Z92" s="75">
        <v>0.7</v>
      </c>
      <c r="AA92" s="75">
        <v>0.9</v>
      </c>
      <c r="AB92" s="79">
        <v>0.04</v>
      </c>
      <c r="AC92" s="79">
        <v>0.15</v>
      </c>
      <c r="AD92" s="79">
        <v>0.19</v>
      </c>
      <c r="AE92" s="79">
        <v>0.04</v>
      </c>
      <c r="AF92" s="79">
        <v>0.19</v>
      </c>
    </row>
    <row r="93" spans="1:32" x14ac:dyDescent="0.25">
      <c r="A93" s="54" t="s">
        <v>658</v>
      </c>
      <c r="B93" s="88" t="s">
        <v>590</v>
      </c>
      <c r="C93" s="75" t="s">
        <v>515</v>
      </c>
      <c r="D93" s="75" t="s">
        <v>465</v>
      </c>
      <c r="E93" s="75" t="s">
        <v>591</v>
      </c>
      <c r="F93" s="79">
        <v>4</v>
      </c>
      <c r="G93" s="79">
        <v>0</v>
      </c>
      <c r="H93" s="79">
        <v>21</v>
      </c>
      <c r="I93" s="79">
        <v>0.2</v>
      </c>
      <c r="J93" s="75">
        <v>0</v>
      </c>
      <c r="K93" s="75">
        <v>0</v>
      </c>
      <c r="L93" s="75">
        <v>0</v>
      </c>
      <c r="M93" s="75">
        <v>0</v>
      </c>
      <c r="N93" s="75">
        <v>0</v>
      </c>
      <c r="O93" s="75">
        <v>0</v>
      </c>
      <c r="P93" s="75">
        <v>0</v>
      </c>
      <c r="Q93" s="79">
        <v>0</v>
      </c>
      <c r="R93" s="79">
        <v>0</v>
      </c>
      <c r="S93" s="79">
        <v>0</v>
      </c>
      <c r="T93" s="79">
        <v>0</v>
      </c>
      <c r="U93" s="79">
        <v>0</v>
      </c>
      <c r="V93" s="79">
        <v>0</v>
      </c>
      <c r="W93" s="79">
        <v>0</v>
      </c>
      <c r="X93" s="75">
        <v>0</v>
      </c>
      <c r="Y93" s="75">
        <v>0</v>
      </c>
      <c r="Z93" s="75">
        <v>0</v>
      </c>
      <c r="AA93" s="75">
        <v>0</v>
      </c>
      <c r="AB93" s="79">
        <v>0</v>
      </c>
      <c r="AC93" s="79">
        <v>0</v>
      </c>
      <c r="AD93" s="79">
        <v>0</v>
      </c>
      <c r="AE93" s="79">
        <v>0</v>
      </c>
      <c r="AF93" s="79">
        <v>0</v>
      </c>
    </row>
    <row r="94" spans="1:32" x14ac:dyDescent="0.25">
      <c r="A94" s="54" t="s">
        <v>658</v>
      </c>
      <c r="B94" s="88" t="s">
        <v>592</v>
      </c>
      <c r="C94" s="75" t="s">
        <v>490</v>
      </c>
      <c r="D94" s="75" t="s">
        <v>593</v>
      </c>
      <c r="E94" s="75" t="s">
        <v>594</v>
      </c>
      <c r="F94" s="79">
        <v>5</v>
      </c>
      <c r="G94" s="79">
        <v>0</v>
      </c>
      <c r="H94" s="79">
        <v>77</v>
      </c>
      <c r="I94" s="79">
        <v>0.9</v>
      </c>
      <c r="J94" s="75">
        <v>0</v>
      </c>
      <c r="K94" s="75">
        <v>0</v>
      </c>
      <c r="L94" s="75">
        <v>0</v>
      </c>
      <c r="M94" s="75">
        <v>0</v>
      </c>
      <c r="N94" s="75">
        <v>0</v>
      </c>
      <c r="O94" s="75">
        <v>0</v>
      </c>
      <c r="P94" s="75">
        <v>0</v>
      </c>
      <c r="Q94" s="79">
        <v>0</v>
      </c>
      <c r="R94" s="79">
        <v>0</v>
      </c>
      <c r="S94" s="79">
        <v>0</v>
      </c>
      <c r="T94" s="79">
        <v>0</v>
      </c>
      <c r="U94" s="79">
        <v>0</v>
      </c>
      <c r="V94" s="79">
        <v>0</v>
      </c>
      <c r="W94" s="79">
        <v>0</v>
      </c>
      <c r="X94" s="75">
        <v>0.1</v>
      </c>
      <c r="Y94" s="75">
        <v>0.1</v>
      </c>
      <c r="Z94" s="75">
        <v>0</v>
      </c>
      <c r="AA94" s="75">
        <v>0.1</v>
      </c>
      <c r="AB94" s="79">
        <v>0.09</v>
      </c>
      <c r="AC94" s="79">
        <v>0.03</v>
      </c>
      <c r="AD94" s="79">
        <v>0.11</v>
      </c>
      <c r="AE94" s="79">
        <v>0.09</v>
      </c>
      <c r="AF94" s="79">
        <v>0.11</v>
      </c>
    </row>
    <row r="95" spans="1:32" x14ac:dyDescent="0.25">
      <c r="A95" s="54" t="s">
        <v>658</v>
      </c>
      <c r="B95" s="88" t="s">
        <v>595</v>
      </c>
      <c r="C95" s="75" t="s">
        <v>364</v>
      </c>
      <c r="D95" s="75" t="s">
        <v>375</v>
      </c>
      <c r="E95" s="75" t="s">
        <v>596</v>
      </c>
      <c r="F95" s="79">
        <v>0</v>
      </c>
      <c r="G95" s="79">
        <v>0</v>
      </c>
      <c r="H95" s="79">
        <v>0</v>
      </c>
      <c r="I95" s="79">
        <v>0</v>
      </c>
      <c r="J95" s="75">
        <v>0</v>
      </c>
      <c r="K95" s="75">
        <v>0</v>
      </c>
      <c r="L95" s="75">
        <v>0</v>
      </c>
      <c r="M95" s="75">
        <v>0</v>
      </c>
      <c r="N95" s="75">
        <v>0</v>
      </c>
      <c r="O95" s="75">
        <v>0</v>
      </c>
      <c r="P95" s="75">
        <v>0</v>
      </c>
      <c r="Q95" s="79">
        <v>0</v>
      </c>
      <c r="R95" s="79">
        <v>0</v>
      </c>
      <c r="S95" s="79">
        <v>0</v>
      </c>
      <c r="T95" s="79">
        <v>0</v>
      </c>
      <c r="U95" s="79">
        <v>0</v>
      </c>
      <c r="V95" s="79">
        <v>0</v>
      </c>
      <c r="W95" s="79">
        <v>0</v>
      </c>
      <c r="X95" s="75">
        <v>0</v>
      </c>
      <c r="Y95" s="75">
        <v>0</v>
      </c>
      <c r="Z95" s="75">
        <v>0</v>
      </c>
      <c r="AA95" s="75">
        <v>0</v>
      </c>
      <c r="AB95" s="79">
        <v>0</v>
      </c>
      <c r="AC95" s="79">
        <v>0</v>
      </c>
      <c r="AD95" s="79">
        <v>0</v>
      </c>
      <c r="AE95" s="79">
        <v>0</v>
      </c>
      <c r="AF95" s="79">
        <v>0</v>
      </c>
    </row>
    <row r="96" spans="1:32" x14ac:dyDescent="0.25">
      <c r="A96" s="54" t="s">
        <v>658</v>
      </c>
      <c r="B96" s="88" t="s">
        <v>597</v>
      </c>
      <c r="C96" s="75" t="s">
        <v>406</v>
      </c>
      <c r="D96" s="75" t="s">
        <v>369</v>
      </c>
      <c r="E96" s="75" t="s">
        <v>598</v>
      </c>
      <c r="F96" s="79">
        <v>0</v>
      </c>
      <c r="G96" s="79">
        <v>0</v>
      </c>
      <c r="H96" s="79">
        <v>0</v>
      </c>
      <c r="I96" s="79">
        <v>0</v>
      </c>
      <c r="J96" s="75">
        <v>0</v>
      </c>
      <c r="K96" s="75">
        <v>0</v>
      </c>
      <c r="L96" s="75">
        <v>0</v>
      </c>
      <c r="M96" s="75">
        <v>0</v>
      </c>
      <c r="N96" s="75">
        <v>0</v>
      </c>
      <c r="O96" s="75">
        <v>0</v>
      </c>
      <c r="P96" s="75">
        <v>0</v>
      </c>
      <c r="Q96" s="79">
        <v>0</v>
      </c>
      <c r="R96" s="79">
        <v>0</v>
      </c>
      <c r="S96" s="79">
        <v>0</v>
      </c>
      <c r="T96" s="79">
        <v>0</v>
      </c>
      <c r="U96" s="79">
        <v>0</v>
      </c>
      <c r="V96" s="79">
        <v>0</v>
      </c>
      <c r="W96" s="79">
        <v>0</v>
      </c>
      <c r="X96" s="75">
        <v>0</v>
      </c>
      <c r="Y96" s="75">
        <v>0</v>
      </c>
      <c r="Z96" s="75">
        <v>0</v>
      </c>
      <c r="AA96" s="75">
        <v>0</v>
      </c>
      <c r="AB96" s="79">
        <v>0</v>
      </c>
      <c r="AC96" s="79">
        <v>0</v>
      </c>
      <c r="AD96" s="79">
        <v>0</v>
      </c>
      <c r="AE96" s="79">
        <v>0</v>
      </c>
      <c r="AF96" s="79">
        <v>0</v>
      </c>
    </row>
    <row r="97" spans="1:32" x14ac:dyDescent="0.25">
      <c r="A97" s="54" t="s">
        <v>658</v>
      </c>
      <c r="B97" s="88" t="s">
        <v>599</v>
      </c>
      <c r="C97" s="75" t="s">
        <v>515</v>
      </c>
      <c r="D97" s="75" t="s">
        <v>414</v>
      </c>
      <c r="E97" s="75" t="s">
        <v>600</v>
      </c>
      <c r="F97" s="79">
        <v>10</v>
      </c>
      <c r="G97" s="79">
        <v>1</v>
      </c>
      <c r="H97" s="79">
        <v>276</v>
      </c>
      <c r="I97" s="79">
        <v>3.1</v>
      </c>
      <c r="J97" s="75">
        <v>0</v>
      </c>
      <c r="K97" s="75">
        <v>0</v>
      </c>
      <c r="L97" s="75">
        <v>0</v>
      </c>
      <c r="M97" s="75">
        <v>0</v>
      </c>
      <c r="N97" s="75">
        <v>0</v>
      </c>
      <c r="O97" s="75">
        <v>2</v>
      </c>
      <c r="P97" s="75">
        <v>0</v>
      </c>
      <c r="Q97" s="79">
        <v>0.65</v>
      </c>
      <c r="R97" s="79">
        <v>0</v>
      </c>
      <c r="S97" s="79">
        <v>0</v>
      </c>
      <c r="T97" s="79">
        <v>0</v>
      </c>
      <c r="U97" s="79">
        <v>0</v>
      </c>
      <c r="V97" s="79">
        <v>0</v>
      </c>
      <c r="W97" s="79">
        <v>0</v>
      </c>
      <c r="X97" s="75">
        <v>0.5</v>
      </c>
      <c r="Y97" s="75">
        <v>0.5</v>
      </c>
      <c r="Z97" s="75">
        <v>0.4</v>
      </c>
      <c r="AA97" s="75">
        <v>0.9</v>
      </c>
      <c r="AB97" s="79">
        <v>0.16</v>
      </c>
      <c r="AC97" s="79">
        <v>0.12</v>
      </c>
      <c r="AD97" s="79">
        <v>0.28000000000000003</v>
      </c>
      <c r="AE97" s="79">
        <v>0.16</v>
      </c>
      <c r="AF97" s="79">
        <v>0.28000000000000003</v>
      </c>
    </row>
    <row r="98" spans="1:32" x14ac:dyDescent="0.25">
      <c r="A98" s="54" t="s">
        <v>658</v>
      </c>
      <c r="B98" s="88" t="s">
        <v>601</v>
      </c>
      <c r="C98" s="75" t="s">
        <v>364</v>
      </c>
      <c r="D98" s="75" t="s">
        <v>369</v>
      </c>
      <c r="E98" s="75" t="s">
        <v>602</v>
      </c>
      <c r="F98" s="79">
        <v>20</v>
      </c>
      <c r="G98" s="79">
        <v>10</v>
      </c>
      <c r="H98" s="79">
        <v>919</v>
      </c>
      <c r="I98" s="79">
        <v>10.199999999999999</v>
      </c>
      <c r="J98" s="75">
        <v>3</v>
      </c>
      <c r="K98" s="75">
        <v>2</v>
      </c>
      <c r="L98" s="75">
        <v>3</v>
      </c>
      <c r="M98" s="75">
        <v>0</v>
      </c>
      <c r="N98" s="75">
        <v>0</v>
      </c>
      <c r="O98" s="75">
        <v>1</v>
      </c>
      <c r="P98" s="75">
        <v>0</v>
      </c>
      <c r="Q98" s="79">
        <v>0.1</v>
      </c>
      <c r="R98" s="79">
        <v>0</v>
      </c>
      <c r="S98" s="79">
        <v>0.28999999999999998</v>
      </c>
      <c r="T98" s="79">
        <v>0.2</v>
      </c>
      <c r="U98" s="79">
        <v>0.49</v>
      </c>
      <c r="V98" s="79">
        <v>0.28999999999999998</v>
      </c>
      <c r="W98" s="79">
        <v>0.49</v>
      </c>
      <c r="X98" s="75">
        <v>0.9</v>
      </c>
      <c r="Y98" s="75">
        <v>0.9</v>
      </c>
      <c r="Z98" s="75">
        <v>1.2</v>
      </c>
      <c r="AA98" s="75">
        <v>2.2000000000000002</v>
      </c>
      <c r="AB98" s="79">
        <v>0.09</v>
      </c>
      <c r="AC98" s="79">
        <v>0.12</v>
      </c>
      <c r="AD98" s="79">
        <v>0.21</v>
      </c>
      <c r="AE98" s="79">
        <v>0.09</v>
      </c>
      <c r="AF98" s="79">
        <v>0.21</v>
      </c>
    </row>
    <row r="99" spans="1:32" x14ac:dyDescent="0.25">
      <c r="A99" s="54" t="s">
        <v>658</v>
      </c>
      <c r="B99" s="88" t="s">
        <v>603</v>
      </c>
      <c r="C99" s="75" t="s">
        <v>604</v>
      </c>
      <c r="D99" s="75" t="s">
        <v>369</v>
      </c>
      <c r="E99" s="75" t="s">
        <v>605</v>
      </c>
      <c r="F99" s="79">
        <v>1</v>
      </c>
      <c r="G99" s="79">
        <v>0</v>
      </c>
      <c r="H99" s="79">
        <v>8</v>
      </c>
      <c r="I99" s="79">
        <v>0.1</v>
      </c>
      <c r="J99" s="75">
        <v>0</v>
      </c>
      <c r="K99" s="75">
        <v>0</v>
      </c>
      <c r="L99" s="75">
        <v>0</v>
      </c>
      <c r="M99" s="75">
        <v>0</v>
      </c>
      <c r="N99" s="75">
        <v>0</v>
      </c>
      <c r="O99" s="75">
        <v>0</v>
      </c>
      <c r="P99" s="75">
        <v>0</v>
      </c>
      <c r="Q99" s="79">
        <v>0</v>
      </c>
      <c r="R99" s="79">
        <v>0</v>
      </c>
      <c r="S99" s="79">
        <v>0</v>
      </c>
      <c r="T99" s="79">
        <v>0</v>
      </c>
      <c r="U99" s="79">
        <v>0</v>
      </c>
      <c r="V99" s="79">
        <v>0</v>
      </c>
      <c r="W99" s="79">
        <v>0</v>
      </c>
      <c r="X99" s="75">
        <v>0</v>
      </c>
      <c r="Y99" s="75">
        <v>0</v>
      </c>
      <c r="Z99" s="75">
        <v>0</v>
      </c>
      <c r="AA99" s="75">
        <v>0</v>
      </c>
      <c r="AB99" s="79">
        <v>0.31</v>
      </c>
      <c r="AC99" s="79">
        <v>0</v>
      </c>
      <c r="AD99" s="79">
        <v>0.31</v>
      </c>
      <c r="AE99" s="79">
        <v>0.31</v>
      </c>
      <c r="AF99" s="79">
        <v>0.31</v>
      </c>
    </row>
    <row r="100" spans="1:32" x14ac:dyDescent="0.25">
      <c r="A100" s="54" t="s">
        <v>658</v>
      </c>
      <c r="B100" s="88" t="s">
        <v>606</v>
      </c>
      <c r="C100" s="75" t="s">
        <v>607</v>
      </c>
      <c r="D100" s="75" t="s">
        <v>414</v>
      </c>
      <c r="E100" s="75" t="s">
        <v>608</v>
      </c>
      <c r="F100" s="79">
        <v>9</v>
      </c>
      <c r="G100" s="79">
        <v>0</v>
      </c>
      <c r="H100" s="79">
        <v>90</v>
      </c>
      <c r="I100" s="79">
        <v>1</v>
      </c>
      <c r="J100" s="75">
        <v>0</v>
      </c>
      <c r="K100" s="75">
        <v>0</v>
      </c>
      <c r="L100" s="75">
        <v>0</v>
      </c>
      <c r="M100" s="75">
        <v>0</v>
      </c>
      <c r="N100" s="75">
        <v>0</v>
      </c>
      <c r="O100" s="75">
        <v>0</v>
      </c>
      <c r="P100" s="75">
        <v>0</v>
      </c>
      <c r="Q100" s="79">
        <v>0</v>
      </c>
      <c r="R100" s="79">
        <v>0</v>
      </c>
      <c r="S100" s="79">
        <v>0</v>
      </c>
      <c r="T100" s="79">
        <v>0</v>
      </c>
      <c r="U100" s="79">
        <v>0</v>
      </c>
      <c r="V100" s="79">
        <v>0</v>
      </c>
      <c r="W100" s="79">
        <v>0</v>
      </c>
      <c r="X100" s="75">
        <v>0</v>
      </c>
      <c r="Y100" s="75">
        <v>0</v>
      </c>
      <c r="Z100" s="75">
        <v>0.2</v>
      </c>
      <c r="AA100" s="75">
        <v>0.3</v>
      </c>
      <c r="AB100" s="79">
        <v>0.05</v>
      </c>
      <c r="AC100" s="79">
        <v>0.23</v>
      </c>
      <c r="AD100" s="79">
        <v>0.27</v>
      </c>
      <c r="AE100" s="79">
        <v>0.05</v>
      </c>
      <c r="AF100" s="79">
        <v>0.27</v>
      </c>
    </row>
    <row r="101" spans="1:32" x14ac:dyDescent="0.25">
      <c r="A101" s="54" t="s">
        <v>658</v>
      </c>
      <c r="B101" s="88" t="s">
        <v>609</v>
      </c>
      <c r="C101" s="75" t="s">
        <v>364</v>
      </c>
      <c r="D101" s="75" t="s">
        <v>361</v>
      </c>
      <c r="E101" s="75" t="s">
        <v>610</v>
      </c>
      <c r="F101" s="79">
        <v>0</v>
      </c>
      <c r="G101" s="79">
        <v>0</v>
      </c>
      <c r="H101" s="79">
        <v>0</v>
      </c>
      <c r="I101" s="79">
        <v>0</v>
      </c>
      <c r="J101" s="75">
        <v>0</v>
      </c>
      <c r="K101" s="75">
        <v>0</v>
      </c>
      <c r="L101" s="75">
        <v>0</v>
      </c>
      <c r="M101" s="75">
        <v>0</v>
      </c>
      <c r="N101" s="75">
        <v>0</v>
      </c>
      <c r="O101" s="75">
        <v>0</v>
      </c>
      <c r="P101" s="75">
        <v>0</v>
      </c>
      <c r="Q101" s="79">
        <v>0</v>
      </c>
      <c r="R101" s="79">
        <v>0</v>
      </c>
      <c r="S101" s="79">
        <v>0</v>
      </c>
      <c r="T101" s="79">
        <v>0</v>
      </c>
      <c r="U101" s="79">
        <v>0</v>
      </c>
      <c r="V101" s="79">
        <v>0</v>
      </c>
      <c r="W101" s="79">
        <v>0</v>
      </c>
      <c r="X101" s="75">
        <v>0</v>
      </c>
      <c r="Y101" s="75">
        <v>0</v>
      </c>
      <c r="Z101" s="75">
        <v>0</v>
      </c>
      <c r="AA101" s="75">
        <v>0</v>
      </c>
      <c r="AB101" s="79">
        <v>0</v>
      </c>
      <c r="AC101" s="79">
        <v>0</v>
      </c>
      <c r="AD101" s="79">
        <v>0</v>
      </c>
      <c r="AE101" s="79">
        <v>0</v>
      </c>
      <c r="AF101" s="79">
        <v>0</v>
      </c>
    </row>
    <row r="102" spans="1:32" x14ac:dyDescent="0.25">
      <c r="A102" s="54" t="s">
        <v>658</v>
      </c>
      <c r="B102" s="88" t="s">
        <v>611</v>
      </c>
      <c r="C102" s="75" t="s">
        <v>364</v>
      </c>
      <c r="D102" s="75" t="s">
        <v>361</v>
      </c>
      <c r="E102" s="75" t="s">
        <v>612</v>
      </c>
      <c r="F102" s="79">
        <v>19</v>
      </c>
      <c r="G102" s="79">
        <v>19</v>
      </c>
      <c r="H102" s="80">
        <v>1705</v>
      </c>
      <c r="I102" s="79">
        <v>18.899999999999999</v>
      </c>
      <c r="J102" s="75">
        <v>0</v>
      </c>
      <c r="K102" s="75">
        <v>1</v>
      </c>
      <c r="L102" s="75">
        <v>0</v>
      </c>
      <c r="M102" s="75">
        <v>0</v>
      </c>
      <c r="N102" s="75">
        <v>0</v>
      </c>
      <c r="O102" s="75">
        <v>0</v>
      </c>
      <c r="P102" s="75">
        <v>0</v>
      </c>
      <c r="Q102" s="79">
        <v>0</v>
      </c>
      <c r="R102" s="79">
        <v>0</v>
      </c>
      <c r="S102" s="79">
        <v>0</v>
      </c>
      <c r="T102" s="79">
        <v>0.05</v>
      </c>
      <c r="U102" s="79">
        <v>0.05</v>
      </c>
      <c r="V102" s="79">
        <v>0</v>
      </c>
      <c r="W102" s="79">
        <v>0.05</v>
      </c>
      <c r="X102" s="75">
        <v>0.5</v>
      </c>
      <c r="Y102" s="75">
        <v>0.5</v>
      </c>
      <c r="Z102" s="75">
        <v>1.1000000000000001</v>
      </c>
      <c r="AA102" s="75">
        <v>1.7</v>
      </c>
      <c r="AB102" s="79">
        <v>0.03</v>
      </c>
      <c r="AC102" s="79">
        <v>0.06</v>
      </c>
      <c r="AD102" s="79">
        <v>0.09</v>
      </c>
      <c r="AE102" s="79">
        <v>0.03</v>
      </c>
      <c r="AF102" s="79">
        <v>0.09</v>
      </c>
    </row>
    <row r="103" spans="1:32" x14ac:dyDescent="0.25">
      <c r="A103" s="54" t="s">
        <v>658</v>
      </c>
      <c r="B103" s="88" t="s">
        <v>613</v>
      </c>
      <c r="C103" s="75" t="s">
        <v>422</v>
      </c>
      <c r="D103" s="75" t="s">
        <v>361</v>
      </c>
      <c r="E103" s="75" t="s">
        <v>614</v>
      </c>
      <c r="F103" s="79">
        <v>9</v>
      </c>
      <c r="G103" s="79">
        <v>8</v>
      </c>
      <c r="H103" s="79">
        <v>679</v>
      </c>
      <c r="I103" s="79">
        <v>7.5</v>
      </c>
      <c r="J103" s="75">
        <v>0</v>
      </c>
      <c r="K103" s="75">
        <v>0</v>
      </c>
      <c r="L103" s="75">
        <v>0</v>
      </c>
      <c r="M103" s="75">
        <v>0</v>
      </c>
      <c r="N103" s="75">
        <v>0</v>
      </c>
      <c r="O103" s="75">
        <v>4</v>
      </c>
      <c r="P103" s="75">
        <v>0</v>
      </c>
      <c r="Q103" s="79">
        <v>0.53</v>
      </c>
      <c r="R103" s="79">
        <v>0</v>
      </c>
      <c r="S103" s="79">
        <v>0</v>
      </c>
      <c r="T103" s="79">
        <v>0</v>
      </c>
      <c r="U103" s="79">
        <v>0</v>
      </c>
      <c r="V103" s="79">
        <v>0</v>
      </c>
      <c r="W103" s="79">
        <v>0</v>
      </c>
      <c r="X103" s="75">
        <v>0.1</v>
      </c>
      <c r="Y103" s="75">
        <v>0.1</v>
      </c>
      <c r="Z103" s="75">
        <v>0</v>
      </c>
      <c r="AA103" s="75">
        <v>0.1</v>
      </c>
      <c r="AB103" s="79">
        <v>0.01</v>
      </c>
      <c r="AC103" s="79">
        <v>0</v>
      </c>
      <c r="AD103" s="79">
        <v>0.01</v>
      </c>
      <c r="AE103" s="79">
        <v>0.01</v>
      </c>
      <c r="AF103" s="79">
        <v>0.01</v>
      </c>
    </row>
    <row r="104" spans="1:32" x14ac:dyDescent="0.25">
      <c r="A104" s="54" t="s">
        <v>658</v>
      </c>
      <c r="B104" s="88" t="s">
        <v>615</v>
      </c>
      <c r="C104" s="75" t="s">
        <v>616</v>
      </c>
      <c r="D104" s="75" t="s">
        <v>535</v>
      </c>
      <c r="E104" s="75" t="s">
        <v>617</v>
      </c>
      <c r="F104" s="79">
        <v>20</v>
      </c>
      <c r="G104" s="79">
        <v>14</v>
      </c>
      <c r="H104" s="80">
        <v>1319</v>
      </c>
      <c r="I104" s="79">
        <v>14.7</v>
      </c>
      <c r="J104" s="75">
        <v>2</v>
      </c>
      <c r="K104" s="75">
        <v>1</v>
      </c>
      <c r="L104" s="75">
        <v>2</v>
      </c>
      <c r="M104" s="75">
        <v>0</v>
      </c>
      <c r="N104" s="75">
        <v>0</v>
      </c>
      <c r="O104" s="75">
        <v>1</v>
      </c>
      <c r="P104" s="75">
        <v>0</v>
      </c>
      <c r="Q104" s="79">
        <v>7.0000000000000007E-2</v>
      </c>
      <c r="R104" s="79">
        <v>0</v>
      </c>
      <c r="S104" s="79">
        <v>0.14000000000000001</v>
      </c>
      <c r="T104" s="79">
        <v>7.0000000000000007E-2</v>
      </c>
      <c r="U104" s="79">
        <v>0.2</v>
      </c>
      <c r="V104" s="79">
        <v>0.14000000000000001</v>
      </c>
      <c r="W104" s="79">
        <v>0.2</v>
      </c>
      <c r="X104" s="75">
        <v>1.9</v>
      </c>
      <c r="Y104" s="75">
        <v>1.9</v>
      </c>
      <c r="Z104" s="75">
        <v>0.8</v>
      </c>
      <c r="AA104" s="75">
        <v>2.7</v>
      </c>
      <c r="AB104" s="79">
        <v>0.13</v>
      </c>
      <c r="AC104" s="79">
        <v>0.05</v>
      </c>
      <c r="AD104" s="79">
        <v>0.18</v>
      </c>
      <c r="AE104" s="79">
        <v>0.13</v>
      </c>
      <c r="AF104" s="79">
        <v>0.18</v>
      </c>
    </row>
    <row r="105" spans="1:32" x14ac:dyDescent="0.25">
      <c r="A105" s="54" t="s">
        <v>658</v>
      </c>
      <c r="B105" s="88" t="s">
        <v>618</v>
      </c>
      <c r="C105" s="75" t="s">
        <v>493</v>
      </c>
      <c r="D105" s="75" t="s">
        <v>361</v>
      </c>
      <c r="E105" s="75" t="s">
        <v>619</v>
      </c>
      <c r="F105" s="79">
        <v>7</v>
      </c>
      <c r="G105" s="79">
        <v>6</v>
      </c>
      <c r="H105" s="79">
        <v>515</v>
      </c>
      <c r="I105" s="79">
        <v>5.7</v>
      </c>
      <c r="J105" s="75">
        <v>0</v>
      </c>
      <c r="K105" s="75">
        <v>0</v>
      </c>
      <c r="L105" s="75">
        <v>0</v>
      </c>
      <c r="M105" s="75">
        <v>0</v>
      </c>
      <c r="N105" s="75">
        <v>0</v>
      </c>
      <c r="O105" s="75">
        <v>0</v>
      </c>
      <c r="P105" s="75">
        <v>0</v>
      </c>
      <c r="Q105" s="79">
        <v>0</v>
      </c>
      <c r="R105" s="79">
        <v>0</v>
      </c>
      <c r="S105" s="79">
        <v>0</v>
      </c>
      <c r="T105" s="79">
        <v>0</v>
      </c>
      <c r="U105" s="79">
        <v>0</v>
      </c>
      <c r="V105" s="79">
        <v>0</v>
      </c>
      <c r="W105" s="79">
        <v>0</v>
      </c>
      <c r="X105" s="75">
        <v>0</v>
      </c>
      <c r="Y105" s="75">
        <v>0</v>
      </c>
      <c r="Z105" s="75">
        <v>0</v>
      </c>
      <c r="AA105" s="75">
        <v>0</v>
      </c>
      <c r="AB105" s="79">
        <v>0</v>
      </c>
      <c r="AC105" s="79">
        <v>0</v>
      </c>
      <c r="AD105" s="79">
        <v>0</v>
      </c>
      <c r="AE105" s="79">
        <v>0</v>
      </c>
      <c r="AF105" s="79">
        <v>0</v>
      </c>
    </row>
    <row r="106" spans="1:32" x14ac:dyDescent="0.25">
      <c r="A106" s="54" t="s">
        <v>658</v>
      </c>
      <c r="B106" s="88" t="s">
        <v>620</v>
      </c>
      <c r="C106" s="75" t="s">
        <v>515</v>
      </c>
      <c r="D106" s="75" t="s">
        <v>369</v>
      </c>
      <c r="E106" s="75" t="s">
        <v>621</v>
      </c>
      <c r="F106" s="79">
        <v>20</v>
      </c>
      <c r="G106" s="79">
        <v>20</v>
      </c>
      <c r="H106" s="80">
        <v>1504</v>
      </c>
      <c r="I106" s="79">
        <v>16.7</v>
      </c>
      <c r="J106" s="75">
        <v>2</v>
      </c>
      <c r="K106" s="75">
        <v>4</v>
      </c>
      <c r="L106" s="75">
        <v>2</v>
      </c>
      <c r="M106" s="75">
        <v>0</v>
      </c>
      <c r="N106" s="75">
        <v>0</v>
      </c>
      <c r="O106" s="75">
        <v>3</v>
      </c>
      <c r="P106" s="75">
        <v>0</v>
      </c>
      <c r="Q106" s="79">
        <v>0.18</v>
      </c>
      <c r="R106" s="79">
        <v>0</v>
      </c>
      <c r="S106" s="79">
        <v>0.12</v>
      </c>
      <c r="T106" s="79">
        <v>0.24</v>
      </c>
      <c r="U106" s="79">
        <v>0.36</v>
      </c>
      <c r="V106" s="79">
        <v>0.12</v>
      </c>
      <c r="W106" s="79">
        <v>0.36</v>
      </c>
      <c r="X106" s="75">
        <v>0.9</v>
      </c>
      <c r="Y106" s="75">
        <v>0.9</v>
      </c>
      <c r="Z106" s="75">
        <v>2.1</v>
      </c>
      <c r="AA106" s="75">
        <v>3</v>
      </c>
      <c r="AB106" s="79">
        <v>0.05</v>
      </c>
      <c r="AC106" s="79">
        <v>0.12</v>
      </c>
      <c r="AD106" s="79">
        <v>0.18</v>
      </c>
      <c r="AE106" s="79">
        <v>0.05</v>
      </c>
      <c r="AF106" s="79">
        <v>0.18</v>
      </c>
    </row>
    <row r="107" spans="1:32" x14ac:dyDescent="0.25">
      <c r="A107" s="54" t="s">
        <v>658</v>
      </c>
      <c r="B107" s="88" t="s">
        <v>622</v>
      </c>
      <c r="C107" s="75" t="s">
        <v>515</v>
      </c>
      <c r="D107" s="75" t="s">
        <v>361</v>
      </c>
      <c r="E107" s="75" t="s">
        <v>623</v>
      </c>
      <c r="F107" s="79">
        <v>12</v>
      </c>
      <c r="G107" s="79">
        <v>8</v>
      </c>
      <c r="H107" s="79">
        <v>736</v>
      </c>
      <c r="I107" s="79">
        <v>8.1999999999999993</v>
      </c>
      <c r="J107" s="75">
        <v>0</v>
      </c>
      <c r="K107" s="75">
        <v>0</v>
      </c>
      <c r="L107" s="75">
        <v>0</v>
      </c>
      <c r="M107" s="75">
        <v>0</v>
      </c>
      <c r="N107" s="75">
        <v>0</v>
      </c>
      <c r="O107" s="75">
        <v>1</v>
      </c>
      <c r="P107" s="75">
        <v>0</v>
      </c>
      <c r="Q107" s="79">
        <v>0.12</v>
      </c>
      <c r="R107" s="79">
        <v>0</v>
      </c>
      <c r="S107" s="79">
        <v>0</v>
      </c>
      <c r="T107" s="79">
        <v>0</v>
      </c>
      <c r="U107" s="79">
        <v>0</v>
      </c>
      <c r="V107" s="79">
        <v>0</v>
      </c>
      <c r="W107" s="79">
        <v>0</v>
      </c>
      <c r="X107" s="75">
        <v>0.5</v>
      </c>
      <c r="Y107" s="75">
        <v>0.5</v>
      </c>
      <c r="Z107" s="75">
        <v>0.1</v>
      </c>
      <c r="AA107" s="75">
        <v>0.5</v>
      </c>
      <c r="AB107" s="79">
        <v>0.06</v>
      </c>
      <c r="AC107" s="79">
        <v>0.01</v>
      </c>
      <c r="AD107" s="79">
        <v>0.06</v>
      </c>
      <c r="AE107" s="79">
        <v>0.06</v>
      </c>
      <c r="AF107" s="79">
        <v>0.06</v>
      </c>
    </row>
    <row r="108" spans="1:32" x14ac:dyDescent="0.25">
      <c r="A108" s="54" t="s">
        <v>658</v>
      </c>
      <c r="B108" s="88" t="s">
        <v>624</v>
      </c>
      <c r="C108" s="75" t="s">
        <v>364</v>
      </c>
      <c r="D108" s="75" t="s">
        <v>399</v>
      </c>
      <c r="E108" s="75" t="s">
        <v>625</v>
      </c>
      <c r="F108" s="79">
        <v>9</v>
      </c>
      <c r="G108" s="79">
        <v>3</v>
      </c>
      <c r="H108" s="79">
        <v>306</v>
      </c>
      <c r="I108" s="79">
        <v>3.4</v>
      </c>
      <c r="J108" s="75">
        <v>0</v>
      </c>
      <c r="K108" s="75">
        <v>1</v>
      </c>
      <c r="L108" s="75">
        <v>0</v>
      </c>
      <c r="M108" s="75">
        <v>0</v>
      </c>
      <c r="N108" s="75">
        <v>0</v>
      </c>
      <c r="O108" s="75">
        <v>0</v>
      </c>
      <c r="P108" s="75">
        <v>0</v>
      </c>
      <c r="Q108" s="79">
        <v>0</v>
      </c>
      <c r="R108" s="79">
        <v>0</v>
      </c>
      <c r="S108" s="79">
        <v>0</v>
      </c>
      <c r="T108" s="79">
        <v>0.28999999999999998</v>
      </c>
      <c r="U108" s="79">
        <v>0.28999999999999998</v>
      </c>
      <c r="V108" s="79">
        <v>0</v>
      </c>
      <c r="W108" s="79">
        <v>0.28999999999999998</v>
      </c>
      <c r="X108" s="75">
        <v>0.5</v>
      </c>
      <c r="Y108" s="75">
        <v>0.5</v>
      </c>
      <c r="Z108" s="75">
        <v>1.2</v>
      </c>
      <c r="AA108" s="75">
        <v>1.7</v>
      </c>
      <c r="AB108" s="79">
        <v>0.14000000000000001</v>
      </c>
      <c r="AC108" s="79">
        <v>0.37</v>
      </c>
      <c r="AD108" s="79">
        <v>0.51</v>
      </c>
      <c r="AE108" s="79">
        <v>0.14000000000000001</v>
      </c>
      <c r="AF108" s="79">
        <v>0.51</v>
      </c>
    </row>
    <row r="109" spans="1:32" x14ac:dyDescent="0.25">
      <c r="A109" s="54" t="s">
        <v>658</v>
      </c>
      <c r="B109" s="88" t="s">
        <v>626</v>
      </c>
      <c r="C109" s="75" t="s">
        <v>627</v>
      </c>
      <c r="D109" s="75" t="s">
        <v>365</v>
      </c>
      <c r="E109" s="75" t="s">
        <v>628</v>
      </c>
      <c r="F109" s="79">
        <v>20</v>
      </c>
      <c r="G109" s="79">
        <v>20</v>
      </c>
      <c r="H109" s="80">
        <v>1506</v>
      </c>
      <c r="I109" s="79">
        <v>16.7</v>
      </c>
      <c r="J109" s="75">
        <v>4</v>
      </c>
      <c r="K109" s="75">
        <v>1</v>
      </c>
      <c r="L109" s="75">
        <v>3</v>
      </c>
      <c r="M109" s="75">
        <v>1</v>
      </c>
      <c r="N109" s="75">
        <v>1</v>
      </c>
      <c r="O109" s="75">
        <v>4</v>
      </c>
      <c r="P109" s="75">
        <v>0</v>
      </c>
      <c r="Q109" s="79">
        <v>0.24</v>
      </c>
      <c r="R109" s="79">
        <v>0</v>
      </c>
      <c r="S109" s="79">
        <v>0.24</v>
      </c>
      <c r="T109" s="79">
        <v>0.06</v>
      </c>
      <c r="U109" s="79">
        <v>0.3</v>
      </c>
      <c r="V109" s="79">
        <v>0.18</v>
      </c>
      <c r="W109" s="79">
        <v>0.24</v>
      </c>
      <c r="X109" s="75">
        <v>4.7</v>
      </c>
      <c r="Y109" s="75">
        <v>3.9</v>
      </c>
      <c r="Z109" s="75">
        <v>2</v>
      </c>
      <c r="AA109" s="75">
        <v>5.9</v>
      </c>
      <c r="AB109" s="79">
        <v>0.28000000000000003</v>
      </c>
      <c r="AC109" s="79">
        <v>0.12</v>
      </c>
      <c r="AD109" s="79">
        <v>0.4</v>
      </c>
      <c r="AE109" s="79">
        <v>0.23</v>
      </c>
      <c r="AF109" s="79">
        <v>0.35</v>
      </c>
    </row>
    <row r="110" spans="1:32" x14ac:dyDescent="0.25">
      <c r="A110" s="54" t="s">
        <v>658</v>
      </c>
      <c r="B110" s="88" t="s">
        <v>629</v>
      </c>
      <c r="C110" s="75" t="s">
        <v>364</v>
      </c>
      <c r="D110" s="75" t="s">
        <v>361</v>
      </c>
      <c r="E110" s="75" t="s">
        <v>630</v>
      </c>
      <c r="F110" s="79">
        <v>19</v>
      </c>
      <c r="G110" s="79">
        <v>19</v>
      </c>
      <c r="H110" s="80">
        <v>1658</v>
      </c>
      <c r="I110" s="79">
        <v>18.399999999999999</v>
      </c>
      <c r="J110" s="75">
        <v>2</v>
      </c>
      <c r="K110" s="75">
        <v>0</v>
      </c>
      <c r="L110" s="75">
        <v>2</v>
      </c>
      <c r="M110" s="75">
        <v>0</v>
      </c>
      <c r="N110" s="75">
        <v>0</v>
      </c>
      <c r="O110" s="75">
        <v>1</v>
      </c>
      <c r="P110" s="75">
        <v>0</v>
      </c>
      <c r="Q110" s="79">
        <v>0.05</v>
      </c>
      <c r="R110" s="79">
        <v>0</v>
      </c>
      <c r="S110" s="79">
        <v>0.11</v>
      </c>
      <c r="T110" s="79">
        <v>0</v>
      </c>
      <c r="U110" s="79">
        <v>0.11</v>
      </c>
      <c r="V110" s="79">
        <v>0.11</v>
      </c>
      <c r="W110" s="79">
        <v>0.11</v>
      </c>
      <c r="X110" s="75">
        <v>1.3</v>
      </c>
      <c r="Y110" s="75">
        <v>1.3</v>
      </c>
      <c r="Z110" s="75">
        <v>0.2</v>
      </c>
      <c r="AA110" s="75">
        <v>1.5</v>
      </c>
      <c r="AB110" s="79">
        <v>7.0000000000000007E-2</v>
      </c>
      <c r="AC110" s="79">
        <v>0.01</v>
      </c>
      <c r="AD110" s="79">
        <v>0.08</v>
      </c>
      <c r="AE110" s="79">
        <v>7.0000000000000007E-2</v>
      </c>
      <c r="AF110" s="79">
        <v>0.08</v>
      </c>
    </row>
    <row r="111" spans="1:32" x14ac:dyDescent="0.25">
      <c r="A111" s="54" t="s">
        <v>658</v>
      </c>
      <c r="B111" s="88" t="s">
        <v>631</v>
      </c>
      <c r="C111" s="75" t="s">
        <v>515</v>
      </c>
      <c r="D111" s="75" t="s">
        <v>369</v>
      </c>
      <c r="E111" s="75" t="s">
        <v>632</v>
      </c>
      <c r="F111" s="79">
        <v>10</v>
      </c>
      <c r="G111" s="79">
        <v>9</v>
      </c>
      <c r="H111" s="79">
        <v>779</v>
      </c>
      <c r="I111" s="79">
        <v>8.6999999999999993</v>
      </c>
      <c r="J111" s="75">
        <v>1</v>
      </c>
      <c r="K111" s="75">
        <v>1</v>
      </c>
      <c r="L111" s="75">
        <v>1</v>
      </c>
      <c r="M111" s="75">
        <v>0</v>
      </c>
      <c r="N111" s="75">
        <v>0</v>
      </c>
      <c r="O111" s="75">
        <v>0</v>
      </c>
      <c r="P111" s="75">
        <v>0</v>
      </c>
      <c r="Q111" s="79">
        <v>0</v>
      </c>
      <c r="R111" s="79">
        <v>0</v>
      </c>
      <c r="S111" s="79">
        <v>0.12</v>
      </c>
      <c r="T111" s="79">
        <v>0.12</v>
      </c>
      <c r="U111" s="79">
        <v>0.23</v>
      </c>
      <c r="V111" s="79">
        <v>0.12</v>
      </c>
      <c r="W111" s="79">
        <v>0.23</v>
      </c>
      <c r="X111" s="75">
        <v>0.8</v>
      </c>
      <c r="Y111" s="75">
        <v>0.8</v>
      </c>
      <c r="Z111" s="75">
        <v>0.8</v>
      </c>
      <c r="AA111" s="75">
        <v>1.6</v>
      </c>
      <c r="AB111" s="79">
        <v>0.09</v>
      </c>
      <c r="AC111" s="79">
        <v>0.1</v>
      </c>
      <c r="AD111" s="79">
        <v>0.19</v>
      </c>
      <c r="AE111" s="79">
        <v>0.09</v>
      </c>
      <c r="AF111" s="79">
        <v>0.19</v>
      </c>
    </row>
    <row r="112" spans="1:32" x14ac:dyDescent="0.25">
      <c r="A112" s="54" t="s">
        <v>658</v>
      </c>
      <c r="B112" s="88" t="s">
        <v>633</v>
      </c>
      <c r="C112" s="75" t="s">
        <v>634</v>
      </c>
      <c r="D112" s="75" t="s">
        <v>369</v>
      </c>
      <c r="E112" s="75" t="s">
        <v>635</v>
      </c>
      <c r="F112" s="79">
        <v>12</v>
      </c>
      <c r="G112" s="79">
        <v>4</v>
      </c>
      <c r="H112" s="79">
        <v>442</v>
      </c>
      <c r="I112" s="79">
        <v>4.9000000000000004</v>
      </c>
      <c r="J112" s="75">
        <v>0</v>
      </c>
      <c r="K112" s="75">
        <v>1</v>
      </c>
      <c r="L112" s="75">
        <v>0</v>
      </c>
      <c r="M112" s="75">
        <v>0</v>
      </c>
      <c r="N112" s="75">
        <v>0</v>
      </c>
      <c r="O112" s="75">
        <v>0</v>
      </c>
      <c r="P112" s="75">
        <v>0</v>
      </c>
      <c r="Q112" s="79">
        <v>0</v>
      </c>
      <c r="R112" s="79">
        <v>0</v>
      </c>
      <c r="S112" s="79">
        <v>0</v>
      </c>
      <c r="T112" s="79">
        <v>0.2</v>
      </c>
      <c r="U112" s="79">
        <v>0.2</v>
      </c>
      <c r="V112" s="79">
        <v>0</v>
      </c>
      <c r="W112" s="79">
        <v>0.2</v>
      </c>
      <c r="X112" s="75">
        <v>0.4</v>
      </c>
      <c r="Y112" s="75">
        <v>0.4</v>
      </c>
      <c r="Z112" s="75">
        <v>0.5</v>
      </c>
      <c r="AA112" s="75">
        <v>0.9</v>
      </c>
      <c r="AB112" s="79">
        <v>7.0000000000000007E-2</v>
      </c>
      <c r="AC112" s="79">
        <v>0.11</v>
      </c>
      <c r="AD112" s="79">
        <v>0.18</v>
      </c>
      <c r="AE112" s="79">
        <v>7.0000000000000007E-2</v>
      </c>
      <c r="AF112" s="79">
        <v>0.18</v>
      </c>
    </row>
    <row r="113" spans="1:32" x14ac:dyDescent="0.25">
      <c r="A113" s="54" t="s">
        <v>658</v>
      </c>
      <c r="B113" s="88" t="s">
        <v>636</v>
      </c>
      <c r="C113" s="75" t="s">
        <v>451</v>
      </c>
      <c r="D113" s="75" t="s">
        <v>361</v>
      </c>
      <c r="E113" s="75" t="s">
        <v>637</v>
      </c>
      <c r="F113" s="79">
        <v>12</v>
      </c>
      <c r="G113" s="79">
        <v>12</v>
      </c>
      <c r="H113" s="80">
        <v>1080</v>
      </c>
      <c r="I113" s="79">
        <v>12</v>
      </c>
      <c r="J113" s="75">
        <v>0</v>
      </c>
      <c r="K113" s="75">
        <v>0</v>
      </c>
      <c r="L113" s="75">
        <v>0</v>
      </c>
      <c r="M113" s="75">
        <v>0</v>
      </c>
      <c r="N113" s="75">
        <v>0</v>
      </c>
      <c r="O113" s="75">
        <v>0</v>
      </c>
      <c r="P113" s="75">
        <v>0</v>
      </c>
      <c r="Q113" s="79">
        <v>0</v>
      </c>
      <c r="R113" s="79">
        <v>0</v>
      </c>
      <c r="S113" s="79">
        <v>0</v>
      </c>
      <c r="T113" s="79">
        <v>0</v>
      </c>
      <c r="U113" s="79">
        <v>0</v>
      </c>
      <c r="V113" s="79">
        <v>0</v>
      </c>
      <c r="W113" s="79">
        <v>0</v>
      </c>
      <c r="X113" s="75">
        <v>1</v>
      </c>
      <c r="Y113" s="75">
        <v>1</v>
      </c>
      <c r="Z113" s="75">
        <v>0.6</v>
      </c>
      <c r="AA113" s="75">
        <v>1.6</v>
      </c>
      <c r="AB113" s="79">
        <v>0.08</v>
      </c>
      <c r="AC113" s="79">
        <v>0.05</v>
      </c>
      <c r="AD113" s="79">
        <v>0.13</v>
      </c>
      <c r="AE113" s="79">
        <v>0.08</v>
      </c>
      <c r="AF113" s="79">
        <v>0.13</v>
      </c>
    </row>
    <row r="114" spans="1:32" x14ac:dyDescent="0.25">
      <c r="A114" s="54" t="s">
        <v>658</v>
      </c>
      <c r="B114" s="88" t="s">
        <v>638</v>
      </c>
      <c r="C114" s="75" t="s">
        <v>490</v>
      </c>
      <c r="D114" s="75" t="s">
        <v>375</v>
      </c>
      <c r="E114" s="75" t="s">
        <v>639</v>
      </c>
      <c r="F114" s="79">
        <v>20</v>
      </c>
      <c r="G114" s="79">
        <v>20</v>
      </c>
      <c r="H114" s="80">
        <v>1800</v>
      </c>
      <c r="I114" s="79">
        <v>20</v>
      </c>
      <c r="J114" s="75">
        <v>0</v>
      </c>
      <c r="K114" s="75">
        <v>0</v>
      </c>
      <c r="L114" s="75">
        <v>0</v>
      </c>
      <c r="M114" s="75">
        <v>0</v>
      </c>
      <c r="N114" s="75">
        <v>0</v>
      </c>
      <c r="O114" s="75">
        <v>1</v>
      </c>
      <c r="P114" s="75">
        <v>0</v>
      </c>
      <c r="Q114" s="79">
        <v>0.05</v>
      </c>
      <c r="R114" s="79">
        <v>0</v>
      </c>
      <c r="S114" s="79">
        <v>0</v>
      </c>
      <c r="T114" s="79">
        <v>0</v>
      </c>
      <c r="U114" s="79">
        <v>0</v>
      </c>
      <c r="V114" s="79">
        <v>0</v>
      </c>
      <c r="W114" s="79">
        <v>0</v>
      </c>
      <c r="X114" s="75">
        <v>0</v>
      </c>
      <c r="Y114" s="75">
        <v>0</v>
      </c>
      <c r="Z114" s="75">
        <v>0.1</v>
      </c>
      <c r="AA114" s="75">
        <v>0.1</v>
      </c>
      <c r="AB114" s="79">
        <v>0</v>
      </c>
      <c r="AC114" s="79">
        <v>0.01</v>
      </c>
      <c r="AD114" s="79">
        <v>0.01</v>
      </c>
      <c r="AE114" s="79">
        <v>0</v>
      </c>
      <c r="AF114" s="79">
        <v>0.01</v>
      </c>
    </row>
    <row r="115" spans="1:32" x14ac:dyDescent="0.25">
      <c r="A115" s="54" t="s">
        <v>658</v>
      </c>
      <c r="B115" s="88" t="s">
        <v>640</v>
      </c>
      <c r="C115" s="75" t="s">
        <v>515</v>
      </c>
      <c r="D115" s="75" t="s">
        <v>361</v>
      </c>
      <c r="E115" s="75" t="s">
        <v>641</v>
      </c>
      <c r="F115" s="79">
        <v>12</v>
      </c>
      <c r="G115" s="79">
        <v>9</v>
      </c>
      <c r="H115" s="79">
        <v>813</v>
      </c>
      <c r="I115" s="79">
        <v>9</v>
      </c>
      <c r="J115" s="75">
        <v>0</v>
      </c>
      <c r="K115" s="75">
        <v>0</v>
      </c>
      <c r="L115" s="75">
        <v>0</v>
      </c>
      <c r="M115" s="75">
        <v>0</v>
      </c>
      <c r="N115" s="75">
        <v>0</v>
      </c>
      <c r="O115" s="75">
        <v>0</v>
      </c>
      <c r="P115" s="75">
        <v>0</v>
      </c>
      <c r="Q115" s="79">
        <v>0</v>
      </c>
      <c r="R115" s="79">
        <v>0</v>
      </c>
      <c r="S115" s="79">
        <v>0</v>
      </c>
      <c r="T115" s="79">
        <v>0</v>
      </c>
      <c r="U115" s="79">
        <v>0</v>
      </c>
      <c r="V115" s="79">
        <v>0</v>
      </c>
      <c r="W115" s="79">
        <v>0</v>
      </c>
      <c r="X115" s="75">
        <v>0.2</v>
      </c>
      <c r="Y115" s="75">
        <v>0.2</v>
      </c>
      <c r="Z115" s="75">
        <v>1</v>
      </c>
      <c r="AA115" s="75">
        <v>1.2</v>
      </c>
      <c r="AB115" s="79">
        <v>0.03</v>
      </c>
      <c r="AC115" s="79">
        <v>0.11</v>
      </c>
      <c r="AD115" s="79">
        <v>0.13</v>
      </c>
      <c r="AE115" s="79">
        <v>0.03</v>
      </c>
      <c r="AF115" s="79">
        <v>0.13</v>
      </c>
    </row>
    <row r="116" spans="1:32" x14ac:dyDescent="0.25">
      <c r="A116" s="54" t="s">
        <v>658</v>
      </c>
      <c r="B116" s="88" t="s">
        <v>642</v>
      </c>
      <c r="C116" s="75" t="s">
        <v>616</v>
      </c>
      <c r="D116" s="75" t="s">
        <v>365</v>
      </c>
      <c r="E116" s="75" t="s">
        <v>643</v>
      </c>
      <c r="F116" s="79">
        <v>1</v>
      </c>
      <c r="G116" s="79">
        <v>0</v>
      </c>
      <c r="H116" s="79">
        <v>9</v>
      </c>
      <c r="I116" s="79">
        <v>0.1</v>
      </c>
      <c r="J116" s="75">
        <v>0</v>
      </c>
      <c r="K116" s="75">
        <v>0</v>
      </c>
      <c r="L116" s="75">
        <v>0</v>
      </c>
      <c r="M116" s="75">
        <v>0</v>
      </c>
      <c r="N116" s="75">
        <v>0</v>
      </c>
      <c r="O116" s="75">
        <v>0</v>
      </c>
      <c r="P116" s="75">
        <v>0</v>
      </c>
      <c r="Q116" s="79">
        <v>0</v>
      </c>
      <c r="R116" s="79">
        <v>0</v>
      </c>
      <c r="S116" s="79">
        <v>0</v>
      </c>
      <c r="T116" s="79">
        <v>0</v>
      </c>
      <c r="U116" s="79">
        <v>0</v>
      </c>
      <c r="V116" s="79">
        <v>0</v>
      </c>
      <c r="W116" s="79">
        <v>0</v>
      </c>
      <c r="X116" s="75">
        <v>0</v>
      </c>
      <c r="Y116" s="75">
        <v>0</v>
      </c>
      <c r="Z116" s="75">
        <v>0</v>
      </c>
      <c r="AA116" s="75">
        <v>0</v>
      </c>
      <c r="AB116" s="79">
        <v>0</v>
      </c>
      <c r="AC116" s="79">
        <v>0</v>
      </c>
      <c r="AD116" s="79">
        <v>0</v>
      </c>
      <c r="AE116" s="79">
        <v>0</v>
      </c>
      <c r="AF116" s="79">
        <v>0</v>
      </c>
    </row>
    <row r="117" spans="1:32" x14ac:dyDescent="0.25">
      <c r="A117" s="54" t="s">
        <v>658</v>
      </c>
      <c r="B117" s="88" t="s">
        <v>644</v>
      </c>
      <c r="C117" s="75" t="s">
        <v>512</v>
      </c>
      <c r="D117" s="75" t="s">
        <v>361</v>
      </c>
      <c r="E117" s="75" t="s">
        <v>645</v>
      </c>
      <c r="F117" s="79">
        <v>0</v>
      </c>
      <c r="G117" s="79">
        <v>0</v>
      </c>
      <c r="H117" s="79">
        <v>0</v>
      </c>
      <c r="I117" s="79">
        <v>0</v>
      </c>
      <c r="J117" s="75">
        <v>0</v>
      </c>
      <c r="K117" s="75">
        <v>0</v>
      </c>
      <c r="L117" s="75">
        <v>0</v>
      </c>
      <c r="M117" s="75">
        <v>0</v>
      </c>
      <c r="N117" s="75">
        <v>0</v>
      </c>
      <c r="O117" s="75">
        <v>0</v>
      </c>
      <c r="P117" s="75">
        <v>0</v>
      </c>
      <c r="Q117" s="79">
        <v>0</v>
      </c>
      <c r="R117" s="79">
        <v>0</v>
      </c>
      <c r="S117" s="79">
        <v>0</v>
      </c>
      <c r="T117" s="79">
        <v>0</v>
      </c>
      <c r="U117" s="79">
        <v>0</v>
      </c>
      <c r="V117" s="79">
        <v>0</v>
      </c>
      <c r="W117" s="79">
        <v>0</v>
      </c>
      <c r="X117" s="75">
        <v>0</v>
      </c>
      <c r="Y117" s="75">
        <v>0</v>
      </c>
      <c r="Z117" s="75">
        <v>0</v>
      </c>
      <c r="AA117" s="75">
        <v>0</v>
      </c>
      <c r="AB117" s="79">
        <v>0</v>
      </c>
      <c r="AC117" s="79">
        <v>0</v>
      </c>
      <c r="AD117" s="79">
        <v>0</v>
      </c>
      <c r="AE117" s="79">
        <v>0</v>
      </c>
      <c r="AF117" s="79">
        <v>0</v>
      </c>
    </row>
    <row r="118" spans="1:32" x14ac:dyDescent="0.25">
      <c r="A118" s="54" t="s">
        <v>658</v>
      </c>
      <c r="B118" s="88" t="s">
        <v>646</v>
      </c>
      <c r="C118" s="75" t="s">
        <v>647</v>
      </c>
      <c r="D118" s="75" t="s">
        <v>375</v>
      </c>
      <c r="E118" s="75" t="s">
        <v>648</v>
      </c>
      <c r="F118" s="79">
        <v>0</v>
      </c>
      <c r="G118" s="79">
        <v>0</v>
      </c>
      <c r="H118" s="79">
        <v>0</v>
      </c>
      <c r="I118" s="79">
        <v>0</v>
      </c>
      <c r="J118" s="75">
        <v>0</v>
      </c>
      <c r="K118" s="75">
        <v>0</v>
      </c>
      <c r="L118" s="75">
        <v>0</v>
      </c>
      <c r="M118" s="75">
        <v>0</v>
      </c>
      <c r="N118" s="75">
        <v>0</v>
      </c>
      <c r="O118" s="75">
        <v>0</v>
      </c>
      <c r="P118" s="75">
        <v>0</v>
      </c>
      <c r="Q118" s="79">
        <v>0</v>
      </c>
      <c r="R118" s="79">
        <v>0</v>
      </c>
      <c r="S118" s="79">
        <v>0</v>
      </c>
      <c r="T118" s="79">
        <v>0</v>
      </c>
      <c r="U118" s="79">
        <v>0</v>
      </c>
      <c r="V118" s="79">
        <v>0</v>
      </c>
      <c r="W118" s="79">
        <v>0</v>
      </c>
      <c r="X118" s="75">
        <v>0</v>
      </c>
      <c r="Y118" s="75">
        <v>0</v>
      </c>
      <c r="Z118" s="75">
        <v>0</v>
      </c>
      <c r="AA118" s="75">
        <v>0</v>
      </c>
      <c r="AB118" s="79">
        <v>0</v>
      </c>
      <c r="AC118" s="79">
        <v>0</v>
      </c>
      <c r="AD118" s="79">
        <v>0</v>
      </c>
      <c r="AE118" s="79">
        <v>0</v>
      </c>
      <c r="AF118" s="79">
        <v>0</v>
      </c>
    </row>
    <row r="119" spans="1:32" x14ac:dyDescent="0.25">
      <c r="A119" s="54" t="s">
        <v>658</v>
      </c>
      <c r="B119" s="88" t="s">
        <v>649</v>
      </c>
      <c r="C119" s="75" t="s">
        <v>364</v>
      </c>
      <c r="D119" s="75" t="s">
        <v>365</v>
      </c>
      <c r="E119" s="75" t="s">
        <v>650</v>
      </c>
      <c r="F119" s="79">
        <v>18</v>
      </c>
      <c r="G119" s="79">
        <v>18</v>
      </c>
      <c r="H119" s="80">
        <v>1610</v>
      </c>
      <c r="I119" s="79">
        <v>17.899999999999999</v>
      </c>
      <c r="J119" s="75">
        <v>13</v>
      </c>
      <c r="K119" s="75">
        <v>3</v>
      </c>
      <c r="L119" s="75">
        <v>9</v>
      </c>
      <c r="M119" s="75">
        <v>4</v>
      </c>
      <c r="N119" s="75">
        <v>4</v>
      </c>
      <c r="O119" s="75">
        <v>7</v>
      </c>
      <c r="P119" s="75">
        <v>0</v>
      </c>
      <c r="Q119" s="79">
        <v>0.39</v>
      </c>
      <c r="R119" s="79">
        <v>0</v>
      </c>
      <c r="S119" s="79">
        <v>0.73</v>
      </c>
      <c r="T119" s="79">
        <v>0.17</v>
      </c>
      <c r="U119" s="79">
        <v>0.89</v>
      </c>
      <c r="V119" s="79">
        <v>0.5</v>
      </c>
      <c r="W119" s="79">
        <v>0.67</v>
      </c>
      <c r="X119" s="75">
        <v>10.6</v>
      </c>
      <c r="Y119" s="75">
        <v>7.4</v>
      </c>
      <c r="Z119" s="75">
        <v>2.5</v>
      </c>
      <c r="AA119" s="75">
        <v>9.9</v>
      </c>
      <c r="AB119" s="79">
        <v>0.59</v>
      </c>
      <c r="AC119" s="79">
        <v>0.14000000000000001</v>
      </c>
      <c r="AD119" s="79">
        <v>0.73</v>
      </c>
      <c r="AE119" s="79">
        <v>0.42</v>
      </c>
      <c r="AF119" s="79">
        <v>0.55000000000000004</v>
      </c>
    </row>
    <row r="120" spans="1:32" x14ac:dyDescent="0.25">
      <c r="A120" s="54" t="s">
        <v>658</v>
      </c>
      <c r="B120" s="88" t="s">
        <v>651</v>
      </c>
      <c r="C120" s="75" t="s">
        <v>364</v>
      </c>
      <c r="D120" s="75" t="s">
        <v>369</v>
      </c>
      <c r="E120" s="75" t="s">
        <v>652</v>
      </c>
      <c r="F120" s="79">
        <v>0</v>
      </c>
      <c r="G120" s="79">
        <v>0</v>
      </c>
      <c r="H120" s="79">
        <v>0</v>
      </c>
      <c r="I120" s="79">
        <v>0</v>
      </c>
      <c r="J120" s="75">
        <v>0</v>
      </c>
      <c r="K120" s="75">
        <v>0</v>
      </c>
      <c r="L120" s="75">
        <v>0</v>
      </c>
      <c r="M120" s="75">
        <v>0</v>
      </c>
      <c r="N120" s="75">
        <v>0</v>
      </c>
      <c r="O120" s="75">
        <v>0</v>
      </c>
      <c r="P120" s="75">
        <v>0</v>
      </c>
      <c r="Q120" s="79">
        <v>0</v>
      </c>
      <c r="R120" s="79">
        <v>0</v>
      </c>
      <c r="S120" s="79">
        <v>0</v>
      </c>
      <c r="T120" s="79">
        <v>0</v>
      </c>
      <c r="U120" s="79">
        <v>0</v>
      </c>
      <c r="V120" s="79">
        <v>0</v>
      </c>
      <c r="W120" s="79">
        <v>0</v>
      </c>
      <c r="X120" s="75">
        <v>0</v>
      </c>
      <c r="Y120" s="75">
        <v>0</v>
      </c>
      <c r="Z120" s="75">
        <v>0</v>
      </c>
      <c r="AA120" s="75">
        <v>0</v>
      </c>
      <c r="AB120" s="79">
        <v>0</v>
      </c>
      <c r="AC120" s="79">
        <v>0</v>
      </c>
      <c r="AD120" s="79">
        <v>0</v>
      </c>
      <c r="AE120" s="79">
        <v>0</v>
      </c>
      <c r="AF120" s="79">
        <v>0</v>
      </c>
    </row>
    <row r="121" spans="1:32" x14ac:dyDescent="0.25">
      <c r="A121" s="54" t="s">
        <v>658</v>
      </c>
      <c r="B121" s="88" t="s">
        <v>653</v>
      </c>
      <c r="C121" s="75" t="s">
        <v>654</v>
      </c>
      <c r="D121" s="75" t="s">
        <v>365</v>
      </c>
      <c r="E121" s="75" t="s">
        <v>655</v>
      </c>
      <c r="F121" s="79">
        <v>20</v>
      </c>
      <c r="G121" s="79">
        <v>8</v>
      </c>
      <c r="H121" s="79">
        <v>844</v>
      </c>
      <c r="I121" s="79">
        <v>9.4</v>
      </c>
      <c r="J121" s="75">
        <v>4</v>
      </c>
      <c r="K121" s="75">
        <v>1</v>
      </c>
      <c r="L121" s="75">
        <v>4</v>
      </c>
      <c r="M121" s="75">
        <v>0</v>
      </c>
      <c r="N121" s="75">
        <v>0</v>
      </c>
      <c r="O121" s="75">
        <v>2</v>
      </c>
      <c r="P121" s="75">
        <v>0</v>
      </c>
      <c r="Q121" s="79">
        <v>0.21</v>
      </c>
      <c r="R121" s="79">
        <v>0</v>
      </c>
      <c r="S121" s="79">
        <v>0.43</v>
      </c>
      <c r="T121" s="79">
        <v>0.11</v>
      </c>
      <c r="U121" s="79">
        <v>0.53</v>
      </c>
      <c r="V121" s="79">
        <v>0.43</v>
      </c>
      <c r="W121" s="79">
        <v>0.53</v>
      </c>
      <c r="X121" s="75">
        <v>3</v>
      </c>
      <c r="Y121" s="75">
        <v>3</v>
      </c>
      <c r="Z121" s="75">
        <v>1.4</v>
      </c>
      <c r="AA121" s="75">
        <v>4.4000000000000004</v>
      </c>
      <c r="AB121" s="79">
        <v>0.32</v>
      </c>
      <c r="AC121" s="79">
        <v>0.15</v>
      </c>
      <c r="AD121" s="79">
        <v>0.47</v>
      </c>
      <c r="AE121" s="79">
        <v>0.32</v>
      </c>
      <c r="AF121" s="79">
        <v>0.47</v>
      </c>
    </row>
    <row r="122" spans="1:32" x14ac:dyDescent="0.25">
      <c r="A122" s="54" t="s">
        <v>658</v>
      </c>
      <c r="B122" s="88" t="s">
        <v>656</v>
      </c>
      <c r="C122" s="75" t="s">
        <v>440</v>
      </c>
      <c r="D122" s="75" t="s">
        <v>369</v>
      </c>
      <c r="E122" s="75" t="s">
        <v>657</v>
      </c>
      <c r="F122" s="79">
        <v>0</v>
      </c>
      <c r="G122" s="79">
        <v>0</v>
      </c>
      <c r="H122" s="79">
        <v>0</v>
      </c>
      <c r="I122" s="79">
        <v>0</v>
      </c>
      <c r="J122" s="75">
        <v>0</v>
      </c>
      <c r="K122" s="75">
        <v>0</v>
      </c>
      <c r="L122" s="75">
        <v>0</v>
      </c>
      <c r="M122" s="75">
        <v>0</v>
      </c>
      <c r="N122" s="75">
        <v>0</v>
      </c>
      <c r="O122" s="75">
        <v>0</v>
      </c>
      <c r="P122" s="75">
        <v>0</v>
      </c>
      <c r="Q122" s="79">
        <v>0</v>
      </c>
      <c r="R122" s="79">
        <v>0</v>
      </c>
      <c r="S122" s="79">
        <v>0</v>
      </c>
      <c r="T122" s="79">
        <v>0</v>
      </c>
      <c r="U122" s="79">
        <v>0</v>
      </c>
      <c r="V122" s="79">
        <v>0</v>
      </c>
      <c r="W122" s="79">
        <v>0</v>
      </c>
      <c r="X122" s="75">
        <v>0</v>
      </c>
      <c r="Y122" s="75">
        <v>0</v>
      </c>
      <c r="Z122" s="75">
        <v>0</v>
      </c>
      <c r="AA122" s="75">
        <v>0</v>
      </c>
      <c r="AB122" s="79">
        <v>0</v>
      </c>
      <c r="AC122" s="79">
        <v>0</v>
      </c>
      <c r="AD122" s="79">
        <v>0</v>
      </c>
      <c r="AE122" s="79">
        <v>0</v>
      </c>
      <c r="AF122" s="79">
        <v>0</v>
      </c>
    </row>
    <row r="123" spans="1:32" x14ac:dyDescent="0.25">
      <c r="A123" s="77" t="s">
        <v>716</v>
      </c>
      <c r="B123" s="78" t="s">
        <v>659</v>
      </c>
      <c r="C123" s="79" t="s">
        <v>534</v>
      </c>
      <c r="D123" s="79" t="s">
        <v>369</v>
      </c>
      <c r="E123" s="79" t="s">
        <v>660</v>
      </c>
      <c r="F123" s="75">
        <v>0</v>
      </c>
      <c r="G123" s="75">
        <v>0</v>
      </c>
      <c r="H123" s="75">
        <v>0</v>
      </c>
      <c r="I123" s="75">
        <v>0</v>
      </c>
      <c r="J123" s="79">
        <v>0</v>
      </c>
      <c r="K123" s="79">
        <v>0</v>
      </c>
      <c r="L123" s="79">
        <v>0</v>
      </c>
      <c r="M123" s="79">
        <v>0</v>
      </c>
      <c r="N123" s="79">
        <v>0</v>
      </c>
      <c r="O123" s="79">
        <v>0</v>
      </c>
      <c r="P123" s="79">
        <v>0</v>
      </c>
      <c r="Q123" s="75">
        <v>0</v>
      </c>
      <c r="R123" s="75">
        <v>0</v>
      </c>
      <c r="S123" s="75">
        <v>0</v>
      </c>
      <c r="T123" s="75">
        <v>0</v>
      </c>
      <c r="U123" s="75">
        <v>0</v>
      </c>
      <c r="V123" s="75">
        <v>0</v>
      </c>
      <c r="W123" s="75">
        <v>0</v>
      </c>
      <c r="X123" s="79">
        <v>0</v>
      </c>
      <c r="Y123" s="79">
        <v>0</v>
      </c>
      <c r="Z123" s="79">
        <v>0</v>
      </c>
      <c r="AA123" s="79">
        <v>0</v>
      </c>
      <c r="AB123" s="75">
        <v>0</v>
      </c>
      <c r="AC123" s="75">
        <v>0</v>
      </c>
      <c r="AD123" s="75">
        <v>0</v>
      </c>
      <c r="AE123" s="75">
        <v>0</v>
      </c>
      <c r="AF123" s="75">
        <v>0</v>
      </c>
    </row>
    <row r="124" spans="1:32" x14ac:dyDescent="0.25">
      <c r="A124" s="77" t="s">
        <v>716</v>
      </c>
      <c r="B124" s="78" t="s">
        <v>661</v>
      </c>
      <c r="C124" s="79" t="s">
        <v>662</v>
      </c>
      <c r="D124" s="79" t="s">
        <v>369</v>
      </c>
      <c r="E124" s="79" t="s">
        <v>663</v>
      </c>
      <c r="F124" s="75">
        <v>18</v>
      </c>
      <c r="G124" s="75">
        <v>18</v>
      </c>
      <c r="H124" s="74">
        <v>1605</v>
      </c>
      <c r="I124" s="75">
        <v>17.8</v>
      </c>
      <c r="J124" s="79">
        <v>1</v>
      </c>
      <c r="K124" s="79">
        <v>1</v>
      </c>
      <c r="L124" s="79">
        <v>1</v>
      </c>
      <c r="M124" s="79">
        <v>0</v>
      </c>
      <c r="N124" s="79">
        <v>0</v>
      </c>
      <c r="O124" s="79">
        <v>5</v>
      </c>
      <c r="P124" s="79">
        <v>0</v>
      </c>
      <c r="Q124" s="75">
        <v>0.28000000000000003</v>
      </c>
      <c r="R124" s="75">
        <v>0</v>
      </c>
      <c r="S124" s="75">
        <v>0.06</v>
      </c>
      <c r="T124" s="75">
        <v>0.06</v>
      </c>
      <c r="U124" s="75">
        <v>0.11</v>
      </c>
      <c r="V124" s="75">
        <v>0.06</v>
      </c>
      <c r="W124" s="75">
        <v>0.11</v>
      </c>
      <c r="X124" s="79">
        <v>0.9</v>
      </c>
      <c r="Y124" s="79">
        <v>0.9</v>
      </c>
      <c r="Z124" s="79">
        <v>1.2</v>
      </c>
      <c r="AA124" s="79">
        <v>2.2000000000000002</v>
      </c>
      <c r="AB124" s="75">
        <v>0.05</v>
      </c>
      <c r="AC124" s="75">
        <v>7.0000000000000007E-2</v>
      </c>
      <c r="AD124" s="75">
        <v>0.12</v>
      </c>
      <c r="AE124" s="75">
        <v>0.05</v>
      </c>
      <c r="AF124" s="75">
        <v>0.12</v>
      </c>
    </row>
    <row r="125" spans="1:32" x14ac:dyDescent="0.25">
      <c r="A125" s="77" t="s">
        <v>716</v>
      </c>
      <c r="B125" s="78" t="s">
        <v>664</v>
      </c>
      <c r="C125" s="79" t="s">
        <v>665</v>
      </c>
      <c r="D125" s="79" t="s">
        <v>399</v>
      </c>
      <c r="E125" s="79" t="s">
        <v>666</v>
      </c>
      <c r="F125" s="75">
        <v>4</v>
      </c>
      <c r="G125" s="75">
        <v>0</v>
      </c>
      <c r="H125" s="75">
        <v>115</v>
      </c>
      <c r="I125" s="75">
        <v>1.3</v>
      </c>
      <c r="J125" s="79">
        <v>0</v>
      </c>
      <c r="K125" s="79">
        <v>0</v>
      </c>
      <c r="L125" s="79">
        <v>0</v>
      </c>
      <c r="M125" s="79">
        <v>0</v>
      </c>
      <c r="N125" s="79">
        <v>0</v>
      </c>
      <c r="O125" s="79">
        <v>1</v>
      </c>
      <c r="P125" s="79">
        <v>0</v>
      </c>
      <c r="Q125" s="75">
        <v>0.77</v>
      </c>
      <c r="R125" s="75">
        <v>0</v>
      </c>
      <c r="S125" s="75">
        <v>0</v>
      </c>
      <c r="T125" s="75">
        <v>0</v>
      </c>
      <c r="U125" s="75">
        <v>0</v>
      </c>
      <c r="V125" s="75">
        <v>0</v>
      </c>
      <c r="W125" s="75">
        <v>0</v>
      </c>
      <c r="X125" s="79">
        <v>0.5</v>
      </c>
      <c r="Y125" s="79">
        <v>0.5</v>
      </c>
      <c r="Z125" s="79">
        <v>0.1</v>
      </c>
      <c r="AA125" s="79">
        <v>0.5</v>
      </c>
      <c r="AB125" s="75">
        <v>0.37</v>
      </c>
      <c r="AC125" s="75">
        <v>0.05</v>
      </c>
      <c r="AD125" s="75">
        <v>0.42</v>
      </c>
      <c r="AE125" s="75">
        <v>0.37</v>
      </c>
      <c r="AF125" s="75">
        <v>0.42</v>
      </c>
    </row>
    <row r="126" spans="1:32" x14ac:dyDescent="0.25">
      <c r="A126" s="77" t="s">
        <v>716</v>
      </c>
      <c r="B126" s="78" t="s">
        <v>667</v>
      </c>
      <c r="C126" s="79" t="s">
        <v>364</v>
      </c>
      <c r="D126" s="79" t="s">
        <v>361</v>
      </c>
      <c r="E126" s="79" t="s">
        <v>668</v>
      </c>
      <c r="F126" s="75">
        <v>7</v>
      </c>
      <c r="G126" s="75">
        <v>5</v>
      </c>
      <c r="H126" s="75">
        <v>463</v>
      </c>
      <c r="I126" s="75">
        <v>5.0999999999999996</v>
      </c>
      <c r="J126" s="79">
        <v>0</v>
      </c>
      <c r="K126" s="79">
        <v>0</v>
      </c>
      <c r="L126" s="79">
        <v>0</v>
      </c>
      <c r="M126" s="79">
        <v>0</v>
      </c>
      <c r="N126" s="79">
        <v>0</v>
      </c>
      <c r="O126" s="79">
        <v>0</v>
      </c>
      <c r="P126" s="79">
        <v>0</v>
      </c>
      <c r="Q126" s="75">
        <v>0</v>
      </c>
      <c r="R126" s="75">
        <v>0</v>
      </c>
      <c r="S126" s="75">
        <v>0</v>
      </c>
      <c r="T126" s="75">
        <v>0</v>
      </c>
      <c r="U126" s="75">
        <v>0</v>
      </c>
      <c r="V126" s="75">
        <v>0</v>
      </c>
      <c r="W126" s="75">
        <v>0</v>
      </c>
      <c r="X126" s="79">
        <v>0.2</v>
      </c>
      <c r="Y126" s="79">
        <v>0.2</v>
      </c>
      <c r="Z126" s="79">
        <v>0.1</v>
      </c>
      <c r="AA126" s="79">
        <v>0.3</v>
      </c>
      <c r="AB126" s="75">
        <v>0.03</v>
      </c>
      <c r="AC126" s="75">
        <v>0.03</v>
      </c>
      <c r="AD126" s="75">
        <v>0.06</v>
      </c>
      <c r="AE126" s="75">
        <v>0.03</v>
      </c>
      <c r="AF126" s="75">
        <v>0.06</v>
      </c>
    </row>
    <row r="127" spans="1:32" x14ac:dyDescent="0.25">
      <c r="A127" s="77" t="s">
        <v>716</v>
      </c>
      <c r="B127" s="78" t="s">
        <v>669</v>
      </c>
      <c r="C127" s="79" t="s">
        <v>364</v>
      </c>
      <c r="D127" s="79" t="s">
        <v>361</v>
      </c>
      <c r="E127" s="79" t="s">
        <v>670</v>
      </c>
      <c r="F127" s="75">
        <v>19</v>
      </c>
      <c r="G127" s="75">
        <v>19</v>
      </c>
      <c r="H127" s="74">
        <v>1709</v>
      </c>
      <c r="I127" s="75">
        <v>19</v>
      </c>
      <c r="J127" s="79">
        <v>0</v>
      </c>
      <c r="K127" s="79">
        <v>0</v>
      </c>
      <c r="L127" s="79">
        <v>0</v>
      </c>
      <c r="M127" s="79">
        <v>0</v>
      </c>
      <c r="N127" s="79">
        <v>0</v>
      </c>
      <c r="O127" s="79">
        <v>1</v>
      </c>
      <c r="P127" s="79">
        <v>0</v>
      </c>
      <c r="Q127" s="75">
        <v>0.05</v>
      </c>
      <c r="R127" s="75">
        <v>0</v>
      </c>
      <c r="S127" s="75">
        <v>0</v>
      </c>
      <c r="T127" s="75">
        <v>0</v>
      </c>
      <c r="U127" s="75">
        <v>0</v>
      </c>
      <c r="V127" s="75">
        <v>0</v>
      </c>
      <c r="W127" s="75">
        <v>0</v>
      </c>
      <c r="X127" s="79">
        <v>0.8</v>
      </c>
      <c r="Y127" s="79">
        <v>0.8</v>
      </c>
      <c r="Z127" s="79">
        <v>0.1</v>
      </c>
      <c r="AA127" s="79">
        <v>0.9</v>
      </c>
      <c r="AB127" s="75">
        <v>0.04</v>
      </c>
      <c r="AC127" s="75">
        <v>0</v>
      </c>
      <c r="AD127" s="75">
        <v>0.05</v>
      </c>
      <c r="AE127" s="75">
        <v>0.04</v>
      </c>
      <c r="AF127" s="75">
        <v>0.05</v>
      </c>
    </row>
    <row r="128" spans="1:32" x14ac:dyDescent="0.25">
      <c r="A128" s="77" t="s">
        <v>716</v>
      </c>
      <c r="B128" s="78" t="s">
        <v>671</v>
      </c>
      <c r="C128" s="79" t="s">
        <v>662</v>
      </c>
      <c r="D128" s="79" t="s">
        <v>361</v>
      </c>
      <c r="E128" s="79" t="s">
        <v>672</v>
      </c>
      <c r="F128" s="75">
        <v>16</v>
      </c>
      <c r="G128" s="75">
        <v>13</v>
      </c>
      <c r="H128" s="74">
        <v>1081</v>
      </c>
      <c r="I128" s="75">
        <v>12</v>
      </c>
      <c r="J128" s="79">
        <v>0</v>
      </c>
      <c r="K128" s="79">
        <v>2</v>
      </c>
      <c r="L128" s="79">
        <v>0</v>
      </c>
      <c r="M128" s="79">
        <v>0</v>
      </c>
      <c r="N128" s="79">
        <v>0</v>
      </c>
      <c r="O128" s="79">
        <v>3</v>
      </c>
      <c r="P128" s="79">
        <v>0</v>
      </c>
      <c r="Q128" s="75">
        <v>0.25</v>
      </c>
      <c r="R128" s="75">
        <v>0</v>
      </c>
      <c r="S128" s="75">
        <v>0</v>
      </c>
      <c r="T128" s="75">
        <v>0.17</v>
      </c>
      <c r="U128" s="75">
        <v>0.17</v>
      </c>
      <c r="V128" s="75">
        <v>0</v>
      </c>
      <c r="W128" s="75">
        <v>0.17</v>
      </c>
      <c r="X128" s="79">
        <v>0.1</v>
      </c>
      <c r="Y128" s="79">
        <v>0.1</v>
      </c>
      <c r="Z128" s="79">
        <v>2</v>
      </c>
      <c r="AA128" s="79">
        <v>2.1</v>
      </c>
      <c r="AB128" s="75">
        <v>0.01</v>
      </c>
      <c r="AC128" s="75">
        <v>0.17</v>
      </c>
      <c r="AD128" s="75">
        <v>0.18</v>
      </c>
      <c r="AE128" s="75">
        <v>0.01</v>
      </c>
      <c r="AF128" s="75">
        <v>0.18</v>
      </c>
    </row>
    <row r="129" spans="1:32" x14ac:dyDescent="0.25">
      <c r="A129" s="77" t="s">
        <v>716</v>
      </c>
      <c r="B129" s="78" t="s">
        <v>673</v>
      </c>
      <c r="C129" s="79" t="s">
        <v>578</v>
      </c>
      <c r="D129" s="79" t="s">
        <v>365</v>
      </c>
      <c r="E129" s="79" t="s">
        <v>674</v>
      </c>
      <c r="F129" s="75">
        <v>5</v>
      </c>
      <c r="G129" s="75">
        <v>2</v>
      </c>
      <c r="H129" s="75">
        <v>199</v>
      </c>
      <c r="I129" s="75">
        <v>2.2000000000000002</v>
      </c>
      <c r="J129" s="79">
        <v>3</v>
      </c>
      <c r="K129" s="79">
        <v>2</v>
      </c>
      <c r="L129" s="79">
        <v>3</v>
      </c>
      <c r="M129" s="79">
        <v>0</v>
      </c>
      <c r="N129" s="79">
        <v>0</v>
      </c>
      <c r="O129" s="79">
        <v>1</v>
      </c>
      <c r="P129" s="79">
        <v>0</v>
      </c>
      <c r="Q129" s="75">
        <v>0.45</v>
      </c>
      <c r="R129" s="75">
        <v>0</v>
      </c>
      <c r="S129" s="75">
        <v>1.36</v>
      </c>
      <c r="T129" s="75">
        <v>0.9</v>
      </c>
      <c r="U129" s="75">
        <v>2.2599999999999998</v>
      </c>
      <c r="V129" s="75">
        <v>1.36</v>
      </c>
      <c r="W129" s="75">
        <v>2.2599999999999998</v>
      </c>
      <c r="X129" s="79">
        <v>1.2</v>
      </c>
      <c r="Y129" s="79">
        <v>1.2</v>
      </c>
      <c r="Z129" s="79">
        <v>0.3</v>
      </c>
      <c r="AA129" s="79">
        <v>1.4</v>
      </c>
      <c r="AB129" s="75">
        <v>0.53</v>
      </c>
      <c r="AC129" s="75">
        <v>0.12</v>
      </c>
      <c r="AD129" s="75">
        <v>0.65</v>
      </c>
      <c r="AE129" s="75">
        <v>0.53</v>
      </c>
      <c r="AF129" s="75">
        <v>0.65</v>
      </c>
    </row>
    <row r="130" spans="1:32" x14ac:dyDescent="0.25">
      <c r="A130" s="77" t="s">
        <v>716</v>
      </c>
      <c r="B130" s="78" t="s">
        <v>675</v>
      </c>
      <c r="C130" s="79" t="s">
        <v>578</v>
      </c>
      <c r="D130" s="79" t="s">
        <v>361</v>
      </c>
      <c r="E130" s="79" t="s">
        <v>676</v>
      </c>
      <c r="F130" s="75">
        <v>0</v>
      </c>
      <c r="G130" s="75">
        <v>0</v>
      </c>
      <c r="H130" s="75">
        <v>0</v>
      </c>
      <c r="I130" s="75">
        <v>0</v>
      </c>
      <c r="J130" s="79">
        <v>0</v>
      </c>
      <c r="K130" s="79">
        <v>0</v>
      </c>
      <c r="L130" s="79">
        <v>0</v>
      </c>
      <c r="M130" s="79">
        <v>0</v>
      </c>
      <c r="N130" s="79">
        <v>0</v>
      </c>
      <c r="O130" s="79">
        <v>0</v>
      </c>
      <c r="P130" s="79">
        <v>0</v>
      </c>
      <c r="Q130" s="75">
        <v>0</v>
      </c>
      <c r="R130" s="75">
        <v>0</v>
      </c>
      <c r="S130" s="75">
        <v>0</v>
      </c>
      <c r="T130" s="75">
        <v>0</v>
      </c>
      <c r="U130" s="75">
        <v>0</v>
      </c>
      <c r="V130" s="75">
        <v>0</v>
      </c>
      <c r="W130" s="75">
        <v>0</v>
      </c>
      <c r="X130" s="79">
        <v>0</v>
      </c>
      <c r="Y130" s="79">
        <v>0</v>
      </c>
      <c r="Z130" s="79">
        <v>0</v>
      </c>
      <c r="AA130" s="79">
        <v>0</v>
      </c>
      <c r="AB130" s="75">
        <v>0</v>
      </c>
      <c r="AC130" s="75">
        <v>0</v>
      </c>
      <c r="AD130" s="75">
        <v>0</v>
      </c>
      <c r="AE130" s="75">
        <v>0</v>
      </c>
      <c r="AF130" s="75">
        <v>0</v>
      </c>
    </row>
    <row r="131" spans="1:32" x14ac:dyDescent="0.25">
      <c r="A131" s="77" t="s">
        <v>716</v>
      </c>
      <c r="B131" s="78" t="s">
        <v>677</v>
      </c>
      <c r="C131" s="79" t="s">
        <v>422</v>
      </c>
      <c r="D131" s="79" t="s">
        <v>369</v>
      </c>
      <c r="E131" s="79" t="s">
        <v>678</v>
      </c>
      <c r="F131" s="75">
        <v>6</v>
      </c>
      <c r="G131" s="75">
        <v>1</v>
      </c>
      <c r="H131" s="75">
        <v>107</v>
      </c>
      <c r="I131" s="75">
        <v>1.2</v>
      </c>
      <c r="J131" s="79">
        <v>0</v>
      </c>
      <c r="K131" s="79">
        <v>0</v>
      </c>
      <c r="L131" s="79">
        <v>0</v>
      </c>
      <c r="M131" s="79">
        <v>0</v>
      </c>
      <c r="N131" s="79">
        <v>0</v>
      </c>
      <c r="O131" s="79">
        <v>1</v>
      </c>
      <c r="P131" s="79">
        <v>0</v>
      </c>
      <c r="Q131" s="75">
        <v>0.83</v>
      </c>
      <c r="R131" s="75">
        <v>0</v>
      </c>
      <c r="S131" s="75">
        <v>0</v>
      </c>
      <c r="T131" s="75">
        <v>0</v>
      </c>
      <c r="U131" s="75">
        <v>0</v>
      </c>
      <c r="V131" s="75">
        <v>0</v>
      </c>
      <c r="W131" s="75">
        <v>0</v>
      </c>
      <c r="X131" s="79">
        <v>0</v>
      </c>
      <c r="Y131" s="79">
        <v>0</v>
      </c>
      <c r="Z131" s="79">
        <v>0</v>
      </c>
      <c r="AA131" s="79">
        <v>0</v>
      </c>
      <c r="AB131" s="75">
        <v>0</v>
      </c>
      <c r="AC131" s="75">
        <v>0</v>
      </c>
      <c r="AD131" s="75">
        <v>0</v>
      </c>
      <c r="AE131" s="75">
        <v>0</v>
      </c>
      <c r="AF131" s="75">
        <v>0</v>
      </c>
    </row>
    <row r="132" spans="1:32" x14ac:dyDescent="0.25">
      <c r="A132" s="77" t="s">
        <v>716</v>
      </c>
      <c r="B132" s="78" t="s">
        <v>679</v>
      </c>
      <c r="C132" s="79" t="s">
        <v>616</v>
      </c>
      <c r="D132" s="79" t="s">
        <v>535</v>
      </c>
      <c r="E132" s="79" t="s">
        <v>680</v>
      </c>
      <c r="F132" s="75">
        <v>19</v>
      </c>
      <c r="G132" s="75">
        <v>19</v>
      </c>
      <c r="H132" s="74">
        <v>1641</v>
      </c>
      <c r="I132" s="75">
        <v>18.2</v>
      </c>
      <c r="J132" s="79">
        <v>6</v>
      </c>
      <c r="K132" s="79">
        <v>3</v>
      </c>
      <c r="L132" s="79">
        <v>6</v>
      </c>
      <c r="M132" s="79">
        <v>0</v>
      </c>
      <c r="N132" s="79">
        <v>0</v>
      </c>
      <c r="O132" s="79">
        <v>2</v>
      </c>
      <c r="P132" s="79">
        <v>0</v>
      </c>
      <c r="Q132" s="75">
        <v>0.11</v>
      </c>
      <c r="R132" s="75">
        <v>0</v>
      </c>
      <c r="S132" s="75">
        <v>0.33</v>
      </c>
      <c r="T132" s="75">
        <v>0.16</v>
      </c>
      <c r="U132" s="75">
        <v>0.49</v>
      </c>
      <c r="V132" s="75">
        <v>0.33</v>
      </c>
      <c r="W132" s="75">
        <v>0.49</v>
      </c>
      <c r="X132" s="79">
        <v>3.3</v>
      </c>
      <c r="Y132" s="79">
        <v>3.3</v>
      </c>
      <c r="Z132" s="79">
        <v>5</v>
      </c>
      <c r="AA132" s="79">
        <v>8.3000000000000007</v>
      </c>
      <c r="AB132" s="75">
        <v>0.18</v>
      </c>
      <c r="AC132" s="75">
        <v>0.28000000000000003</v>
      </c>
      <c r="AD132" s="75">
        <v>0.46</v>
      </c>
      <c r="AE132" s="75">
        <v>0.18</v>
      </c>
      <c r="AF132" s="75">
        <v>0.46</v>
      </c>
    </row>
    <row r="133" spans="1:32" x14ac:dyDescent="0.25">
      <c r="A133" s="77" t="s">
        <v>716</v>
      </c>
      <c r="B133" s="78" t="s">
        <v>681</v>
      </c>
      <c r="C133" s="79" t="s">
        <v>454</v>
      </c>
      <c r="D133" s="79" t="s">
        <v>361</v>
      </c>
      <c r="E133" s="79" t="s">
        <v>682</v>
      </c>
      <c r="F133" s="75">
        <v>2</v>
      </c>
      <c r="G133" s="75">
        <v>1</v>
      </c>
      <c r="H133" s="75">
        <v>80</v>
      </c>
      <c r="I133" s="75">
        <v>0.9</v>
      </c>
      <c r="J133" s="79">
        <v>0</v>
      </c>
      <c r="K133" s="79">
        <v>0</v>
      </c>
      <c r="L133" s="79">
        <v>0</v>
      </c>
      <c r="M133" s="79">
        <v>0</v>
      </c>
      <c r="N133" s="79">
        <v>0</v>
      </c>
      <c r="O133" s="79">
        <v>0</v>
      </c>
      <c r="P133" s="79">
        <v>0</v>
      </c>
      <c r="Q133" s="75">
        <v>0</v>
      </c>
      <c r="R133" s="75">
        <v>0</v>
      </c>
      <c r="S133" s="75">
        <v>0</v>
      </c>
      <c r="T133" s="75">
        <v>0</v>
      </c>
      <c r="U133" s="75">
        <v>0</v>
      </c>
      <c r="V133" s="75">
        <v>0</v>
      </c>
      <c r="W133" s="75">
        <v>0</v>
      </c>
      <c r="X133" s="79">
        <v>0.6</v>
      </c>
      <c r="Y133" s="79">
        <v>0.6</v>
      </c>
      <c r="Z133" s="79">
        <v>0</v>
      </c>
      <c r="AA133" s="79">
        <v>0.6</v>
      </c>
      <c r="AB133" s="75">
        <v>0.67</v>
      </c>
      <c r="AC133" s="75">
        <v>0</v>
      </c>
      <c r="AD133" s="75">
        <v>0.67</v>
      </c>
      <c r="AE133" s="75">
        <v>0.67</v>
      </c>
      <c r="AF133" s="75">
        <v>0.67</v>
      </c>
    </row>
    <row r="134" spans="1:32" x14ac:dyDescent="0.25">
      <c r="A134" s="77" t="s">
        <v>716</v>
      </c>
      <c r="B134" s="78" t="s">
        <v>683</v>
      </c>
      <c r="C134" s="79" t="s">
        <v>364</v>
      </c>
      <c r="D134" s="79" t="s">
        <v>369</v>
      </c>
      <c r="E134" s="79" t="s">
        <v>684</v>
      </c>
      <c r="F134" s="75">
        <v>0</v>
      </c>
      <c r="G134" s="75">
        <v>0</v>
      </c>
      <c r="H134" s="75">
        <v>0</v>
      </c>
      <c r="I134" s="75">
        <v>0</v>
      </c>
      <c r="J134" s="79">
        <v>0</v>
      </c>
      <c r="K134" s="79">
        <v>0</v>
      </c>
      <c r="L134" s="79">
        <v>0</v>
      </c>
      <c r="M134" s="79">
        <v>0</v>
      </c>
      <c r="N134" s="79">
        <v>0</v>
      </c>
      <c r="O134" s="79">
        <v>0</v>
      </c>
      <c r="P134" s="79">
        <v>0</v>
      </c>
      <c r="Q134" s="75">
        <v>0</v>
      </c>
      <c r="R134" s="75">
        <v>0</v>
      </c>
      <c r="S134" s="75">
        <v>0</v>
      </c>
      <c r="T134" s="75">
        <v>0</v>
      </c>
      <c r="U134" s="75">
        <v>0</v>
      </c>
      <c r="V134" s="75">
        <v>0</v>
      </c>
      <c r="W134" s="75">
        <v>0</v>
      </c>
      <c r="X134" s="79">
        <v>0</v>
      </c>
      <c r="Y134" s="79">
        <v>0</v>
      </c>
      <c r="Z134" s="79">
        <v>0</v>
      </c>
      <c r="AA134" s="79">
        <v>0</v>
      </c>
      <c r="AB134" s="75">
        <v>0</v>
      </c>
      <c r="AC134" s="75">
        <v>0</v>
      </c>
      <c r="AD134" s="75">
        <v>0</v>
      </c>
      <c r="AE134" s="75">
        <v>0</v>
      </c>
      <c r="AF134" s="75">
        <v>0</v>
      </c>
    </row>
    <row r="135" spans="1:32" x14ac:dyDescent="0.25">
      <c r="A135" s="77" t="s">
        <v>716</v>
      </c>
      <c r="B135" s="78" t="s">
        <v>685</v>
      </c>
      <c r="C135" s="79" t="s">
        <v>364</v>
      </c>
      <c r="D135" s="79" t="s">
        <v>414</v>
      </c>
      <c r="E135" s="79" t="s">
        <v>686</v>
      </c>
      <c r="F135" s="75">
        <v>16</v>
      </c>
      <c r="G135" s="75">
        <v>12</v>
      </c>
      <c r="H135" s="75">
        <v>722</v>
      </c>
      <c r="I135" s="75">
        <v>8</v>
      </c>
      <c r="J135" s="79">
        <v>2</v>
      </c>
      <c r="K135" s="79">
        <v>1</v>
      </c>
      <c r="L135" s="79">
        <v>2</v>
      </c>
      <c r="M135" s="79">
        <v>0</v>
      </c>
      <c r="N135" s="79">
        <v>0</v>
      </c>
      <c r="O135" s="79">
        <v>0</v>
      </c>
      <c r="P135" s="79">
        <v>0</v>
      </c>
      <c r="Q135" s="75">
        <v>0</v>
      </c>
      <c r="R135" s="75">
        <v>0</v>
      </c>
      <c r="S135" s="75">
        <v>0.25</v>
      </c>
      <c r="T135" s="75">
        <v>0.12</v>
      </c>
      <c r="U135" s="75">
        <v>0.37</v>
      </c>
      <c r="V135" s="75">
        <v>0.25</v>
      </c>
      <c r="W135" s="75">
        <v>0.37</v>
      </c>
      <c r="X135" s="79">
        <v>0.9</v>
      </c>
      <c r="Y135" s="79">
        <v>0.9</v>
      </c>
      <c r="Z135" s="79">
        <v>1</v>
      </c>
      <c r="AA135" s="79">
        <v>1.9</v>
      </c>
      <c r="AB135" s="75">
        <v>0.11</v>
      </c>
      <c r="AC135" s="75">
        <v>0.12</v>
      </c>
      <c r="AD135" s="75">
        <v>0.23</v>
      </c>
      <c r="AE135" s="75">
        <v>0.11</v>
      </c>
      <c r="AF135" s="75">
        <v>0.23</v>
      </c>
    </row>
    <row r="136" spans="1:32" x14ac:dyDescent="0.25">
      <c r="A136" s="77" t="s">
        <v>716</v>
      </c>
      <c r="B136" s="78" t="s">
        <v>687</v>
      </c>
      <c r="C136" s="79" t="s">
        <v>395</v>
      </c>
      <c r="D136" s="79" t="s">
        <v>361</v>
      </c>
      <c r="E136" s="79" t="s">
        <v>688</v>
      </c>
      <c r="F136" s="75">
        <v>16</v>
      </c>
      <c r="G136" s="75">
        <v>1</v>
      </c>
      <c r="H136" s="75">
        <v>320</v>
      </c>
      <c r="I136" s="75">
        <v>3.6</v>
      </c>
      <c r="J136" s="79">
        <v>0</v>
      </c>
      <c r="K136" s="79">
        <v>0</v>
      </c>
      <c r="L136" s="79">
        <v>0</v>
      </c>
      <c r="M136" s="79">
        <v>0</v>
      </c>
      <c r="N136" s="79">
        <v>0</v>
      </c>
      <c r="O136" s="79">
        <v>1</v>
      </c>
      <c r="P136" s="79">
        <v>0</v>
      </c>
      <c r="Q136" s="75">
        <v>0.28000000000000003</v>
      </c>
      <c r="R136" s="75">
        <v>0</v>
      </c>
      <c r="S136" s="75">
        <v>0</v>
      </c>
      <c r="T136" s="75">
        <v>0</v>
      </c>
      <c r="U136" s="75">
        <v>0</v>
      </c>
      <c r="V136" s="75">
        <v>0</v>
      </c>
      <c r="W136" s="75">
        <v>0</v>
      </c>
      <c r="X136" s="79">
        <v>0.1</v>
      </c>
      <c r="Y136" s="79">
        <v>0.1</v>
      </c>
      <c r="Z136" s="79">
        <v>0.1</v>
      </c>
      <c r="AA136" s="79">
        <v>0.3</v>
      </c>
      <c r="AB136" s="75">
        <v>0.04</v>
      </c>
      <c r="AC136" s="75">
        <v>0.04</v>
      </c>
      <c r="AD136" s="75">
        <v>0.08</v>
      </c>
      <c r="AE136" s="75">
        <v>0.04</v>
      </c>
      <c r="AF136" s="75">
        <v>0.08</v>
      </c>
    </row>
    <row r="137" spans="1:32" x14ac:dyDescent="0.25">
      <c r="A137" s="77" t="s">
        <v>716</v>
      </c>
      <c r="B137" s="78" t="s">
        <v>689</v>
      </c>
      <c r="C137" s="79" t="s">
        <v>457</v>
      </c>
      <c r="D137" s="79" t="s">
        <v>369</v>
      </c>
      <c r="E137" s="79" t="s">
        <v>690</v>
      </c>
      <c r="F137" s="75">
        <v>17</v>
      </c>
      <c r="G137" s="75">
        <v>16</v>
      </c>
      <c r="H137" s="74">
        <v>1457</v>
      </c>
      <c r="I137" s="75">
        <v>16.2</v>
      </c>
      <c r="J137" s="79">
        <v>5</v>
      </c>
      <c r="K137" s="79">
        <v>0</v>
      </c>
      <c r="L137" s="79">
        <v>2</v>
      </c>
      <c r="M137" s="79">
        <v>3</v>
      </c>
      <c r="N137" s="79">
        <v>3</v>
      </c>
      <c r="O137" s="79">
        <v>5</v>
      </c>
      <c r="P137" s="79">
        <v>0</v>
      </c>
      <c r="Q137" s="75">
        <v>0.31</v>
      </c>
      <c r="R137" s="75">
        <v>0</v>
      </c>
      <c r="S137" s="75">
        <v>0.31</v>
      </c>
      <c r="T137" s="75">
        <v>0</v>
      </c>
      <c r="U137" s="75">
        <v>0.31</v>
      </c>
      <c r="V137" s="75">
        <v>0.12</v>
      </c>
      <c r="W137" s="75">
        <v>0.12</v>
      </c>
      <c r="X137" s="79">
        <v>3.8</v>
      </c>
      <c r="Y137" s="79">
        <v>1.5</v>
      </c>
      <c r="Z137" s="79">
        <v>1.1000000000000001</v>
      </c>
      <c r="AA137" s="79">
        <v>2.5</v>
      </c>
      <c r="AB137" s="75">
        <v>0.24</v>
      </c>
      <c r="AC137" s="75">
        <v>7.0000000000000007E-2</v>
      </c>
      <c r="AD137" s="75">
        <v>0.3</v>
      </c>
      <c r="AE137" s="75">
        <v>0.09</v>
      </c>
      <c r="AF137" s="75">
        <v>0.16</v>
      </c>
    </row>
    <row r="138" spans="1:32" x14ac:dyDescent="0.25">
      <c r="A138" s="77" t="s">
        <v>716</v>
      </c>
      <c r="B138" s="78" t="s">
        <v>691</v>
      </c>
      <c r="C138" s="79" t="s">
        <v>364</v>
      </c>
      <c r="D138" s="79" t="s">
        <v>593</v>
      </c>
      <c r="E138" s="79" t="s">
        <v>692</v>
      </c>
      <c r="F138" s="75">
        <v>19</v>
      </c>
      <c r="G138" s="75">
        <v>19</v>
      </c>
      <c r="H138" s="74">
        <v>1629</v>
      </c>
      <c r="I138" s="75">
        <v>18.100000000000001</v>
      </c>
      <c r="J138" s="79">
        <v>4</v>
      </c>
      <c r="K138" s="79">
        <v>4</v>
      </c>
      <c r="L138" s="79">
        <v>4</v>
      </c>
      <c r="M138" s="79">
        <v>0</v>
      </c>
      <c r="N138" s="79">
        <v>0</v>
      </c>
      <c r="O138" s="79">
        <v>2</v>
      </c>
      <c r="P138" s="79">
        <v>0</v>
      </c>
      <c r="Q138" s="75">
        <v>0.11</v>
      </c>
      <c r="R138" s="75">
        <v>0</v>
      </c>
      <c r="S138" s="75">
        <v>0.22</v>
      </c>
      <c r="T138" s="75">
        <v>0.22</v>
      </c>
      <c r="U138" s="75">
        <v>0.44</v>
      </c>
      <c r="V138" s="75">
        <v>0.22</v>
      </c>
      <c r="W138" s="75">
        <v>0.44</v>
      </c>
      <c r="X138" s="79">
        <v>4.3</v>
      </c>
      <c r="Y138" s="79">
        <v>4.3</v>
      </c>
      <c r="Z138" s="79">
        <v>2.6</v>
      </c>
      <c r="AA138" s="79">
        <v>6.9</v>
      </c>
      <c r="AB138" s="75">
        <v>0.24</v>
      </c>
      <c r="AC138" s="75">
        <v>0.14000000000000001</v>
      </c>
      <c r="AD138" s="75">
        <v>0.38</v>
      </c>
      <c r="AE138" s="75">
        <v>0.24</v>
      </c>
      <c r="AF138" s="75">
        <v>0.38</v>
      </c>
    </row>
    <row r="139" spans="1:32" x14ac:dyDescent="0.25">
      <c r="A139" s="77" t="s">
        <v>716</v>
      </c>
      <c r="B139" s="78" t="s">
        <v>695</v>
      </c>
      <c r="C139" s="79" t="s">
        <v>425</v>
      </c>
      <c r="D139" s="79" t="s">
        <v>399</v>
      </c>
      <c r="E139" s="79" t="s">
        <v>696</v>
      </c>
      <c r="F139" s="75">
        <v>14</v>
      </c>
      <c r="G139" s="75">
        <v>7</v>
      </c>
      <c r="H139" s="75">
        <v>750</v>
      </c>
      <c r="I139" s="75">
        <v>8.3000000000000007</v>
      </c>
      <c r="J139" s="79">
        <v>4</v>
      </c>
      <c r="K139" s="79">
        <v>1</v>
      </c>
      <c r="L139" s="79">
        <v>4</v>
      </c>
      <c r="M139" s="79">
        <v>0</v>
      </c>
      <c r="N139" s="79">
        <v>0</v>
      </c>
      <c r="O139" s="79">
        <v>0</v>
      </c>
      <c r="P139" s="79">
        <v>0</v>
      </c>
      <c r="Q139" s="75">
        <v>0</v>
      </c>
      <c r="R139" s="75">
        <v>0</v>
      </c>
      <c r="S139" s="75">
        <v>0.48</v>
      </c>
      <c r="T139" s="75">
        <v>0.12</v>
      </c>
      <c r="U139" s="75">
        <v>0.6</v>
      </c>
      <c r="V139" s="75">
        <v>0.48</v>
      </c>
      <c r="W139" s="75">
        <v>0.6</v>
      </c>
      <c r="X139" s="79">
        <v>1.7</v>
      </c>
      <c r="Y139" s="79">
        <v>1.7</v>
      </c>
      <c r="Z139" s="79">
        <v>2.6</v>
      </c>
      <c r="AA139" s="79">
        <v>4.3</v>
      </c>
      <c r="AB139" s="75">
        <v>0.2</v>
      </c>
      <c r="AC139" s="75">
        <v>0.31</v>
      </c>
      <c r="AD139" s="75">
        <v>0.51</v>
      </c>
      <c r="AE139" s="75">
        <v>0.2</v>
      </c>
      <c r="AF139" s="75">
        <v>0.51</v>
      </c>
    </row>
    <row r="140" spans="1:32" x14ac:dyDescent="0.25">
      <c r="A140" s="77" t="s">
        <v>716</v>
      </c>
      <c r="B140" s="78" t="s">
        <v>697</v>
      </c>
      <c r="C140" s="79" t="s">
        <v>578</v>
      </c>
      <c r="D140" s="79" t="s">
        <v>365</v>
      </c>
      <c r="E140" s="79" t="s">
        <v>698</v>
      </c>
      <c r="F140" s="75">
        <v>1</v>
      </c>
      <c r="G140" s="75">
        <v>0</v>
      </c>
      <c r="H140" s="75">
        <v>12</v>
      </c>
      <c r="I140" s="75">
        <v>0.1</v>
      </c>
      <c r="J140" s="79">
        <v>0</v>
      </c>
      <c r="K140" s="79">
        <v>0</v>
      </c>
      <c r="L140" s="79">
        <v>0</v>
      </c>
      <c r="M140" s="79">
        <v>0</v>
      </c>
      <c r="N140" s="79">
        <v>0</v>
      </c>
      <c r="O140" s="79">
        <v>0</v>
      </c>
      <c r="P140" s="79">
        <v>0</v>
      </c>
      <c r="Q140" s="75">
        <v>0</v>
      </c>
      <c r="R140" s="75">
        <v>0</v>
      </c>
      <c r="S140" s="75">
        <v>0</v>
      </c>
      <c r="T140" s="75">
        <v>0</v>
      </c>
      <c r="U140" s="75">
        <v>0</v>
      </c>
      <c r="V140" s="75">
        <v>0</v>
      </c>
      <c r="W140" s="75">
        <v>0</v>
      </c>
      <c r="X140" s="79">
        <v>0</v>
      </c>
      <c r="Y140" s="79">
        <v>0</v>
      </c>
      <c r="Z140" s="79">
        <v>0</v>
      </c>
      <c r="AA140" s="79">
        <v>0</v>
      </c>
      <c r="AB140" s="75">
        <v>0</v>
      </c>
      <c r="AC140" s="75">
        <v>0</v>
      </c>
      <c r="AD140" s="75">
        <v>0</v>
      </c>
      <c r="AE140" s="75">
        <v>0</v>
      </c>
      <c r="AF140" s="75">
        <v>0</v>
      </c>
    </row>
    <row r="141" spans="1:32" x14ac:dyDescent="0.25">
      <c r="A141" s="77" t="s">
        <v>716</v>
      </c>
      <c r="B141" s="78" t="s">
        <v>699</v>
      </c>
      <c r="C141" s="79" t="s">
        <v>700</v>
      </c>
      <c r="D141" s="79" t="s">
        <v>399</v>
      </c>
      <c r="E141" s="79" t="s">
        <v>635</v>
      </c>
      <c r="F141" s="75">
        <v>6</v>
      </c>
      <c r="G141" s="75">
        <v>2</v>
      </c>
      <c r="H141" s="75">
        <v>213</v>
      </c>
      <c r="I141" s="75">
        <v>2.4</v>
      </c>
      <c r="J141" s="79">
        <v>0</v>
      </c>
      <c r="K141" s="79">
        <v>1</v>
      </c>
      <c r="L141" s="79">
        <v>0</v>
      </c>
      <c r="M141" s="79">
        <v>0</v>
      </c>
      <c r="N141" s="79">
        <v>0</v>
      </c>
      <c r="O141" s="79">
        <v>0</v>
      </c>
      <c r="P141" s="79">
        <v>0</v>
      </c>
      <c r="Q141" s="75">
        <v>0</v>
      </c>
      <c r="R141" s="75">
        <v>0</v>
      </c>
      <c r="S141" s="75">
        <v>0</v>
      </c>
      <c r="T141" s="75">
        <v>0.42</v>
      </c>
      <c r="U141" s="75">
        <v>0.42</v>
      </c>
      <c r="V141" s="75">
        <v>0</v>
      </c>
      <c r="W141" s="75">
        <v>0.42</v>
      </c>
      <c r="X141" s="79">
        <v>0.2</v>
      </c>
      <c r="Y141" s="79">
        <v>0.2</v>
      </c>
      <c r="Z141" s="79">
        <v>0.5</v>
      </c>
      <c r="AA141" s="79">
        <v>0.7</v>
      </c>
      <c r="AB141" s="75">
        <v>0.09</v>
      </c>
      <c r="AC141" s="75">
        <v>0.2</v>
      </c>
      <c r="AD141" s="75">
        <v>0.28999999999999998</v>
      </c>
      <c r="AE141" s="75">
        <v>0.09</v>
      </c>
      <c r="AF141" s="75">
        <v>0.28999999999999998</v>
      </c>
    </row>
    <row r="142" spans="1:32" x14ac:dyDescent="0.25">
      <c r="A142" s="77" t="s">
        <v>716</v>
      </c>
      <c r="B142" s="78" t="s">
        <v>701</v>
      </c>
      <c r="C142" s="79" t="s">
        <v>490</v>
      </c>
      <c r="D142" s="79" t="s">
        <v>375</v>
      </c>
      <c r="E142" s="79" t="s">
        <v>702</v>
      </c>
      <c r="F142" s="75">
        <v>19</v>
      </c>
      <c r="G142" s="75">
        <v>19</v>
      </c>
      <c r="H142" s="74">
        <v>1710</v>
      </c>
      <c r="I142" s="75">
        <v>19</v>
      </c>
      <c r="J142" s="79">
        <v>0</v>
      </c>
      <c r="K142" s="79">
        <v>0</v>
      </c>
      <c r="L142" s="79">
        <v>0</v>
      </c>
      <c r="M142" s="79">
        <v>0</v>
      </c>
      <c r="N142" s="79">
        <v>0</v>
      </c>
      <c r="O142" s="79">
        <v>1</v>
      </c>
      <c r="P142" s="79">
        <v>0</v>
      </c>
      <c r="Q142" s="75">
        <v>0.05</v>
      </c>
      <c r="R142" s="75">
        <v>0</v>
      </c>
      <c r="S142" s="75">
        <v>0</v>
      </c>
      <c r="T142" s="75">
        <v>0</v>
      </c>
      <c r="U142" s="75">
        <v>0</v>
      </c>
      <c r="V142" s="75">
        <v>0</v>
      </c>
      <c r="W142" s="75">
        <v>0</v>
      </c>
      <c r="X142" s="79">
        <v>0</v>
      </c>
      <c r="Y142" s="79">
        <v>0</v>
      </c>
      <c r="Z142" s="79">
        <v>0</v>
      </c>
      <c r="AA142" s="79">
        <v>0</v>
      </c>
      <c r="AB142" s="75">
        <v>0</v>
      </c>
      <c r="AC142" s="75">
        <v>0</v>
      </c>
      <c r="AD142" s="75">
        <v>0</v>
      </c>
      <c r="AE142" s="75">
        <v>0</v>
      </c>
      <c r="AF142" s="75">
        <v>0</v>
      </c>
    </row>
    <row r="143" spans="1:32" x14ac:dyDescent="0.25">
      <c r="A143" s="77" t="s">
        <v>716</v>
      </c>
      <c r="B143" s="78" t="s">
        <v>703</v>
      </c>
      <c r="C143" s="79" t="s">
        <v>662</v>
      </c>
      <c r="D143" s="79" t="s">
        <v>369</v>
      </c>
      <c r="E143" s="79" t="s">
        <v>704</v>
      </c>
      <c r="F143" s="75">
        <v>6</v>
      </c>
      <c r="G143" s="75">
        <v>1</v>
      </c>
      <c r="H143" s="75">
        <v>131</v>
      </c>
      <c r="I143" s="75">
        <v>1.5</v>
      </c>
      <c r="J143" s="79">
        <v>0</v>
      </c>
      <c r="K143" s="79">
        <v>0</v>
      </c>
      <c r="L143" s="79">
        <v>0</v>
      </c>
      <c r="M143" s="79">
        <v>0</v>
      </c>
      <c r="N143" s="79">
        <v>0</v>
      </c>
      <c r="O143" s="79">
        <v>1</v>
      </c>
      <c r="P143" s="79">
        <v>0</v>
      </c>
      <c r="Q143" s="75">
        <v>0.67</v>
      </c>
      <c r="R143" s="75">
        <v>0</v>
      </c>
      <c r="S143" s="75">
        <v>0</v>
      </c>
      <c r="T143" s="75">
        <v>0</v>
      </c>
      <c r="U143" s="75">
        <v>0</v>
      </c>
      <c r="V143" s="75">
        <v>0</v>
      </c>
      <c r="W143" s="75">
        <v>0</v>
      </c>
      <c r="X143" s="79">
        <v>0.2</v>
      </c>
      <c r="Y143" s="79">
        <v>0.2</v>
      </c>
      <c r="Z143" s="79">
        <v>0</v>
      </c>
      <c r="AA143" s="79">
        <v>0.2</v>
      </c>
      <c r="AB143" s="75">
        <v>0.13</v>
      </c>
      <c r="AC143" s="75">
        <v>0</v>
      </c>
      <c r="AD143" s="75">
        <v>0.13</v>
      </c>
      <c r="AE143" s="75">
        <v>0.13</v>
      </c>
      <c r="AF143" s="75">
        <v>0.13</v>
      </c>
    </row>
    <row r="144" spans="1:32" x14ac:dyDescent="0.25">
      <c r="A144" s="77" t="s">
        <v>716</v>
      </c>
      <c r="B144" s="78" t="s">
        <v>705</v>
      </c>
      <c r="C144" s="79" t="s">
        <v>364</v>
      </c>
      <c r="D144" s="79" t="s">
        <v>375</v>
      </c>
      <c r="E144" s="79" t="s">
        <v>706</v>
      </c>
      <c r="F144" s="75">
        <v>0</v>
      </c>
      <c r="G144" s="75">
        <v>0</v>
      </c>
      <c r="H144" s="75">
        <v>0</v>
      </c>
      <c r="I144" s="75">
        <v>0</v>
      </c>
      <c r="J144" s="79">
        <v>0</v>
      </c>
      <c r="K144" s="79">
        <v>0</v>
      </c>
      <c r="L144" s="79">
        <v>0</v>
      </c>
      <c r="M144" s="79">
        <v>0</v>
      </c>
      <c r="N144" s="79">
        <v>0</v>
      </c>
      <c r="O144" s="79">
        <v>0</v>
      </c>
      <c r="P144" s="79">
        <v>0</v>
      </c>
      <c r="Q144" s="75">
        <v>0</v>
      </c>
      <c r="R144" s="75">
        <v>0</v>
      </c>
      <c r="S144" s="75">
        <v>0</v>
      </c>
      <c r="T144" s="75">
        <v>0</v>
      </c>
      <c r="U144" s="75">
        <v>0</v>
      </c>
      <c r="V144" s="75">
        <v>0</v>
      </c>
      <c r="W144" s="75">
        <v>0</v>
      </c>
      <c r="X144" s="79">
        <v>0</v>
      </c>
      <c r="Y144" s="79">
        <v>0</v>
      </c>
      <c r="Z144" s="79">
        <v>0</v>
      </c>
      <c r="AA144" s="79">
        <v>0</v>
      </c>
      <c r="AB144" s="75">
        <v>0</v>
      </c>
      <c r="AC144" s="75">
        <v>0</v>
      </c>
      <c r="AD144" s="75">
        <v>0</v>
      </c>
      <c r="AE144" s="75">
        <v>0</v>
      </c>
      <c r="AF144" s="75">
        <v>0</v>
      </c>
    </row>
    <row r="145" spans="1:32" x14ac:dyDescent="0.25">
      <c r="A145" s="77" t="s">
        <v>716</v>
      </c>
      <c r="B145" s="78" t="s">
        <v>707</v>
      </c>
      <c r="C145" s="79" t="s">
        <v>512</v>
      </c>
      <c r="D145" s="79" t="s">
        <v>361</v>
      </c>
      <c r="E145" s="79" t="s">
        <v>708</v>
      </c>
      <c r="F145" s="75">
        <v>0</v>
      </c>
      <c r="G145" s="75">
        <v>0</v>
      </c>
      <c r="H145" s="75">
        <v>0</v>
      </c>
      <c r="I145" s="75">
        <v>0</v>
      </c>
      <c r="J145" s="79">
        <v>0</v>
      </c>
      <c r="K145" s="79">
        <v>0</v>
      </c>
      <c r="L145" s="79">
        <v>0</v>
      </c>
      <c r="M145" s="79">
        <v>0</v>
      </c>
      <c r="N145" s="79">
        <v>0</v>
      </c>
      <c r="O145" s="79">
        <v>0</v>
      </c>
      <c r="P145" s="79">
        <v>0</v>
      </c>
      <c r="Q145" s="75">
        <v>0</v>
      </c>
      <c r="R145" s="75">
        <v>0</v>
      </c>
      <c r="S145" s="75">
        <v>0</v>
      </c>
      <c r="T145" s="75">
        <v>0</v>
      </c>
      <c r="U145" s="75">
        <v>0</v>
      </c>
      <c r="V145" s="75">
        <v>0</v>
      </c>
      <c r="W145" s="75">
        <v>0</v>
      </c>
      <c r="X145" s="79">
        <v>0</v>
      </c>
      <c r="Y145" s="79">
        <v>0</v>
      </c>
      <c r="Z145" s="79">
        <v>0</v>
      </c>
      <c r="AA145" s="79">
        <v>0</v>
      </c>
      <c r="AB145" s="75">
        <v>0</v>
      </c>
      <c r="AC145" s="75">
        <v>0</v>
      </c>
      <c r="AD145" s="75">
        <v>0</v>
      </c>
      <c r="AE145" s="75">
        <v>0</v>
      </c>
      <c r="AF145" s="75">
        <v>0</v>
      </c>
    </row>
    <row r="146" spans="1:32" x14ac:dyDescent="0.25">
      <c r="A146" s="77" t="s">
        <v>716</v>
      </c>
      <c r="B146" s="78" t="s">
        <v>709</v>
      </c>
      <c r="C146" s="79" t="s">
        <v>616</v>
      </c>
      <c r="D146" s="79" t="s">
        <v>399</v>
      </c>
      <c r="E146" s="79" t="s">
        <v>710</v>
      </c>
      <c r="F146" s="75">
        <v>8</v>
      </c>
      <c r="G146" s="75">
        <v>0</v>
      </c>
      <c r="H146" s="75">
        <v>101</v>
      </c>
      <c r="I146" s="75">
        <v>1.1000000000000001</v>
      </c>
      <c r="J146" s="79">
        <v>0</v>
      </c>
      <c r="K146" s="79">
        <v>0</v>
      </c>
      <c r="L146" s="79">
        <v>0</v>
      </c>
      <c r="M146" s="79">
        <v>0</v>
      </c>
      <c r="N146" s="79">
        <v>0</v>
      </c>
      <c r="O146" s="79">
        <v>0</v>
      </c>
      <c r="P146" s="79">
        <v>0</v>
      </c>
      <c r="Q146" s="75">
        <v>0</v>
      </c>
      <c r="R146" s="75">
        <v>0</v>
      </c>
      <c r="S146" s="75">
        <v>0</v>
      </c>
      <c r="T146" s="75">
        <v>0</v>
      </c>
      <c r="U146" s="75">
        <v>0</v>
      </c>
      <c r="V146" s="75">
        <v>0</v>
      </c>
      <c r="W146" s="75">
        <v>0</v>
      </c>
      <c r="X146" s="79">
        <v>0.6</v>
      </c>
      <c r="Y146" s="79">
        <v>0.6</v>
      </c>
      <c r="Z146" s="79">
        <v>0.2</v>
      </c>
      <c r="AA146" s="79">
        <v>0.7</v>
      </c>
      <c r="AB146" s="75">
        <v>0.51</v>
      </c>
      <c r="AC146" s="75">
        <v>0.15</v>
      </c>
      <c r="AD146" s="75">
        <v>0.66</v>
      </c>
      <c r="AE146" s="75">
        <v>0.51</v>
      </c>
      <c r="AF146" s="75">
        <v>0.66</v>
      </c>
    </row>
    <row r="147" spans="1:32" x14ac:dyDescent="0.25">
      <c r="A147" s="77" t="s">
        <v>716</v>
      </c>
      <c r="B147" s="78" t="s">
        <v>711</v>
      </c>
      <c r="C147" s="79" t="s">
        <v>454</v>
      </c>
      <c r="D147" s="79" t="s">
        <v>361</v>
      </c>
      <c r="E147" s="79" t="s">
        <v>712</v>
      </c>
      <c r="F147" s="75">
        <v>17</v>
      </c>
      <c r="G147" s="75">
        <v>13</v>
      </c>
      <c r="H147" s="74">
        <v>1193</v>
      </c>
      <c r="I147" s="75">
        <v>13.3</v>
      </c>
      <c r="J147" s="79">
        <v>0</v>
      </c>
      <c r="K147" s="79">
        <v>1</v>
      </c>
      <c r="L147" s="79">
        <v>0</v>
      </c>
      <c r="M147" s="79">
        <v>0</v>
      </c>
      <c r="N147" s="79">
        <v>0</v>
      </c>
      <c r="O147" s="79">
        <v>1</v>
      </c>
      <c r="P147" s="79">
        <v>0</v>
      </c>
      <c r="Q147" s="75">
        <v>0.08</v>
      </c>
      <c r="R147" s="75">
        <v>0</v>
      </c>
      <c r="S147" s="75">
        <v>0</v>
      </c>
      <c r="T147" s="75">
        <v>0.08</v>
      </c>
      <c r="U147" s="75">
        <v>0.08</v>
      </c>
      <c r="V147" s="75">
        <v>0</v>
      </c>
      <c r="W147" s="75">
        <v>0.08</v>
      </c>
      <c r="X147" s="79">
        <v>0.6</v>
      </c>
      <c r="Y147" s="79">
        <v>0.6</v>
      </c>
      <c r="Z147" s="79">
        <v>0.2</v>
      </c>
      <c r="AA147" s="79">
        <v>0.8</v>
      </c>
      <c r="AB147" s="75">
        <v>0.04</v>
      </c>
      <c r="AC147" s="75">
        <v>0.02</v>
      </c>
      <c r="AD147" s="75">
        <v>0.06</v>
      </c>
      <c r="AE147" s="75">
        <v>0.04</v>
      </c>
      <c r="AF147" s="75">
        <v>0.06</v>
      </c>
    </row>
    <row r="148" spans="1:32" x14ac:dyDescent="0.25">
      <c r="A148" s="77" t="s">
        <v>716</v>
      </c>
      <c r="B148" s="78" t="s">
        <v>713</v>
      </c>
      <c r="C148" s="79" t="s">
        <v>364</v>
      </c>
      <c r="D148" s="79" t="s">
        <v>361</v>
      </c>
      <c r="E148" s="79" t="s">
        <v>551</v>
      </c>
      <c r="F148" s="75">
        <v>14</v>
      </c>
      <c r="G148" s="75">
        <v>13</v>
      </c>
      <c r="H148" s="74">
        <v>1171</v>
      </c>
      <c r="I148" s="75">
        <v>13</v>
      </c>
      <c r="J148" s="79">
        <v>0</v>
      </c>
      <c r="K148" s="79">
        <v>0</v>
      </c>
      <c r="L148" s="79">
        <v>0</v>
      </c>
      <c r="M148" s="79">
        <v>0</v>
      </c>
      <c r="N148" s="79">
        <v>0</v>
      </c>
      <c r="O148" s="79">
        <v>1</v>
      </c>
      <c r="P148" s="79">
        <v>0</v>
      </c>
      <c r="Q148" s="75">
        <v>0.08</v>
      </c>
      <c r="R148" s="75">
        <v>0</v>
      </c>
      <c r="S148" s="75">
        <v>0</v>
      </c>
      <c r="T148" s="75">
        <v>0</v>
      </c>
      <c r="U148" s="75">
        <v>0</v>
      </c>
      <c r="V148" s="75">
        <v>0</v>
      </c>
      <c r="W148" s="75">
        <v>0</v>
      </c>
      <c r="X148" s="79">
        <v>1.3</v>
      </c>
      <c r="Y148" s="79">
        <v>1.3</v>
      </c>
      <c r="Z148" s="79">
        <v>0</v>
      </c>
      <c r="AA148" s="79">
        <v>1.3</v>
      </c>
      <c r="AB148" s="75">
        <v>0.1</v>
      </c>
      <c r="AC148" s="75">
        <v>0</v>
      </c>
      <c r="AD148" s="75">
        <v>0.1</v>
      </c>
      <c r="AE148" s="75">
        <v>0.1</v>
      </c>
      <c r="AF148" s="75">
        <v>0.1</v>
      </c>
    </row>
    <row r="149" spans="1:32" x14ac:dyDescent="0.25">
      <c r="A149" s="77" t="s">
        <v>716</v>
      </c>
      <c r="B149" s="78" t="s">
        <v>714</v>
      </c>
      <c r="C149" s="79" t="s">
        <v>364</v>
      </c>
      <c r="D149" s="79" t="s">
        <v>365</v>
      </c>
      <c r="E149" s="79" t="s">
        <v>715</v>
      </c>
      <c r="F149" s="75">
        <v>15</v>
      </c>
      <c r="G149" s="75">
        <v>12</v>
      </c>
      <c r="H149" s="74">
        <v>1086</v>
      </c>
      <c r="I149" s="75">
        <v>12.1</v>
      </c>
      <c r="J149" s="79">
        <v>1</v>
      </c>
      <c r="K149" s="79">
        <v>2</v>
      </c>
      <c r="L149" s="79">
        <v>1</v>
      </c>
      <c r="M149" s="79">
        <v>0</v>
      </c>
      <c r="N149" s="79">
        <v>0</v>
      </c>
      <c r="O149" s="79">
        <v>0</v>
      </c>
      <c r="P149" s="79">
        <v>0</v>
      </c>
      <c r="Q149" s="75">
        <v>0</v>
      </c>
      <c r="R149" s="75">
        <v>0</v>
      </c>
      <c r="S149" s="75">
        <v>0.08</v>
      </c>
      <c r="T149" s="75">
        <v>0.17</v>
      </c>
      <c r="U149" s="75">
        <v>0.25</v>
      </c>
      <c r="V149" s="75">
        <v>0.08</v>
      </c>
      <c r="W149" s="75">
        <v>0.25</v>
      </c>
      <c r="X149" s="79">
        <v>4.3</v>
      </c>
      <c r="Y149" s="79">
        <v>4.3</v>
      </c>
      <c r="Z149" s="79">
        <v>2.4</v>
      </c>
      <c r="AA149" s="79">
        <v>6.7</v>
      </c>
      <c r="AB149" s="75">
        <v>0.35</v>
      </c>
      <c r="AC149" s="75">
        <v>0.2</v>
      </c>
      <c r="AD149" s="75">
        <v>0.56000000000000005</v>
      </c>
      <c r="AE149" s="75">
        <v>0.35</v>
      </c>
      <c r="AF149" s="75">
        <v>0.56000000000000005</v>
      </c>
    </row>
    <row r="150" spans="1:32" x14ac:dyDescent="0.25">
      <c r="A150" s="54" t="s">
        <v>791</v>
      </c>
      <c r="B150" s="88" t="s">
        <v>717</v>
      </c>
      <c r="C150" s="75" t="s">
        <v>512</v>
      </c>
      <c r="D150" s="75" t="s">
        <v>465</v>
      </c>
      <c r="E150" s="75" t="s">
        <v>718</v>
      </c>
      <c r="F150" s="79">
        <v>0</v>
      </c>
      <c r="G150" s="79">
        <v>0</v>
      </c>
      <c r="H150" s="79">
        <v>0</v>
      </c>
      <c r="I150" s="79">
        <v>0</v>
      </c>
      <c r="J150" s="75">
        <v>0</v>
      </c>
      <c r="K150" s="75">
        <v>0</v>
      </c>
      <c r="L150" s="75">
        <v>0</v>
      </c>
      <c r="M150" s="75">
        <v>0</v>
      </c>
      <c r="N150" s="75">
        <v>0</v>
      </c>
      <c r="O150" s="75">
        <v>0</v>
      </c>
      <c r="P150" s="75">
        <v>0</v>
      </c>
      <c r="Q150" s="79">
        <v>0</v>
      </c>
      <c r="R150" s="79">
        <v>0</v>
      </c>
      <c r="S150" s="79">
        <v>0</v>
      </c>
      <c r="T150" s="79">
        <v>0</v>
      </c>
      <c r="U150" s="79">
        <v>0</v>
      </c>
      <c r="V150" s="79">
        <v>0</v>
      </c>
      <c r="W150" s="79">
        <v>0</v>
      </c>
      <c r="X150" s="75">
        <v>0</v>
      </c>
      <c r="Y150" s="75">
        <v>0</v>
      </c>
      <c r="Z150" s="75">
        <v>0</v>
      </c>
      <c r="AA150" s="75">
        <v>0</v>
      </c>
      <c r="AB150" s="79">
        <v>0</v>
      </c>
      <c r="AC150" s="79">
        <v>0</v>
      </c>
      <c r="AD150" s="79">
        <v>0</v>
      </c>
      <c r="AE150" s="79">
        <v>0</v>
      </c>
      <c r="AF150" s="79">
        <v>0</v>
      </c>
    </row>
    <row r="151" spans="1:32" x14ac:dyDescent="0.25">
      <c r="A151" s="54" t="s">
        <v>791</v>
      </c>
      <c r="B151" s="88" t="s">
        <v>719</v>
      </c>
      <c r="C151" s="75" t="s">
        <v>490</v>
      </c>
      <c r="D151" s="75" t="s">
        <v>375</v>
      </c>
      <c r="E151" s="75" t="s">
        <v>720</v>
      </c>
      <c r="F151" s="79">
        <v>12</v>
      </c>
      <c r="G151" s="79">
        <v>12</v>
      </c>
      <c r="H151" s="80">
        <v>1035</v>
      </c>
      <c r="I151" s="79">
        <v>11.5</v>
      </c>
      <c r="J151" s="75">
        <v>0</v>
      </c>
      <c r="K151" s="75">
        <v>0</v>
      </c>
      <c r="L151" s="75">
        <v>0</v>
      </c>
      <c r="M151" s="75">
        <v>0</v>
      </c>
      <c r="N151" s="75">
        <v>0</v>
      </c>
      <c r="O151" s="75">
        <v>0</v>
      </c>
      <c r="P151" s="75">
        <v>0</v>
      </c>
      <c r="Q151" s="79">
        <v>0</v>
      </c>
      <c r="R151" s="79">
        <v>0</v>
      </c>
      <c r="S151" s="79">
        <v>0</v>
      </c>
      <c r="T151" s="79">
        <v>0</v>
      </c>
      <c r="U151" s="79">
        <v>0</v>
      </c>
      <c r="V151" s="79">
        <v>0</v>
      </c>
      <c r="W151" s="79">
        <v>0</v>
      </c>
      <c r="X151" s="75">
        <v>0</v>
      </c>
      <c r="Y151" s="75">
        <v>0</v>
      </c>
      <c r="Z151" s="75">
        <v>0</v>
      </c>
      <c r="AA151" s="75">
        <v>0</v>
      </c>
      <c r="AB151" s="79">
        <v>0</v>
      </c>
      <c r="AC151" s="79">
        <v>0</v>
      </c>
      <c r="AD151" s="79">
        <v>0</v>
      </c>
      <c r="AE151" s="79">
        <v>0</v>
      </c>
      <c r="AF151" s="79">
        <v>0</v>
      </c>
    </row>
    <row r="152" spans="1:32" ht="30" x14ac:dyDescent="0.25">
      <c r="A152" s="54" t="s">
        <v>791</v>
      </c>
      <c r="B152" s="88" t="s">
        <v>721</v>
      </c>
      <c r="C152" s="75" t="s">
        <v>722</v>
      </c>
      <c r="D152" s="75" t="s">
        <v>365</v>
      </c>
      <c r="E152" s="75" t="s">
        <v>723</v>
      </c>
      <c r="F152" s="79">
        <v>11</v>
      </c>
      <c r="G152" s="79">
        <v>4</v>
      </c>
      <c r="H152" s="79">
        <v>433</v>
      </c>
      <c r="I152" s="79">
        <v>4.8</v>
      </c>
      <c r="J152" s="75">
        <v>1</v>
      </c>
      <c r="K152" s="75">
        <v>0</v>
      </c>
      <c r="L152" s="75">
        <v>1</v>
      </c>
      <c r="M152" s="75">
        <v>0</v>
      </c>
      <c r="N152" s="75">
        <v>0</v>
      </c>
      <c r="O152" s="75">
        <v>1</v>
      </c>
      <c r="P152" s="75">
        <v>0</v>
      </c>
      <c r="Q152" s="79">
        <v>0.21</v>
      </c>
      <c r="R152" s="79">
        <v>0</v>
      </c>
      <c r="S152" s="79">
        <v>0.21</v>
      </c>
      <c r="T152" s="79">
        <v>0</v>
      </c>
      <c r="U152" s="79">
        <v>0.21</v>
      </c>
      <c r="V152" s="79">
        <v>0.21</v>
      </c>
      <c r="W152" s="79">
        <v>0.21</v>
      </c>
      <c r="X152" s="75">
        <v>0.7</v>
      </c>
      <c r="Y152" s="75">
        <v>0.7</v>
      </c>
      <c r="Z152" s="75">
        <v>0.3</v>
      </c>
      <c r="AA152" s="75">
        <v>1</v>
      </c>
      <c r="AB152" s="79">
        <v>0.15</v>
      </c>
      <c r="AC152" s="79">
        <v>7.0000000000000007E-2</v>
      </c>
      <c r="AD152" s="79">
        <v>0.22</v>
      </c>
      <c r="AE152" s="79">
        <v>0.15</v>
      </c>
      <c r="AF152" s="79">
        <v>0.22</v>
      </c>
    </row>
    <row r="153" spans="1:32" x14ac:dyDescent="0.25">
      <c r="A153" s="54" t="s">
        <v>791</v>
      </c>
      <c r="B153" s="88" t="s">
        <v>724</v>
      </c>
      <c r="C153" s="75" t="s">
        <v>490</v>
      </c>
      <c r="D153" s="75" t="s">
        <v>361</v>
      </c>
      <c r="E153" s="75" t="s">
        <v>725</v>
      </c>
      <c r="F153" s="79">
        <v>17</v>
      </c>
      <c r="G153" s="79">
        <v>10</v>
      </c>
      <c r="H153" s="79">
        <v>992</v>
      </c>
      <c r="I153" s="79">
        <v>11</v>
      </c>
      <c r="J153" s="75">
        <v>0</v>
      </c>
      <c r="K153" s="75">
        <v>0</v>
      </c>
      <c r="L153" s="75">
        <v>0</v>
      </c>
      <c r="M153" s="75">
        <v>0</v>
      </c>
      <c r="N153" s="75">
        <v>0</v>
      </c>
      <c r="O153" s="75">
        <v>3</v>
      </c>
      <c r="P153" s="75">
        <v>0</v>
      </c>
      <c r="Q153" s="79">
        <v>0.27</v>
      </c>
      <c r="R153" s="79">
        <v>0</v>
      </c>
      <c r="S153" s="79">
        <v>0</v>
      </c>
      <c r="T153" s="79">
        <v>0</v>
      </c>
      <c r="U153" s="79">
        <v>0</v>
      </c>
      <c r="V153" s="79">
        <v>0</v>
      </c>
      <c r="W153" s="79">
        <v>0</v>
      </c>
      <c r="X153" s="75">
        <v>0.2</v>
      </c>
      <c r="Y153" s="75">
        <v>0.2</v>
      </c>
      <c r="Z153" s="75">
        <v>0.8</v>
      </c>
      <c r="AA153" s="75">
        <v>1</v>
      </c>
      <c r="AB153" s="79">
        <v>0.02</v>
      </c>
      <c r="AC153" s="79">
        <v>7.0000000000000007E-2</v>
      </c>
      <c r="AD153" s="79">
        <v>0.09</v>
      </c>
      <c r="AE153" s="79">
        <v>0.02</v>
      </c>
      <c r="AF153" s="79">
        <v>0.09</v>
      </c>
    </row>
    <row r="154" spans="1:32" x14ac:dyDescent="0.25">
      <c r="A154" s="54" t="s">
        <v>791</v>
      </c>
      <c r="B154" s="88" t="s">
        <v>726</v>
      </c>
      <c r="C154" s="75" t="s">
        <v>406</v>
      </c>
      <c r="D154" s="75" t="s">
        <v>361</v>
      </c>
      <c r="E154" s="75" t="s">
        <v>727</v>
      </c>
      <c r="F154" s="79">
        <v>2</v>
      </c>
      <c r="G154" s="79">
        <v>2</v>
      </c>
      <c r="H154" s="79">
        <v>180</v>
      </c>
      <c r="I154" s="79">
        <v>2</v>
      </c>
      <c r="J154" s="75">
        <v>0</v>
      </c>
      <c r="K154" s="75">
        <v>0</v>
      </c>
      <c r="L154" s="75">
        <v>0</v>
      </c>
      <c r="M154" s="75">
        <v>0</v>
      </c>
      <c r="N154" s="75">
        <v>0</v>
      </c>
      <c r="O154" s="75">
        <v>0</v>
      </c>
      <c r="P154" s="75">
        <v>0</v>
      </c>
      <c r="Q154" s="79">
        <v>0</v>
      </c>
      <c r="R154" s="79">
        <v>0</v>
      </c>
      <c r="S154" s="79">
        <v>0</v>
      </c>
      <c r="T154" s="79">
        <v>0</v>
      </c>
      <c r="U154" s="79">
        <v>0</v>
      </c>
      <c r="V154" s="79">
        <v>0</v>
      </c>
      <c r="W154" s="79">
        <v>0</v>
      </c>
      <c r="X154" s="75">
        <v>0.3</v>
      </c>
      <c r="Y154" s="75">
        <v>0.3</v>
      </c>
      <c r="Z154" s="75">
        <v>0.4</v>
      </c>
      <c r="AA154" s="75">
        <v>0.7</v>
      </c>
      <c r="AB154" s="79">
        <v>0.16</v>
      </c>
      <c r="AC154" s="79">
        <v>0.18</v>
      </c>
      <c r="AD154" s="79">
        <v>0.34</v>
      </c>
      <c r="AE154" s="79">
        <v>0.16</v>
      </c>
      <c r="AF154" s="79">
        <v>0.34</v>
      </c>
    </row>
    <row r="155" spans="1:32" x14ac:dyDescent="0.25">
      <c r="A155" s="54" t="s">
        <v>791</v>
      </c>
      <c r="B155" s="88" t="s">
        <v>728</v>
      </c>
      <c r="C155" s="75" t="s">
        <v>364</v>
      </c>
      <c r="D155" s="75" t="s">
        <v>375</v>
      </c>
      <c r="E155" s="75" t="s">
        <v>729</v>
      </c>
      <c r="F155" s="79">
        <v>0</v>
      </c>
      <c r="G155" s="79">
        <v>0</v>
      </c>
      <c r="H155" s="79">
        <v>0</v>
      </c>
      <c r="I155" s="79">
        <v>0</v>
      </c>
      <c r="J155" s="75">
        <v>0</v>
      </c>
      <c r="K155" s="75">
        <v>0</v>
      </c>
      <c r="L155" s="75">
        <v>0</v>
      </c>
      <c r="M155" s="75">
        <v>0</v>
      </c>
      <c r="N155" s="75">
        <v>0</v>
      </c>
      <c r="O155" s="75">
        <v>0</v>
      </c>
      <c r="P155" s="75">
        <v>0</v>
      </c>
      <c r="Q155" s="79">
        <v>0</v>
      </c>
      <c r="R155" s="79">
        <v>0</v>
      </c>
      <c r="S155" s="79">
        <v>0</v>
      </c>
      <c r="T155" s="79">
        <v>0</v>
      </c>
      <c r="U155" s="79">
        <v>0</v>
      </c>
      <c r="V155" s="79">
        <v>0</v>
      </c>
      <c r="W155" s="79">
        <v>0</v>
      </c>
      <c r="X155" s="75">
        <v>0</v>
      </c>
      <c r="Y155" s="75">
        <v>0</v>
      </c>
      <c r="Z155" s="75">
        <v>0</v>
      </c>
      <c r="AA155" s="75">
        <v>0</v>
      </c>
      <c r="AB155" s="79">
        <v>0</v>
      </c>
      <c r="AC155" s="79">
        <v>0</v>
      </c>
      <c r="AD155" s="79">
        <v>0</v>
      </c>
      <c r="AE155" s="79">
        <v>0</v>
      </c>
      <c r="AF155" s="79">
        <v>0</v>
      </c>
    </row>
    <row r="156" spans="1:32" x14ac:dyDescent="0.25">
      <c r="A156" s="54" t="s">
        <v>791</v>
      </c>
      <c r="B156" s="88" t="s">
        <v>730</v>
      </c>
      <c r="C156" s="75" t="s">
        <v>647</v>
      </c>
      <c r="D156" s="75" t="s">
        <v>365</v>
      </c>
      <c r="E156" s="75" t="s">
        <v>731</v>
      </c>
      <c r="F156" s="79">
        <v>12</v>
      </c>
      <c r="G156" s="79">
        <v>2</v>
      </c>
      <c r="H156" s="79">
        <v>294</v>
      </c>
      <c r="I156" s="79">
        <v>3.3</v>
      </c>
      <c r="J156" s="75">
        <v>1</v>
      </c>
      <c r="K156" s="75">
        <v>0</v>
      </c>
      <c r="L156" s="75">
        <v>1</v>
      </c>
      <c r="M156" s="75">
        <v>0</v>
      </c>
      <c r="N156" s="75">
        <v>0</v>
      </c>
      <c r="O156" s="75">
        <v>0</v>
      </c>
      <c r="P156" s="75">
        <v>0</v>
      </c>
      <c r="Q156" s="79">
        <v>0</v>
      </c>
      <c r="R156" s="79">
        <v>0</v>
      </c>
      <c r="S156" s="79">
        <v>0.31</v>
      </c>
      <c r="T156" s="79">
        <v>0</v>
      </c>
      <c r="U156" s="79">
        <v>0.31</v>
      </c>
      <c r="V156" s="79">
        <v>0.31</v>
      </c>
      <c r="W156" s="79">
        <v>0.31</v>
      </c>
      <c r="X156" s="75">
        <v>0.8</v>
      </c>
      <c r="Y156" s="75">
        <v>0.8</v>
      </c>
      <c r="Z156" s="75">
        <v>0.1</v>
      </c>
      <c r="AA156" s="75">
        <v>0.9</v>
      </c>
      <c r="AB156" s="79">
        <v>0.26</v>
      </c>
      <c r="AC156" s="79">
        <v>0.02</v>
      </c>
      <c r="AD156" s="79">
        <v>0.27</v>
      </c>
      <c r="AE156" s="79">
        <v>0.26</v>
      </c>
      <c r="AF156" s="79">
        <v>0.27</v>
      </c>
    </row>
    <row r="157" spans="1:32" x14ac:dyDescent="0.25">
      <c r="A157" s="54" t="s">
        <v>791</v>
      </c>
      <c r="B157" s="88" t="s">
        <v>732</v>
      </c>
      <c r="C157" s="75" t="s">
        <v>364</v>
      </c>
      <c r="D157" s="75" t="s">
        <v>361</v>
      </c>
      <c r="E157" s="75" t="s">
        <v>733</v>
      </c>
      <c r="F157" s="79">
        <v>12</v>
      </c>
      <c r="G157" s="79">
        <v>11</v>
      </c>
      <c r="H157" s="79">
        <v>971</v>
      </c>
      <c r="I157" s="79">
        <v>10.8</v>
      </c>
      <c r="J157" s="75">
        <v>0</v>
      </c>
      <c r="K157" s="75">
        <v>0</v>
      </c>
      <c r="L157" s="75">
        <v>0</v>
      </c>
      <c r="M157" s="75">
        <v>0</v>
      </c>
      <c r="N157" s="75">
        <v>0</v>
      </c>
      <c r="O157" s="75">
        <v>3</v>
      </c>
      <c r="P157" s="75">
        <v>0</v>
      </c>
      <c r="Q157" s="79">
        <v>0.28000000000000003</v>
      </c>
      <c r="R157" s="79">
        <v>0</v>
      </c>
      <c r="S157" s="79">
        <v>0</v>
      </c>
      <c r="T157" s="79">
        <v>0</v>
      </c>
      <c r="U157" s="79">
        <v>0</v>
      </c>
      <c r="V157" s="79">
        <v>0</v>
      </c>
      <c r="W157" s="79">
        <v>0</v>
      </c>
      <c r="X157" s="75">
        <v>0.4</v>
      </c>
      <c r="Y157" s="75">
        <v>0.4</v>
      </c>
      <c r="Z157" s="75">
        <v>0.1</v>
      </c>
      <c r="AA157" s="75">
        <v>0.5</v>
      </c>
      <c r="AB157" s="79">
        <v>0.04</v>
      </c>
      <c r="AC157" s="79">
        <v>0.01</v>
      </c>
      <c r="AD157" s="79">
        <v>0.04</v>
      </c>
      <c r="AE157" s="79">
        <v>0.04</v>
      </c>
      <c r="AF157" s="79">
        <v>0.04</v>
      </c>
    </row>
    <row r="158" spans="1:32" x14ac:dyDescent="0.25">
      <c r="A158" s="54" t="s">
        <v>791</v>
      </c>
      <c r="B158" s="88" t="s">
        <v>734</v>
      </c>
      <c r="C158" s="75" t="s">
        <v>364</v>
      </c>
      <c r="D158" s="75" t="s">
        <v>465</v>
      </c>
      <c r="E158" s="75" t="s">
        <v>735</v>
      </c>
      <c r="F158" s="79">
        <v>9</v>
      </c>
      <c r="G158" s="79">
        <v>4</v>
      </c>
      <c r="H158" s="79">
        <v>419</v>
      </c>
      <c r="I158" s="79">
        <v>4.7</v>
      </c>
      <c r="J158" s="75">
        <v>1</v>
      </c>
      <c r="K158" s="75">
        <v>1</v>
      </c>
      <c r="L158" s="75">
        <v>1</v>
      </c>
      <c r="M158" s="75">
        <v>0</v>
      </c>
      <c r="N158" s="75">
        <v>0</v>
      </c>
      <c r="O158" s="75">
        <v>1</v>
      </c>
      <c r="P158" s="75">
        <v>0</v>
      </c>
      <c r="Q158" s="79">
        <v>0.21</v>
      </c>
      <c r="R158" s="79">
        <v>0</v>
      </c>
      <c r="S158" s="79">
        <v>0.21</v>
      </c>
      <c r="T158" s="79">
        <v>0.21</v>
      </c>
      <c r="U158" s="79">
        <v>0.43</v>
      </c>
      <c r="V158" s="79">
        <v>0.21</v>
      </c>
      <c r="W158" s="79">
        <v>0.43</v>
      </c>
      <c r="X158" s="75">
        <v>0.3</v>
      </c>
      <c r="Y158" s="75">
        <v>0.3</v>
      </c>
      <c r="Z158" s="75">
        <v>0.1</v>
      </c>
      <c r="AA158" s="75">
        <v>0.5</v>
      </c>
      <c r="AB158" s="79">
        <v>7.0000000000000007E-2</v>
      </c>
      <c r="AC158" s="79">
        <v>0.03</v>
      </c>
      <c r="AD158" s="79">
        <v>0.1</v>
      </c>
      <c r="AE158" s="79">
        <v>7.0000000000000007E-2</v>
      </c>
      <c r="AF158" s="79">
        <v>0.1</v>
      </c>
    </row>
    <row r="159" spans="1:32" x14ac:dyDescent="0.25">
      <c r="A159" s="54" t="s">
        <v>791</v>
      </c>
      <c r="B159" s="88" t="s">
        <v>736</v>
      </c>
      <c r="C159" s="75" t="s">
        <v>364</v>
      </c>
      <c r="D159" s="75" t="s">
        <v>414</v>
      </c>
      <c r="E159" s="75" t="s">
        <v>737</v>
      </c>
      <c r="F159" s="79">
        <v>8</v>
      </c>
      <c r="G159" s="79">
        <v>1</v>
      </c>
      <c r="H159" s="79">
        <v>202</v>
      </c>
      <c r="I159" s="79">
        <v>2.2000000000000002</v>
      </c>
      <c r="J159" s="75">
        <v>0</v>
      </c>
      <c r="K159" s="75">
        <v>0</v>
      </c>
      <c r="L159" s="75">
        <v>0</v>
      </c>
      <c r="M159" s="75">
        <v>0</v>
      </c>
      <c r="N159" s="75">
        <v>0</v>
      </c>
      <c r="O159" s="75">
        <v>0</v>
      </c>
      <c r="P159" s="75">
        <v>0</v>
      </c>
      <c r="Q159" s="79">
        <v>0</v>
      </c>
      <c r="R159" s="79">
        <v>0</v>
      </c>
      <c r="S159" s="79">
        <v>0</v>
      </c>
      <c r="T159" s="79">
        <v>0</v>
      </c>
      <c r="U159" s="79">
        <v>0</v>
      </c>
      <c r="V159" s="79">
        <v>0</v>
      </c>
      <c r="W159" s="79">
        <v>0</v>
      </c>
      <c r="X159" s="75">
        <v>0.3</v>
      </c>
      <c r="Y159" s="75">
        <v>0.3</v>
      </c>
      <c r="Z159" s="75">
        <v>0.1</v>
      </c>
      <c r="AA159" s="75">
        <v>0.4</v>
      </c>
      <c r="AB159" s="79">
        <v>0.13</v>
      </c>
      <c r="AC159" s="79">
        <v>0.05</v>
      </c>
      <c r="AD159" s="79">
        <v>0.18</v>
      </c>
      <c r="AE159" s="79">
        <v>0.13</v>
      </c>
      <c r="AF159" s="79">
        <v>0.18</v>
      </c>
    </row>
    <row r="160" spans="1:32" x14ac:dyDescent="0.25">
      <c r="A160" s="54" t="s">
        <v>791</v>
      </c>
      <c r="B160" s="88" t="s">
        <v>738</v>
      </c>
      <c r="C160" s="75" t="s">
        <v>490</v>
      </c>
      <c r="D160" s="75" t="s">
        <v>361</v>
      </c>
      <c r="E160" s="75" t="s">
        <v>739</v>
      </c>
      <c r="F160" s="79">
        <v>18</v>
      </c>
      <c r="G160" s="79">
        <v>15</v>
      </c>
      <c r="H160" s="80">
        <v>1196</v>
      </c>
      <c r="I160" s="79">
        <v>13.3</v>
      </c>
      <c r="J160" s="75">
        <v>0</v>
      </c>
      <c r="K160" s="75">
        <v>2</v>
      </c>
      <c r="L160" s="75">
        <v>0</v>
      </c>
      <c r="M160" s="75">
        <v>0</v>
      </c>
      <c r="N160" s="75">
        <v>0</v>
      </c>
      <c r="O160" s="75">
        <v>2</v>
      </c>
      <c r="P160" s="75">
        <v>0</v>
      </c>
      <c r="Q160" s="79">
        <v>0.15</v>
      </c>
      <c r="R160" s="79">
        <v>0</v>
      </c>
      <c r="S160" s="79">
        <v>0</v>
      </c>
      <c r="T160" s="79">
        <v>0.15</v>
      </c>
      <c r="U160" s="79">
        <v>0.15</v>
      </c>
      <c r="V160" s="79">
        <v>0</v>
      </c>
      <c r="W160" s="79">
        <v>0.15</v>
      </c>
      <c r="X160" s="75">
        <v>0.4</v>
      </c>
      <c r="Y160" s="75">
        <v>0.4</v>
      </c>
      <c r="Z160" s="75">
        <v>0.4</v>
      </c>
      <c r="AA160" s="75">
        <v>0.8</v>
      </c>
      <c r="AB160" s="79">
        <v>0.03</v>
      </c>
      <c r="AC160" s="79">
        <v>0.03</v>
      </c>
      <c r="AD160" s="79">
        <v>0.06</v>
      </c>
      <c r="AE160" s="79">
        <v>0.03</v>
      </c>
      <c r="AF160" s="79">
        <v>0.06</v>
      </c>
    </row>
    <row r="161" spans="1:32" x14ac:dyDescent="0.25">
      <c r="A161" s="54" t="s">
        <v>791</v>
      </c>
      <c r="B161" s="88" t="s">
        <v>740</v>
      </c>
      <c r="C161" s="75" t="s">
        <v>417</v>
      </c>
      <c r="D161" s="75" t="s">
        <v>365</v>
      </c>
      <c r="E161" s="75" t="s">
        <v>741</v>
      </c>
      <c r="F161" s="79">
        <v>1</v>
      </c>
      <c r="G161" s="79">
        <v>1</v>
      </c>
      <c r="H161" s="79">
        <v>57</v>
      </c>
      <c r="I161" s="79">
        <v>0.6</v>
      </c>
      <c r="J161" s="75">
        <v>0</v>
      </c>
      <c r="K161" s="75">
        <v>0</v>
      </c>
      <c r="L161" s="75">
        <v>0</v>
      </c>
      <c r="M161" s="75">
        <v>0</v>
      </c>
      <c r="N161" s="75">
        <v>0</v>
      </c>
      <c r="O161" s="75">
        <v>0</v>
      </c>
      <c r="P161" s="75">
        <v>1</v>
      </c>
      <c r="Q161" s="79">
        <v>0</v>
      </c>
      <c r="R161" s="79">
        <v>1.67</v>
      </c>
      <c r="S161" s="79">
        <v>0</v>
      </c>
      <c r="T161" s="79">
        <v>0</v>
      </c>
      <c r="U161" s="79">
        <v>0</v>
      </c>
      <c r="V161" s="79">
        <v>0</v>
      </c>
      <c r="W161" s="79">
        <v>0</v>
      </c>
      <c r="X161" s="75">
        <v>0.8</v>
      </c>
      <c r="Y161" s="75">
        <v>0.8</v>
      </c>
      <c r="Z161" s="75">
        <v>0.2</v>
      </c>
      <c r="AA161" s="75">
        <v>1</v>
      </c>
      <c r="AB161" s="79">
        <v>1.29</v>
      </c>
      <c r="AC161" s="79">
        <v>0.28999999999999998</v>
      </c>
      <c r="AD161" s="79">
        <v>1.58</v>
      </c>
      <c r="AE161" s="79">
        <v>1.29</v>
      </c>
      <c r="AF161" s="79">
        <v>1.58</v>
      </c>
    </row>
    <row r="162" spans="1:32" x14ac:dyDescent="0.25">
      <c r="A162" s="54" t="s">
        <v>791</v>
      </c>
      <c r="B162" s="88" t="s">
        <v>742</v>
      </c>
      <c r="C162" s="75" t="s">
        <v>398</v>
      </c>
      <c r="D162" s="75" t="s">
        <v>365</v>
      </c>
      <c r="E162" s="75" t="s">
        <v>743</v>
      </c>
      <c r="F162" s="79">
        <v>0</v>
      </c>
      <c r="G162" s="79">
        <v>0</v>
      </c>
      <c r="H162" s="79">
        <v>0</v>
      </c>
      <c r="I162" s="79">
        <v>0</v>
      </c>
      <c r="J162" s="75">
        <v>0</v>
      </c>
      <c r="K162" s="75">
        <v>0</v>
      </c>
      <c r="L162" s="75">
        <v>0</v>
      </c>
      <c r="M162" s="75">
        <v>0</v>
      </c>
      <c r="N162" s="75">
        <v>0</v>
      </c>
      <c r="O162" s="75">
        <v>0</v>
      </c>
      <c r="P162" s="75">
        <v>0</v>
      </c>
      <c r="Q162" s="79">
        <v>0</v>
      </c>
      <c r="R162" s="79">
        <v>0</v>
      </c>
      <c r="S162" s="79">
        <v>0</v>
      </c>
      <c r="T162" s="79">
        <v>0</v>
      </c>
      <c r="U162" s="79">
        <v>0</v>
      </c>
      <c r="V162" s="79">
        <v>0</v>
      </c>
      <c r="W162" s="79">
        <v>0</v>
      </c>
      <c r="X162" s="75">
        <v>0</v>
      </c>
      <c r="Y162" s="75">
        <v>0</v>
      </c>
      <c r="Z162" s="75">
        <v>0</v>
      </c>
      <c r="AA162" s="75">
        <v>0</v>
      </c>
      <c r="AB162" s="79">
        <v>0</v>
      </c>
      <c r="AC162" s="79">
        <v>0</v>
      </c>
      <c r="AD162" s="79">
        <v>0</v>
      </c>
      <c r="AE162" s="79">
        <v>0</v>
      </c>
      <c r="AF162" s="79">
        <v>0</v>
      </c>
    </row>
    <row r="163" spans="1:32" x14ac:dyDescent="0.25">
      <c r="A163" s="54" t="s">
        <v>791</v>
      </c>
      <c r="B163" s="88" t="s">
        <v>744</v>
      </c>
      <c r="C163" s="75" t="s">
        <v>406</v>
      </c>
      <c r="D163" s="75" t="s">
        <v>361</v>
      </c>
      <c r="E163" s="75" t="s">
        <v>745</v>
      </c>
      <c r="F163" s="79">
        <v>2</v>
      </c>
      <c r="G163" s="79">
        <v>2</v>
      </c>
      <c r="H163" s="79">
        <v>180</v>
      </c>
      <c r="I163" s="79">
        <v>2</v>
      </c>
      <c r="J163" s="75">
        <v>0</v>
      </c>
      <c r="K163" s="75">
        <v>0</v>
      </c>
      <c r="L163" s="75">
        <v>0</v>
      </c>
      <c r="M163" s="75">
        <v>0</v>
      </c>
      <c r="N163" s="75">
        <v>0</v>
      </c>
      <c r="O163" s="75">
        <v>0</v>
      </c>
      <c r="P163" s="75">
        <v>0</v>
      </c>
      <c r="Q163" s="79">
        <v>0</v>
      </c>
      <c r="R163" s="79">
        <v>0</v>
      </c>
      <c r="S163" s="79">
        <v>0</v>
      </c>
      <c r="T163" s="79">
        <v>0</v>
      </c>
      <c r="U163" s="79">
        <v>0</v>
      </c>
      <c r="V163" s="79">
        <v>0</v>
      </c>
      <c r="W163" s="79">
        <v>0</v>
      </c>
      <c r="X163" s="75">
        <v>0</v>
      </c>
      <c r="Y163" s="75">
        <v>0</v>
      </c>
      <c r="Z163" s="75">
        <v>0</v>
      </c>
      <c r="AA163" s="75">
        <v>0</v>
      </c>
      <c r="AB163" s="79">
        <v>0.01</v>
      </c>
      <c r="AC163" s="79">
        <v>0</v>
      </c>
      <c r="AD163" s="79">
        <v>0.01</v>
      </c>
      <c r="AE163" s="79">
        <v>0.01</v>
      </c>
      <c r="AF163" s="79">
        <v>0.01</v>
      </c>
    </row>
    <row r="164" spans="1:32" x14ac:dyDescent="0.25">
      <c r="A164" s="54" t="s">
        <v>791</v>
      </c>
      <c r="B164" s="88" t="s">
        <v>746</v>
      </c>
      <c r="C164" s="75" t="s">
        <v>364</v>
      </c>
      <c r="D164" s="75" t="s">
        <v>414</v>
      </c>
      <c r="E164" s="75" t="s">
        <v>747</v>
      </c>
      <c r="F164" s="79">
        <v>18</v>
      </c>
      <c r="G164" s="79">
        <v>9</v>
      </c>
      <c r="H164" s="79">
        <v>739</v>
      </c>
      <c r="I164" s="79">
        <v>8.1999999999999993</v>
      </c>
      <c r="J164" s="75">
        <v>1</v>
      </c>
      <c r="K164" s="75">
        <v>1</v>
      </c>
      <c r="L164" s="75">
        <v>1</v>
      </c>
      <c r="M164" s="75">
        <v>0</v>
      </c>
      <c r="N164" s="75">
        <v>0</v>
      </c>
      <c r="O164" s="75">
        <v>5</v>
      </c>
      <c r="P164" s="75">
        <v>1</v>
      </c>
      <c r="Q164" s="79">
        <v>0.61</v>
      </c>
      <c r="R164" s="79">
        <v>0.12</v>
      </c>
      <c r="S164" s="79">
        <v>0.12</v>
      </c>
      <c r="T164" s="79">
        <v>0.12</v>
      </c>
      <c r="U164" s="79">
        <v>0.24</v>
      </c>
      <c r="V164" s="79">
        <v>0.12</v>
      </c>
      <c r="W164" s="79">
        <v>0.24</v>
      </c>
      <c r="X164" s="75">
        <v>0.9</v>
      </c>
      <c r="Y164" s="75">
        <v>0.9</v>
      </c>
      <c r="Z164" s="75">
        <v>1.8</v>
      </c>
      <c r="AA164" s="75">
        <v>2.7</v>
      </c>
      <c r="AB164" s="79">
        <v>0.11</v>
      </c>
      <c r="AC164" s="79">
        <v>0.22</v>
      </c>
      <c r="AD164" s="79">
        <v>0.33</v>
      </c>
      <c r="AE164" s="79">
        <v>0.11</v>
      </c>
      <c r="AF164" s="79">
        <v>0.33</v>
      </c>
    </row>
    <row r="165" spans="1:32" x14ac:dyDescent="0.25">
      <c r="A165" s="54" t="s">
        <v>791</v>
      </c>
      <c r="B165" s="88" t="s">
        <v>748</v>
      </c>
      <c r="C165" s="75" t="s">
        <v>364</v>
      </c>
      <c r="D165" s="75" t="s">
        <v>465</v>
      </c>
      <c r="E165" s="75" t="s">
        <v>749</v>
      </c>
      <c r="F165" s="79">
        <v>5</v>
      </c>
      <c r="G165" s="79">
        <v>4</v>
      </c>
      <c r="H165" s="79">
        <v>304</v>
      </c>
      <c r="I165" s="79">
        <v>3.4</v>
      </c>
      <c r="J165" s="75">
        <v>0</v>
      </c>
      <c r="K165" s="75">
        <v>0</v>
      </c>
      <c r="L165" s="75">
        <v>0</v>
      </c>
      <c r="M165" s="75">
        <v>0</v>
      </c>
      <c r="N165" s="75">
        <v>0</v>
      </c>
      <c r="O165" s="75">
        <v>1</v>
      </c>
      <c r="P165" s="75">
        <v>0</v>
      </c>
      <c r="Q165" s="79">
        <v>0.28999999999999998</v>
      </c>
      <c r="R165" s="79">
        <v>0</v>
      </c>
      <c r="S165" s="79">
        <v>0</v>
      </c>
      <c r="T165" s="79">
        <v>0</v>
      </c>
      <c r="U165" s="79">
        <v>0</v>
      </c>
      <c r="V165" s="79">
        <v>0</v>
      </c>
      <c r="W165" s="79">
        <v>0</v>
      </c>
      <c r="X165" s="75">
        <v>0.5</v>
      </c>
      <c r="Y165" s="75">
        <v>0.5</v>
      </c>
      <c r="Z165" s="75">
        <v>0.3</v>
      </c>
      <c r="AA165" s="75">
        <v>0.7</v>
      </c>
      <c r="AB165" s="79">
        <v>0.14000000000000001</v>
      </c>
      <c r="AC165" s="79">
        <v>0.08</v>
      </c>
      <c r="AD165" s="79">
        <v>0.22</v>
      </c>
      <c r="AE165" s="79">
        <v>0.14000000000000001</v>
      </c>
      <c r="AF165" s="79">
        <v>0.22</v>
      </c>
    </row>
    <row r="166" spans="1:32" x14ac:dyDescent="0.25">
      <c r="A166" s="54" t="s">
        <v>791</v>
      </c>
      <c r="B166" s="88" t="s">
        <v>750</v>
      </c>
      <c r="C166" s="75" t="s">
        <v>616</v>
      </c>
      <c r="D166" s="75" t="s">
        <v>399</v>
      </c>
      <c r="E166" s="75" t="s">
        <v>751</v>
      </c>
      <c r="F166" s="79">
        <v>19</v>
      </c>
      <c r="G166" s="79">
        <v>17</v>
      </c>
      <c r="H166" s="80">
        <v>1411</v>
      </c>
      <c r="I166" s="79">
        <v>15.7</v>
      </c>
      <c r="J166" s="75">
        <v>5</v>
      </c>
      <c r="K166" s="75">
        <v>1</v>
      </c>
      <c r="L166" s="75">
        <v>5</v>
      </c>
      <c r="M166" s="75">
        <v>0</v>
      </c>
      <c r="N166" s="75">
        <v>0</v>
      </c>
      <c r="O166" s="75">
        <v>3</v>
      </c>
      <c r="P166" s="75">
        <v>0</v>
      </c>
      <c r="Q166" s="79">
        <v>0.19</v>
      </c>
      <c r="R166" s="79">
        <v>0</v>
      </c>
      <c r="S166" s="79">
        <v>0.32</v>
      </c>
      <c r="T166" s="79">
        <v>0.06</v>
      </c>
      <c r="U166" s="79">
        <v>0.38</v>
      </c>
      <c r="V166" s="79">
        <v>0.32</v>
      </c>
      <c r="W166" s="79">
        <v>0.38</v>
      </c>
      <c r="X166" s="75">
        <v>5.4</v>
      </c>
      <c r="Y166" s="75">
        <v>5.4</v>
      </c>
      <c r="Z166" s="75">
        <v>1.4</v>
      </c>
      <c r="AA166" s="75">
        <v>6.8</v>
      </c>
      <c r="AB166" s="79">
        <v>0.34</v>
      </c>
      <c r="AC166" s="79">
        <v>0.09</v>
      </c>
      <c r="AD166" s="79">
        <v>0.43</v>
      </c>
      <c r="AE166" s="79">
        <v>0.34</v>
      </c>
      <c r="AF166" s="79">
        <v>0.43</v>
      </c>
    </row>
    <row r="167" spans="1:32" x14ac:dyDescent="0.25">
      <c r="A167" s="54" t="s">
        <v>791</v>
      </c>
      <c r="B167" s="88" t="s">
        <v>752</v>
      </c>
      <c r="C167" s="75" t="s">
        <v>364</v>
      </c>
      <c r="D167" s="75" t="s">
        <v>399</v>
      </c>
      <c r="E167" s="75" t="s">
        <v>753</v>
      </c>
      <c r="F167" s="79">
        <v>0</v>
      </c>
      <c r="G167" s="79">
        <v>0</v>
      </c>
      <c r="H167" s="79">
        <v>0</v>
      </c>
      <c r="I167" s="79">
        <v>0</v>
      </c>
      <c r="J167" s="75">
        <v>0</v>
      </c>
      <c r="K167" s="75">
        <v>0</v>
      </c>
      <c r="L167" s="75">
        <v>0</v>
      </c>
      <c r="M167" s="75">
        <v>0</v>
      </c>
      <c r="N167" s="75">
        <v>0</v>
      </c>
      <c r="O167" s="75">
        <v>0</v>
      </c>
      <c r="P167" s="75">
        <v>0</v>
      </c>
      <c r="Q167" s="79">
        <v>0</v>
      </c>
      <c r="R167" s="79">
        <v>0</v>
      </c>
      <c r="S167" s="79">
        <v>0</v>
      </c>
      <c r="T167" s="79">
        <v>0</v>
      </c>
      <c r="U167" s="79">
        <v>0</v>
      </c>
      <c r="V167" s="79">
        <v>0</v>
      </c>
      <c r="W167" s="79">
        <v>0</v>
      </c>
      <c r="X167" s="75">
        <v>0</v>
      </c>
      <c r="Y167" s="75">
        <v>0</v>
      </c>
      <c r="Z167" s="75">
        <v>0</v>
      </c>
      <c r="AA167" s="75">
        <v>0</v>
      </c>
      <c r="AB167" s="79">
        <v>0</v>
      </c>
      <c r="AC167" s="79">
        <v>0</v>
      </c>
      <c r="AD167" s="79">
        <v>0</v>
      </c>
      <c r="AE167" s="79">
        <v>0</v>
      </c>
      <c r="AF167" s="79">
        <v>0</v>
      </c>
    </row>
    <row r="168" spans="1:32" x14ac:dyDescent="0.25">
      <c r="A168" s="54" t="s">
        <v>791</v>
      </c>
      <c r="B168" s="88" t="s">
        <v>754</v>
      </c>
      <c r="C168" s="75" t="s">
        <v>364</v>
      </c>
      <c r="D168" s="75" t="s">
        <v>361</v>
      </c>
      <c r="E168" s="75" t="s">
        <v>755</v>
      </c>
      <c r="F168" s="79">
        <v>0</v>
      </c>
      <c r="G168" s="79">
        <v>0</v>
      </c>
      <c r="H168" s="79">
        <v>0</v>
      </c>
      <c r="I168" s="79">
        <v>0</v>
      </c>
      <c r="J168" s="75">
        <v>0</v>
      </c>
      <c r="K168" s="75">
        <v>0</v>
      </c>
      <c r="L168" s="75">
        <v>0</v>
      </c>
      <c r="M168" s="75">
        <v>0</v>
      </c>
      <c r="N168" s="75">
        <v>0</v>
      </c>
      <c r="O168" s="75">
        <v>0</v>
      </c>
      <c r="P168" s="75">
        <v>0</v>
      </c>
      <c r="Q168" s="79">
        <v>0</v>
      </c>
      <c r="R168" s="79">
        <v>0</v>
      </c>
      <c r="S168" s="79">
        <v>0</v>
      </c>
      <c r="T168" s="79">
        <v>0</v>
      </c>
      <c r="U168" s="79">
        <v>0</v>
      </c>
      <c r="V168" s="79">
        <v>0</v>
      </c>
      <c r="W168" s="79">
        <v>0</v>
      </c>
      <c r="X168" s="75">
        <v>0</v>
      </c>
      <c r="Y168" s="75">
        <v>0</v>
      </c>
      <c r="Z168" s="75">
        <v>0</v>
      </c>
      <c r="AA168" s="75">
        <v>0</v>
      </c>
      <c r="AB168" s="79">
        <v>0</v>
      </c>
      <c r="AC168" s="79">
        <v>0</v>
      </c>
      <c r="AD168" s="79">
        <v>0</v>
      </c>
      <c r="AE168" s="79">
        <v>0</v>
      </c>
      <c r="AF168" s="79">
        <v>0</v>
      </c>
    </row>
    <row r="169" spans="1:32" x14ac:dyDescent="0.25">
      <c r="A169" s="54" t="s">
        <v>791</v>
      </c>
      <c r="B169" s="88" t="s">
        <v>756</v>
      </c>
      <c r="C169" s="75" t="s">
        <v>364</v>
      </c>
      <c r="D169" s="75" t="s">
        <v>365</v>
      </c>
      <c r="E169" s="75" t="s">
        <v>757</v>
      </c>
      <c r="F169" s="79">
        <v>1</v>
      </c>
      <c r="G169" s="79">
        <v>0</v>
      </c>
      <c r="H169" s="79">
        <v>23</v>
      </c>
      <c r="I169" s="79">
        <v>0.3</v>
      </c>
      <c r="J169" s="75">
        <v>0</v>
      </c>
      <c r="K169" s="75">
        <v>0</v>
      </c>
      <c r="L169" s="75">
        <v>0</v>
      </c>
      <c r="M169" s="75">
        <v>0</v>
      </c>
      <c r="N169" s="75">
        <v>0</v>
      </c>
      <c r="O169" s="75">
        <v>0</v>
      </c>
      <c r="P169" s="75">
        <v>0</v>
      </c>
      <c r="Q169" s="79">
        <v>0</v>
      </c>
      <c r="R169" s="79">
        <v>0</v>
      </c>
      <c r="S169" s="79">
        <v>0</v>
      </c>
      <c r="T169" s="79">
        <v>0</v>
      </c>
      <c r="U169" s="79">
        <v>0</v>
      </c>
      <c r="V169" s="79">
        <v>0</v>
      </c>
      <c r="W169" s="79">
        <v>0</v>
      </c>
      <c r="X169" s="75">
        <v>0</v>
      </c>
      <c r="Y169" s="75">
        <v>0</v>
      </c>
      <c r="Z169" s="75">
        <v>0</v>
      </c>
      <c r="AA169" s="75">
        <v>0</v>
      </c>
      <c r="AB169" s="79">
        <v>0</v>
      </c>
      <c r="AC169" s="79">
        <v>0</v>
      </c>
      <c r="AD169" s="79">
        <v>0</v>
      </c>
      <c r="AE169" s="79">
        <v>0</v>
      </c>
      <c r="AF169" s="79">
        <v>0</v>
      </c>
    </row>
    <row r="170" spans="1:32" x14ac:dyDescent="0.25">
      <c r="A170" s="54" t="s">
        <v>791</v>
      </c>
      <c r="B170" s="88" t="s">
        <v>758</v>
      </c>
      <c r="C170" s="75" t="s">
        <v>364</v>
      </c>
      <c r="D170" s="75" t="s">
        <v>465</v>
      </c>
      <c r="E170" s="75" t="s">
        <v>605</v>
      </c>
      <c r="F170" s="79">
        <v>8</v>
      </c>
      <c r="G170" s="79">
        <v>7</v>
      </c>
      <c r="H170" s="79">
        <v>611</v>
      </c>
      <c r="I170" s="79">
        <v>6.8</v>
      </c>
      <c r="J170" s="75">
        <v>1</v>
      </c>
      <c r="K170" s="75">
        <v>1</v>
      </c>
      <c r="L170" s="75">
        <v>1</v>
      </c>
      <c r="M170" s="75">
        <v>0</v>
      </c>
      <c r="N170" s="75">
        <v>0</v>
      </c>
      <c r="O170" s="75">
        <v>3</v>
      </c>
      <c r="P170" s="75">
        <v>0</v>
      </c>
      <c r="Q170" s="79">
        <v>0.44</v>
      </c>
      <c r="R170" s="79">
        <v>0</v>
      </c>
      <c r="S170" s="79">
        <v>0.15</v>
      </c>
      <c r="T170" s="79">
        <v>0.15</v>
      </c>
      <c r="U170" s="79">
        <v>0.28999999999999998</v>
      </c>
      <c r="V170" s="79">
        <v>0.15</v>
      </c>
      <c r="W170" s="79">
        <v>0.28999999999999998</v>
      </c>
      <c r="X170" s="75">
        <v>0.8</v>
      </c>
      <c r="Y170" s="75">
        <v>0.8</v>
      </c>
      <c r="Z170" s="75">
        <v>1.6</v>
      </c>
      <c r="AA170" s="75">
        <v>2.4</v>
      </c>
      <c r="AB170" s="79">
        <v>0.12</v>
      </c>
      <c r="AC170" s="79">
        <v>0.23</v>
      </c>
      <c r="AD170" s="79">
        <v>0.35</v>
      </c>
      <c r="AE170" s="79">
        <v>0.12</v>
      </c>
      <c r="AF170" s="79">
        <v>0.35</v>
      </c>
    </row>
    <row r="171" spans="1:32" x14ac:dyDescent="0.25">
      <c r="A171" s="54" t="s">
        <v>791</v>
      </c>
      <c r="B171" s="88" t="s">
        <v>762</v>
      </c>
      <c r="C171" s="75" t="s">
        <v>406</v>
      </c>
      <c r="D171" s="75" t="s">
        <v>369</v>
      </c>
      <c r="E171" s="75" t="s">
        <v>763</v>
      </c>
      <c r="F171" s="79">
        <v>2</v>
      </c>
      <c r="G171" s="79">
        <v>2</v>
      </c>
      <c r="H171" s="79">
        <v>174</v>
      </c>
      <c r="I171" s="79">
        <v>1.9</v>
      </c>
      <c r="J171" s="75">
        <v>0</v>
      </c>
      <c r="K171" s="75">
        <v>0</v>
      </c>
      <c r="L171" s="75">
        <v>0</v>
      </c>
      <c r="M171" s="75">
        <v>0</v>
      </c>
      <c r="N171" s="75">
        <v>0</v>
      </c>
      <c r="O171" s="75">
        <v>0</v>
      </c>
      <c r="P171" s="75">
        <v>0</v>
      </c>
      <c r="Q171" s="79">
        <v>0</v>
      </c>
      <c r="R171" s="79">
        <v>0</v>
      </c>
      <c r="S171" s="79">
        <v>0</v>
      </c>
      <c r="T171" s="79">
        <v>0</v>
      </c>
      <c r="U171" s="79">
        <v>0</v>
      </c>
      <c r="V171" s="79">
        <v>0</v>
      </c>
      <c r="W171" s="79">
        <v>0</v>
      </c>
      <c r="X171" s="75">
        <v>0.1</v>
      </c>
      <c r="Y171" s="75">
        <v>0.1</v>
      </c>
      <c r="Z171" s="75">
        <v>0.3</v>
      </c>
      <c r="AA171" s="75">
        <v>0.4</v>
      </c>
      <c r="AB171" s="79">
        <v>0.05</v>
      </c>
      <c r="AC171" s="79">
        <v>0.13</v>
      </c>
      <c r="AD171" s="79">
        <v>0.18</v>
      </c>
      <c r="AE171" s="79">
        <v>0.05</v>
      </c>
      <c r="AF171" s="79">
        <v>0.18</v>
      </c>
    </row>
    <row r="172" spans="1:32" x14ac:dyDescent="0.25">
      <c r="A172" s="54" t="s">
        <v>791</v>
      </c>
      <c r="B172" s="88" t="s">
        <v>764</v>
      </c>
      <c r="C172" s="75" t="s">
        <v>765</v>
      </c>
      <c r="D172" s="75" t="s">
        <v>361</v>
      </c>
      <c r="E172" s="75" t="s">
        <v>766</v>
      </c>
      <c r="F172" s="79">
        <v>14</v>
      </c>
      <c r="G172" s="79">
        <v>12</v>
      </c>
      <c r="H172" s="80">
        <v>1115</v>
      </c>
      <c r="I172" s="79">
        <v>12.4</v>
      </c>
      <c r="J172" s="75">
        <v>2</v>
      </c>
      <c r="K172" s="75">
        <v>0</v>
      </c>
      <c r="L172" s="75">
        <v>2</v>
      </c>
      <c r="M172" s="75">
        <v>0</v>
      </c>
      <c r="N172" s="75">
        <v>0</v>
      </c>
      <c r="O172" s="75">
        <v>5</v>
      </c>
      <c r="P172" s="75">
        <v>1</v>
      </c>
      <c r="Q172" s="79">
        <v>0.4</v>
      </c>
      <c r="R172" s="79">
        <v>0.08</v>
      </c>
      <c r="S172" s="79">
        <v>0.16</v>
      </c>
      <c r="T172" s="79">
        <v>0</v>
      </c>
      <c r="U172" s="79">
        <v>0.16</v>
      </c>
      <c r="V172" s="79">
        <v>0.16</v>
      </c>
      <c r="W172" s="79">
        <v>0.16</v>
      </c>
      <c r="X172" s="75">
        <v>0.8</v>
      </c>
      <c r="Y172" s="75">
        <v>0.8</v>
      </c>
      <c r="Z172" s="75">
        <v>0.4</v>
      </c>
      <c r="AA172" s="75">
        <v>1.2</v>
      </c>
      <c r="AB172" s="79">
        <v>0.06</v>
      </c>
      <c r="AC172" s="79">
        <v>0.03</v>
      </c>
      <c r="AD172" s="79">
        <v>0.09</v>
      </c>
      <c r="AE172" s="79">
        <v>0.06</v>
      </c>
      <c r="AF172" s="79">
        <v>0.09</v>
      </c>
    </row>
    <row r="173" spans="1:32" x14ac:dyDescent="0.25">
      <c r="A173" s="54" t="s">
        <v>791</v>
      </c>
      <c r="B173" s="88" t="s">
        <v>767</v>
      </c>
      <c r="C173" s="75" t="s">
        <v>768</v>
      </c>
      <c r="D173" s="75" t="s">
        <v>369</v>
      </c>
      <c r="E173" s="75" t="s">
        <v>769</v>
      </c>
      <c r="F173" s="79">
        <v>15</v>
      </c>
      <c r="G173" s="79">
        <v>7</v>
      </c>
      <c r="H173" s="79">
        <v>835</v>
      </c>
      <c r="I173" s="79">
        <v>9.3000000000000007</v>
      </c>
      <c r="J173" s="75">
        <v>0</v>
      </c>
      <c r="K173" s="75">
        <v>1</v>
      </c>
      <c r="L173" s="75">
        <v>0</v>
      </c>
      <c r="M173" s="75">
        <v>0</v>
      </c>
      <c r="N173" s="75">
        <v>0</v>
      </c>
      <c r="O173" s="75">
        <v>3</v>
      </c>
      <c r="P173" s="75">
        <v>0</v>
      </c>
      <c r="Q173" s="79">
        <v>0.32</v>
      </c>
      <c r="R173" s="79">
        <v>0</v>
      </c>
      <c r="S173" s="79">
        <v>0</v>
      </c>
      <c r="T173" s="79">
        <v>0.11</v>
      </c>
      <c r="U173" s="79">
        <v>0.11</v>
      </c>
      <c r="V173" s="79">
        <v>0</v>
      </c>
      <c r="W173" s="79">
        <v>0.11</v>
      </c>
      <c r="X173" s="75">
        <v>0.4</v>
      </c>
      <c r="Y173" s="75">
        <v>0.4</v>
      </c>
      <c r="Z173" s="75">
        <v>1.1000000000000001</v>
      </c>
      <c r="AA173" s="75">
        <v>1.6</v>
      </c>
      <c r="AB173" s="79">
        <v>0.05</v>
      </c>
      <c r="AC173" s="79">
        <v>0.12</v>
      </c>
      <c r="AD173" s="79">
        <v>0.17</v>
      </c>
      <c r="AE173" s="79">
        <v>0.05</v>
      </c>
      <c r="AF173" s="79">
        <v>0.17</v>
      </c>
    </row>
    <row r="174" spans="1:32" x14ac:dyDescent="0.25">
      <c r="A174" s="54" t="s">
        <v>791</v>
      </c>
      <c r="B174" s="88" t="s">
        <v>770</v>
      </c>
      <c r="C174" s="75" t="s">
        <v>364</v>
      </c>
      <c r="D174" s="75" t="s">
        <v>535</v>
      </c>
      <c r="E174" s="75" t="s">
        <v>771</v>
      </c>
      <c r="F174" s="79">
        <v>14</v>
      </c>
      <c r="G174" s="79">
        <v>12</v>
      </c>
      <c r="H174" s="79">
        <v>954</v>
      </c>
      <c r="I174" s="79">
        <v>10.6</v>
      </c>
      <c r="J174" s="75">
        <v>0</v>
      </c>
      <c r="K174" s="75">
        <v>0</v>
      </c>
      <c r="L174" s="75">
        <v>0</v>
      </c>
      <c r="M174" s="75">
        <v>0</v>
      </c>
      <c r="N174" s="75">
        <v>0</v>
      </c>
      <c r="O174" s="75">
        <v>1</v>
      </c>
      <c r="P174" s="75">
        <v>0</v>
      </c>
      <c r="Q174" s="79">
        <v>0.09</v>
      </c>
      <c r="R174" s="79">
        <v>0</v>
      </c>
      <c r="S174" s="79">
        <v>0</v>
      </c>
      <c r="T174" s="79">
        <v>0</v>
      </c>
      <c r="U174" s="79">
        <v>0</v>
      </c>
      <c r="V174" s="79">
        <v>0</v>
      </c>
      <c r="W174" s="79">
        <v>0</v>
      </c>
      <c r="X174" s="75">
        <v>0.8</v>
      </c>
      <c r="Y174" s="75">
        <v>0.8</v>
      </c>
      <c r="Z174" s="75">
        <v>0.9</v>
      </c>
      <c r="AA174" s="75">
        <v>1.8</v>
      </c>
      <c r="AB174" s="79">
        <v>0.08</v>
      </c>
      <c r="AC174" s="79">
        <v>0.09</v>
      </c>
      <c r="AD174" s="79">
        <v>0.17</v>
      </c>
      <c r="AE174" s="79">
        <v>0.08</v>
      </c>
      <c r="AF174" s="79">
        <v>0.17</v>
      </c>
    </row>
    <row r="175" spans="1:32" x14ac:dyDescent="0.25">
      <c r="A175" s="54" t="s">
        <v>791</v>
      </c>
      <c r="B175" s="88" t="s">
        <v>772</v>
      </c>
      <c r="C175" s="75" t="s">
        <v>765</v>
      </c>
      <c r="D175" s="75" t="s">
        <v>375</v>
      </c>
      <c r="E175" s="75" t="s">
        <v>773</v>
      </c>
      <c r="F175" s="79">
        <v>9</v>
      </c>
      <c r="G175" s="79">
        <v>8</v>
      </c>
      <c r="H175" s="79">
        <v>765</v>
      </c>
      <c r="I175" s="79">
        <v>8.5</v>
      </c>
      <c r="J175" s="75">
        <v>0</v>
      </c>
      <c r="K175" s="75">
        <v>0</v>
      </c>
      <c r="L175" s="75">
        <v>0</v>
      </c>
      <c r="M175" s="75">
        <v>0</v>
      </c>
      <c r="N175" s="75">
        <v>0</v>
      </c>
      <c r="O175" s="75">
        <v>1</v>
      </c>
      <c r="P175" s="75">
        <v>0</v>
      </c>
      <c r="Q175" s="79">
        <v>0.12</v>
      </c>
      <c r="R175" s="79">
        <v>0</v>
      </c>
      <c r="S175" s="79">
        <v>0</v>
      </c>
      <c r="T175" s="79">
        <v>0</v>
      </c>
      <c r="U175" s="79">
        <v>0</v>
      </c>
      <c r="V175" s="79">
        <v>0</v>
      </c>
      <c r="W175" s="79">
        <v>0</v>
      </c>
      <c r="X175" s="75">
        <v>0</v>
      </c>
      <c r="Y175" s="75">
        <v>0</v>
      </c>
      <c r="Z175" s="75">
        <v>0</v>
      </c>
      <c r="AA175" s="75">
        <v>0</v>
      </c>
      <c r="AB175" s="79">
        <v>0</v>
      </c>
      <c r="AC175" s="79">
        <v>0</v>
      </c>
      <c r="AD175" s="79">
        <v>0</v>
      </c>
      <c r="AE175" s="79">
        <v>0</v>
      </c>
      <c r="AF175" s="79">
        <v>0</v>
      </c>
    </row>
    <row r="176" spans="1:32" x14ac:dyDescent="0.25">
      <c r="A176" s="54" t="s">
        <v>791</v>
      </c>
      <c r="B176" s="88" t="s">
        <v>774</v>
      </c>
      <c r="C176" s="75" t="s">
        <v>364</v>
      </c>
      <c r="D176" s="75" t="s">
        <v>414</v>
      </c>
      <c r="E176" s="75" t="s">
        <v>775</v>
      </c>
      <c r="F176" s="79">
        <v>19</v>
      </c>
      <c r="G176" s="79">
        <v>18</v>
      </c>
      <c r="H176" s="80">
        <v>1442</v>
      </c>
      <c r="I176" s="79">
        <v>16</v>
      </c>
      <c r="J176" s="75">
        <v>3</v>
      </c>
      <c r="K176" s="75">
        <v>2</v>
      </c>
      <c r="L176" s="75">
        <v>3</v>
      </c>
      <c r="M176" s="75">
        <v>0</v>
      </c>
      <c r="N176" s="75">
        <v>0</v>
      </c>
      <c r="O176" s="75">
        <v>3</v>
      </c>
      <c r="P176" s="75">
        <v>0</v>
      </c>
      <c r="Q176" s="79">
        <v>0.19</v>
      </c>
      <c r="R176" s="79">
        <v>0</v>
      </c>
      <c r="S176" s="79">
        <v>0.19</v>
      </c>
      <c r="T176" s="79">
        <v>0.12</v>
      </c>
      <c r="U176" s="79">
        <v>0.31</v>
      </c>
      <c r="V176" s="79">
        <v>0.19</v>
      </c>
      <c r="W176" s="79">
        <v>0.31</v>
      </c>
      <c r="X176" s="75">
        <v>1.9</v>
      </c>
      <c r="Y176" s="75">
        <v>1.9</v>
      </c>
      <c r="Z176" s="75">
        <v>2.9</v>
      </c>
      <c r="AA176" s="75">
        <v>4.8</v>
      </c>
      <c r="AB176" s="79">
        <v>0.12</v>
      </c>
      <c r="AC176" s="79">
        <v>0.18</v>
      </c>
      <c r="AD176" s="79">
        <v>0.3</v>
      </c>
      <c r="AE176" s="79">
        <v>0.12</v>
      </c>
      <c r="AF176" s="79">
        <v>0.3</v>
      </c>
    </row>
    <row r="177" spans="1:32" x14ac:dyDescent="0.25">
      <c r="A177" s="54" t="s">
        <v>791</v>
      </c>
      <c r="B177" s="88" t="s">
        <v>776</v>
      </c>
      <c r="C177" s="75" t="s">
        <v>440</v>
      </c>
      <c r="D177" s="75" t="s">
        <v>365</v>
      </c>
      <c r="E177" s="75" t="s">
        <v>777</v>
      </c>
      <c r="F177" s="79">
        <v>1</v>
      </c>
      <c r="G177" s="79">
        <v>0</v>
      </c>
      <c r="H177" s="79">
        <v>36</v>
      </c>
      <c r="I177" s="79">
        <v>0.4</v>
      </c>
      <c r="J177" s="75">
        <v>0</v>
      </c>
      <c r="K177" s="75">
        <v>0</v>
      </c>
      <c r="L177" s="75">
        <v>0</v>
      </c>
      <c r="M177" s="75">
        <v>0</v>
      </c>
      <c r="N177" s="75">
        <v>0</v>
      </c>
      <c r="O177" s="75">
        <v>0</v>
      </c>
      <c r="P177" s="75">
        <v>0</v>
      </c>
      <c r="Q177" s="79">
        <v>0</v>
      </c>
      <c r="R177" s="79">
        <v>0</v>
      </c>
      <c r="S177" s="79">
        <v>0</v>
      </c>
      <c r="T177" s="79">
        <v>0</v>
      </c>
      <c r="U177" s="79">
        <v>0</v>
      </c>
      <c r="V177" s="79">
        <v>0</v>
      </c>
      <c r="W177" s="79">
        <v>0</v>
      </c>
      <c r="X177" s="75">
        <v>0.3</v>
      </c>
      <c r="Y177" s="75">
        <v>0.3</v>
      </c>
      <c r="Z177" s="75">
        <v>0</v>
      </c>
      <c r="AA177" s="75">
        <v>0.3</v>
      </c>
      <c r="AB177" s="79">
        <v>0.86</v>
      </c>
      <c r="AC177" s="79">
        <v>0</v>
      </c>
      <c r="AD177" s="79">
        <v>0.86</v>
      </c>
      <c r="AE177" s="79">
        <v>0.86</v>
      </c>
      <c r="AF177" s="79">
        <v>0.86</v>
      </c>
    </row>
    <row r="178" spans="1:32" x14ac:dyDescent="0.25">
      <c r="A178" s="54" t="s">
        <v>791</v>
      </c>
      <c r="B178" s="88" t="s">
        <v>778</v>
      </c>
      <c r="C178" s="75" t="s">
        <v>430</v>
      </c>
      <c r="D178" s="75" t="s">
        <v>593</v>
      </c>
      <c r="E178" s="75" t="s">
        <v>779</v>
      </c>
      <c r="F178" s="79">
        <v>16</v>
      </c>
      <c r="G178" s="79">
        <v>6</v>
      </c>
      <c r="H178" s="79">
        <v>609</v>
      </c>
      <c r="I178" s="79">
        <v>6.8</v>
      </c>
      <c r="J178" s="75">
        <v>1</v>
      </c>
      <c r="K178" s="75">
        <v>1</v>
      </c>
      <c r="L178" s="75">
        <v>1</v>
      </c>
      <c r="M178" s="75">
        <v>0</v>
      </c>
      <c r="N178" s="75">
        <v>0</v>
      </c>
      <c r="O178" s="75">
        <v>1</v>
      </c>
      <c r="P178" s="75">
        <v>0</v>
      </c>
      <c r="Q178" s="79">
        <v>0.15</v>
      </c>
      <c r="R178" s="79">
        <v>0</v>
      </c>
      <c r="S178" s="79">
        <v>0.15</v>
      </c>
      <c r="T178" s="79">
        <v>0.15</v>
      </c>
      <c r="U178" s="79">
        <v>0.3</v>
      </c>
      <c r="V178" s="79">
        <v>0.15</v>
      </c>
      <c r="W178" s="79">
        <v>0.3</v>
      </c>
      <c r="X178" s="75">
        <v>1.3</v>
      </c>
      <c r="Y178" s="75">
        <v>1.3</v>
      </c>
      <c r="Z178" s="75">
        <v>0.5</v>
      </c>
      <c r="AA178" s="75">
        <v>1.8</v>
      </c>
      <c r="AB178" s="79">
        <v>0.19</v>
      </c>
      <c r="AC178" s="79">
        <v>0.08</v>
      </c>
      <c r="AD178" s="79">
        <v>0.27</v>
      </c>
      <c r="AE178" s="79">
        <v>0.19</v>
      </c>
      <c r="AF178" s="79">
        <v>0.27</v>
      </c>
    </row>
    <row r="179" spans="1:32" x14ac:dyDescent="0.25">
      <c r="A179" s="54" t="s">
        <v>791</v>
      </c>
      <c r="B179" s="88" t="s">
        <v>780</v>
      </c>
      <c r="C179" s="75" t="s">
        <v>360</v>
      </c>
      <c r="D179" s="75" t="s">
        <v>361</v>
      </c>
      <c r="E179" s="75" t="s">
        <v>781</v>
      </c>
      <c r="F179" s="79">
        <v>18</v>
      </c>
      <c r="G179" s="79">
        <v>17</v>
      </c>
      <c r="H179" s="80">
        <v>1614</v>
      </c>
      <c r="I179" s="79">
        <v>17.899999999999999</v>
      </c>
      <c r="J179" s="75">
        <v>0</v>
      </c>
      <c r="K179" s="75">
        <v>2</v>
      </c>
      <c r="L179" s="75">
        <v>0</v>
      </c>
      <c r="M179" s="75">
        <v>0</v>
      </c>
      <c r="N179" s="75">
        <v>0</v>
      </c>
      <c r="O179" s="75">
        <v>1</v>
      </c>
      <c r="P179" s="75">
        <v>0</v>
      </c>
      <c r="Q179" s="79">
        <v>0.06</v>
      </c>
      <c r="R179" s="79">
        <v>0</v>
      </c>
      <c r="S179" s="79">
        <v>0</v>
      </c>
      <c r="T179" s="79">
        <v>0.11</v>
      </c>
      <c r="U179" s="79">
        <v>0.11</v>
      </c>
      <c r="V179" s="79">
        <v>0</v>
      </c>
      <c r="W179" s="79">
        <v>0.11</v>
      </c>
      <c r="X179" s="75">
        <v>1</v>
      </c>
      <c r="Y179" s="75">
        <v>1</v>
      </c>
      <c r="Z179" s="75">
        <v>0.4</v>
      </c>
      <c r="AA179" s="75">
        <v>1.3</v>
      </c>
      <c r="AB179" s="79">
        <v>0.05</v>
      </c>
      <c r="AC179" s="79">
        <v>0.02</v>
      </c>
      <c r="AD179" s="79">
        <v>0.08</v>
      </c>
      <c r="AE179" s="79">
        <v>0.05</v>
      </c>
      <c r="AF179" s="79">
        <v>0.08</v>
      </c>
    </row>
    <row r="180" spans="1:32" x14ac:dyDescent="0.25">
      <c r="A180" s="54" t="s">
        <v>791</v>
      </c>
      <c r="B180" s="88" t="s">
        <v>782</v>
      </c>
      <c r="C180" s="75" t="s">
        <v>364</v>
      </c>
      <c r="D180" s="75" t="s">
        <v>399</v>
      </c>
      <c r="E180" s="75" t="s">
        <v>783</v>
      </c>
      <c r="F180" s="79">
        <v>15</v>
      </c>
      <c r="G180" s="79">
        <v>14</v>
      </c>
      <c r="H180" s="80">
        <v>1113</v>
      </c>
      <c r="I180" s="79">
        <v>12.4</v>
      </c>
      <c r="J180" s="75">
        <v>4</v>
      </c>
      <c r="K180" s="75">
        <v>2</v>
      </c>
      <c r="L180" s="75">
        <v>4</v>
      </c>
      <c r="M180" s="75">
        <v>0</v>
      </c>
      <c r="N180" s="75">
        <v>0</v>
      </c>
      <c r="O180" s="75">
        <v>3</v>
      </c>
      <c r="P180" s="75">
        <v>0</v>
      </c>
      <c r="Q180" s="79">
        <v>0.24</v>
      </c>
      <c r="R180" s="79">
        <v>0</v>
      </c>
      <c r="S180" s="79">
        <v>0.32</v>
      </c>
      <c r="T180" s="79">
        <v>0.16</v>
      </c>
      <c r="U180" s="79">
        <v>0.49</v>
      </c>
      <c r="V180" s="79">
        <v>0.32</v>
      </c>
      <c r="W180" s="79">
        <v>0.49</v>
      </c>
      <c r="X180" s="75">
        <v>3.4</v>
      </c>
      <c r="Y180" s="75">
        <v>3.4</v>
      </c>
      <c r="Z180" s="75">
        <v>2.9</v>
      </c>
      <c r="AA180" s="75">
        <v>6.3</v>
      </c>
      <c r="AB180" s="79">
        <v>0.27</v>
      </c>
      <c r="AC180" s="79">
        <v>0.24</v>
      </c>
      <c r="AD180" s="79">
        <v>0.51</v>
      </c>
      <c r="AE180" s="79">
        <v>0.27</v>
      </c>
      <c r="AF180" s="79">
        <v>0.51</v>
      </c>
    </row>
    <row r="181" spans="1:32" x14ac:dyDescent="0.25">
      <c r="A181" s="54" t="s">
        <v>791</v>
      </c>
      <c r="B181" s="88" t="s">
        <v>784</v>
      </c>
      <c r="C181" s="75" t="s">
        <v>364</v>
      </c>
      <c r="D181" s="75" t="s">
        <v>369</v>
      </c>
      <c r="E181" s="75" t="s">
        <v>785</v>
      </c>
      <c r="F181" s="79">
        <v>0</v>
      </c>
      <c r="G181" s="79">
        <v>0</v>
      </c>
      <c r="H181" s="79">
        <v>0</v>
      </c>
      <c r="I181" s="79">
        <v>0</v>
      </c>
      <c r="J181" s="75">
        <v>0</v>
      </c>
      <c r="K181" s="75">
        <v>0</v>
      </c>
      <c r="L181" s="75">
        <v>0</v>
      </c>
      <c r="M181" s="75">
        <v>0</v>
      </c>
      <c r="N181" s="75">
        <v>0</v>
      </c>
      <c r="O181" s="75">
        <v>0</v>
      </c>
      <c r="P181" s="75">
        <v>0</v>
      </c>
      <c r="Q181" s="79">
        <v>0</v>
      </c>
      <c r="R181" s="79">
        <v>0</v>
      </c>
      <c r="S181" s="79">
        <v>0</v>
      </c>
      <c r="T181" s="79">
        <v>0</v>
      </c>
      <c r="U181" s="79">
        <v>0</v>
      </c>
      <c r="V181" s="79">
        <v>0</v>
      </c>
      <c r="W181" s="79">
        <v>0</v>
      </c>
      <c r="X181" s="75">
        <v>0</v>
      </c>
      <c r="Y181" s="75">
        <v>0</v>
      </c>
      <c r="Z181" s="75">
        <v>0</v>
      </c>
      <c r="AA181" s="75">
        <v>0</v>
      </c>
      <c r="AB181" s="79">
        <v>0</v>
      </c>
      <c r="AC181" s="79">
        <v>0</v>
      </c>
      <c r="AD181" s="79">
        <v>0</v>
      </c>
      <c r="AE181" s="79">
        <v>0</v>
      </c>
      <c r="AF181" s="79">
        <v>0</v>
      </c>
    </row>
    <row r="182" spans="1:32" x14ac:dyDescent="0.25">
      <c r="A182" s="54" t="s">
        <v>791</v>
      </c>
      <c r="B182" s="88" t="s">
        <v>786</v>
      </c>
      <c r="C182" s="75" t="s">
        <v>437</v>
      </c>
      <c r="D182" s="75" t="s">
        <v>369</v>
      </c>
      <c r="E182" s="75" t="s">
        <v>787</v>
      </c>
      <c r="F182" s="79">
        <v>4</v>
      </c>
      <c r="G182" s="79">
        <v>4</v>
      </c>
      <c r="H182" s="79">
        <v>286</v>
      </c>
      <c r="I182" s="79">
        <v>3.2</v>
      </c>
      <c r="J182" s="75">
        <v>0</v>
      </c>
      <c r="K182" s="75">
        <v>0</v>
      </c>
      <c r="L182" s="75">
        <v>0</v>
      </c>
      <c r="M182" s="75">
        <v>0</v>
      </c>
      <c r="N182" s="75">
        <v>0</v>
      </c>
      <c r="O182" s="75">
        <v>0</v>
      </c>
      <c r="P182" s="75">
        <v>0</v>
      </c>
      <c r="Q182" s="79">
        <v>0</v>
      </c>
      <c r="R182" s="79">
        <v>0</v>
      </c>
      <c r="S182" s="79">
        <v>0</v>
      </c>
      <c r="T182" s="79">
        <v>0</v>
      </c>
      <c r="U182" s="79">
        <v>0</v>
      </c>
      <c r="V182" s="79">
        <v>0</v>
      </c>
      <c r="W182" s="79">
        <v>0</v>
      </c>
      <c r="X182" s="75">
        <v>0.2</v>
      </c>
      <c r="Y182" s="75">
        <v>0.2</v>
      </c>
      <c r="Z182" s="75">
        <v>0</v>
      </c>
      <c r="AA182" s="75">
        <v>0.2</v>
      </c>
      <c r="AB182" s="79">
        <v>0.06</v>
      </c>
      <c r="AC182" s="79">
        <v>0</v>
      </c>
      <c r="AD182" s="79">
        <v>0.06</v>
      </c>
      <c r="AE182" s="79">
        <v>0.06</v>
      </c>
      <c r="AF182" s="79">
        <v>0.06</v>
      </c>
    </row>
    <row r="183" spans="1:32" x14ac:dyDescent="0.25">
      <c r="A183" s="54" t="s">
        <v>791</v>
      </c>
      <c r="B183" s="88" t="s">
        <v>788</v>
      </c>
      <c r="C183" s="75" t="s">
        <v>789</v>
      </c>
      <c r="D183" s="75" t="s">
        <v>399</v>
      </c>
      <c r="E183" s="75" t="s">
        <v>790</v>
      </c>
      <c r="F183" s="79">
        <v>10</v>
      </c>
      <c r="G183" s="79">
        <v>4</v>
      </c>
      <c r="H183" s="79">
        <v>428</v>
      </c>
      <c r="I183" s="79">
        <v>4.8</v>
      </c>
      <c r="J183" s="75">
        <v>0</v>
      </c>
      <c r="K183" s="75">
        <v>1</v>
      </c>
      <c r="L183" s="75">
        <v>0</v>
      </c>
      <c r="M183" s="75">
        <v>0</v>
      </c>
      <c r="N183" s="75">
        <v>0</v>
      </c>
      <c r="O183" s="75">
        <v>0</v>
      </c>
      <c r="P183" s="75">
        <v>0</v>
      </c>
      <c r="Q183" s="79">
        <v>0</v>
      </c>
      <c r="R183" s="79">
        <v>0</v>
      </c>
      <c r="S183" s="79">
        <v>0</v>
      </c>
      <c r="T183" s="79">
        <v>0.21</v>
      </c>
      <c r="U183" s="79">
        <v>0.21</v>
      </c>
      <c r="V183" s="79">
        <v>0</v>
      </c>
      <c r="W183" s="79">
        <v>0.21</v>
      </c>
      <c r="X183" s="75">
        <v>0.5</v>
      </c>
      <c r="Y183" s="75">
        <v>0.5</v>
      </c>
      <c r="Z183" s="75">
        <v>1.2</v>
      </c>
      <c r="AA183" s="75">
        <v>1.7</v>
      </c>
      <c r="AB183" s="79">
        <v>0.1</v>
      </c>
      <c r="AC183" s="79">
        <v>0.25</v>
      </c>
      <c r="AD183" s="79">
        <v>0.35</v>
      </c>
      <c r="AE183" s="79">
        <v>0.1</v>
      </c>
      <c r="AF183" s="79">
        <v>0.35</v>
      </c>
    </row>
    <row r="184" spans="1:32" x14ac:dyDescent="0.25">
      <c r="A184" s="77" t="s">
        <v>857</v>
      </c>
      <c r="B184" s="78" t="s">
        <v>792</v>
      </c>
      <c r="C184" s="79" t="s">
        <v>515</v>
      </c>
      <c r="D184" s="79" t="s">
        <v>361</v>
      </c>
      <c r="E184" s="79" t="s">
        <v>793</v>
      </c>
      <c r="F184" s="75">
        <v>17</v>
      </c>
      <c r="G184" s="75">
        <v>17</v>
      </c>
      <c r="H184" s="74">
        <v>1477</v>
      </c>
      <c r="I184" s="75">
        <v>16.399999999999999</v>
      </c>
      <c r="J184" s="79">
        <v>1</v>
      </c>
      <c r="K184" s="79">
        <v>0</v>
      </c>
      <c r="L184" s="79">
        <v>1</v>
      </c>
      <c r="M184" s="79">
        <v>0</v>
      </c>
      <c r="N184" s="79">
        <v>0</v>
      </c>
      <c r="O184" s="79">
        <v>3</v>
      </c>
      <c r="P184" s="79">
        <v>0</v>
      </c>
      <c r="Q184" s="75">
        <v>0.18</v>
      </c>
      <c r="R184" s="75">
        <v>0</v>
      </c>
      <c r="S184" s="75">
        <v>0.06</v>
      </c>
      <c r="T184" s="75">
        <v>0</v>
      </c>
      <c r="U184" s="75">
        <v>0.06</v>
      </c>
      <c r="V184" s="75">
        <v>0.06</v>
      </c>
      <c r="W184" s="75">
        <v>0.06</v>
      </c>
      <c r="X184" s="79">
        <v>1.1000000000000001</v>
      </c>
      <c r="Y184" s="79">
        <v>1.1000000000000001</v>
      </c>
      <c r="Z184" s="79">
        <v>0.4</v>
      </c>
      <c r="AA184" s="79">
        <v>1.4</v>
      </c>
      <c r="AB184" s="75">
        <v>7.0000000000000007E-2</v>
      </c>
      <c r="AC184" s="75">
        <v>0.02</v>
      </c>
      <c r="AD184" s="75">
        <v>0.09</v>
      </c>
      <c r="AE184" s="75">
        <v>7.0000000000000007E-2</v>
      </c>
      <c r="AF184" s="75">
        <v>0.09</v>
      </c>
    </row>
    <row r="185" spans="1:32" x14ac:dyDescent="0.25">
      <c r="A185" s="77" t="s">
        <v>857</v>
      </c>
      <c r="B185" s="78" t="s">
        <v>794</v>
      </c>
      <c r="C185" s="79" t="s">
        <v>395</v>
      </c>
      <c r="D185" s="79" t="s">
        <v>399</v>
      </c>
      <c r="E185" s="79" t="s">
        <v>795</v>
      </c>
      <c r="F185" s="75">
        <v>20</v>
      </c>
      <c r="G185" s="75">
        <v>16</v>
      </c>
      <c r="H185" s="74">
        <v>1335</v>
      </c>
      <c r="I185" s="75">
        <v>14.8</v>
      </c>
      <c r="J185" s="79">
        <v>1</v>
      </c>
      <c r="K185" s="79">
        <v>1</v>
      </c>
      <c r="L185" s="79">
        <v>1</v>
      </c>
      <c r="M185" s="79">
        <v>0</v>
      </c>
      <c r="N185" s="79">
        <v>0</v>
      </c>
      <c r="O185" s="79">
        <v>1</v>
      </c>
      <c r="P185" s="79">
        <v>0</v>
      </c>
      <c r="Q185" s="75">
        <v>7.0000000000000007E-2</v>
      </c>
      <c r="R185" s="75">
        <v>0</v>
      </c>
      <c r="S185" s="75">
        <v>7.0000000000000007E-2</v>
      </c>
      <c r="T185" s="75">
        <v>7.0000000000000007E-2</v>
      </c>
      <c r="U185" s="75">
        <v>0.13</v>
      </c>
      <c r="V185" s="75">
        <v>7.0000000000000007E-2</v>
      </c>
      <c r="W185" s="75">
        <v>0.13</v>
      </c>
      <c r="X185" s="79">
        <v>1.4</v>
      </c>
      <c r="Y185" s="79">
        <v>1.4</v>
      </c>
      <c r="Z185" s="79">
        <v>1.2</v>
      </c>
      <c r="AA185" s="79">
        <v>2.6</v>
      </c>
      <c r="AB185" s="75">
        <v>0.09</v>
      </c>
      <c r="AC185" s="75">
        <v>0.08</v>
      </c>
      <c r="AD185" s="75">
        <v>0.17</v>
      </c>
      <c r="AE185" s="75">
        <v>0.09</v>
      </c>
      <c r="AF185" s="75">
        <v>0.17</v>
      </c>
    </row>
    <row r="186" spans="1:32" x14ac:dyDescent="0.25">
      <c r="A186" s="77" t="s">
        <v>857</v>
      </c>
      <c r="B186" s="78" t="s">
        <v>796</v>
      </c>
      <c r="C186" s="79" t="s">
        <v>797</v>
      </c>
      <c r="D186" s="79" t="s">
        <v>361</v>
      </c>
      <c r="E186" s="79" t="s">
        <v>798</v>
      </c>
      <c r="F186" s="75">
        <v>0</v>
      </c>
      <c r="G186" s="75">
        <v>0</v>
      </c>
      <c r="H186" s="75">
        <v>0</v>
      </c>
      <c r="I186" s="75">
        <v>0</v>
      </c>
      <c r="J186" s="79">
        <v>0</v>
      </c>
      <c r="K186" s="79">
        <v>0</v>
      </c>
      <c r="L186" s="79">
        <v>0</v>
      </c>
      <c r="M186" s="79">
        <v>0</v>
      </c>
      <c r="N186" s="79">
        <v>0</v>
      </c>
      <c r="O186" s="79">
        <v>0</v>
      </c>
      <c r="P186" s="79">
        <v>0</v>
      </c>
      <c r="Q186" s="75">
        <v>0</v>
      </c>
      <c r="R186" s="75">
        <v>0</v>
      </c>
      <c r="S186" s="75">
        <v>0</v>
      </c>
      <c r="T186" s="75">
        <v>0</v>
      </c>
      <c r="U186" s="75">
        <v>0</v>
      </c>
      <c r="V186" s="75">
        <v>0</v>
      </c>
      <c r="W186" s="75">
        <v>0</v>
      </c>
      <c r="X186" s="79">
        <v>0</v>
      </c>
      <c r="Y186" s="79">
        <v>0</v>
      </c>
      <c r="Z186" s="79">
        <v>0</v>
      </c>
      <c r="AA186" s="79">
        <v>0</v>
      </c>
      <c r="AB186" s="75">
        <v>0</v>
      </c>
      <c r="AC186" s="75">
        <v>0</v>
      </c>
      <c r="AD186" s="75">
        <v>0</v>
      </c>
      <c r="AE186" s="75">
        <v>0</v>
      </c>
      <c r="AF186" s="75">
        <v>0</v>
      </c>
    </row>
    <row r="187" spans="1:32" x14ac:dyDescent="0.25">
      <c r="A187" s="77" t="s">
        <v>857</v>
      </c>
      <c r="B187" s="78" t="s">
        <v>801</v>
      </c>
      <c r="C187" s="79" t="s">
        <v>364</v>
      </c>
      <c r="D187" s="79" t="s">
        <v>361</v>
      </c>
      <c r="E187" s="79" t="s">
        <v>802</v>
      </c>
      <c r="F187" s="75">
        <v>14</v>
      </c>
      <c r="G187" s="75">
        <v>12</v>
      </c>
      <c r="H187" s="74">
        <v>1026</v>
      </c>
      <c r="I187" s="75">
        <v>11.4</v>
      </c>
      <c r="J187" s="79">
        <v>0</v>
      </c>
      <c r="K187" s="79">
        <v>0</v>
      </c>
      <c r="L187" s="79">
        <v>0</v>
      </c>
      <c r="M187" s="79">
        <v>0</v>
      </c>
      <c r="N187" s="79">
        <v>0</v>
      </c>
      <c r="O187" s="79">
        <v>2</v>
      </c>
      <c r="P187" s="79">
        <v>0</v>
      </c>
      <c r="Q187" s="75">
        <v>0.18</v>
      </c>
      <c r="R187" s="75">
        <v>0</v>
      </c>
      <c r="S187" s="75">
        <v>0</v>
      </c>
      <c r="T187" s="75">
        <v>0</v>
      </c>
      <c r="U187" s="75">
        <v>0</v>
      </c>
      <c r="V187" s="75">
        <v>0</v>
      </c>
      <c r="W187" s="75">
        <v>0</v>
      </c>
      <c r="X187" s="79">
        <v>0</v>
      </c>
      <c r="Y187" s="79">
        <v>0</v>
      </c>
      <c r="Z187" s="79">
        <v>0.4</v>
      </c>
      <c r="AA187" s="79">
        <v>0.4</v>
      </c>
      <c r="AB187" s="75">
        <v>0</v>
      </c>
      <c r="AC187" s="75">
        <v>0.04</v>
      </c>
      <c r="AD187" s="75">
        <v>0.04</v>
      </c>
      <c r="AE187" s="75">
        <v>0</v>
      </c>
      <c r="AF187" s="75">
        <v>0.04</v>
      </c>
    </row>
    <row r="188" spans="1:32" x14ac:dyDescent="0.25">
      <c r="A188" s="77" t="s">
        <v>857</v>
      </c>
      <c r="B188" s="78" t="s">
        <v>803</v>
      </c>
      <c r="C188" s="79" t="s">
        <v>804</v>
      </c>
      <c r="D188" s="79" t="s">
        <v>369</v>
      </c>
      <c r="E188" s="79" t="s">
        <v>805</v>
      </c>
      <c r="F188" s="75">
        <v>18</v>
      </c>
      <c r="G188" s="75">
        <v>18</v>
      </c>
      <c r="H188" s="74">
        <v>1476</v>
      </c>
      <c r="I188" s="75">
        <v>16.399999999999999</v>
      </c>
      <c r="J188" s="79">
        <v>0</v>
      </c>
      <c r="K188" s="79">
        <v>1</v>
      </c>
      <c r="L188" s="79">
        <v>0</v>
      </c>
      <c r="M188" s="79">
        <v>0</v>
      </c>
      <c r="N188" s="79">
        <v>0</v>
      </c>
      <c r="O188" s="79">
        <v>6</v>
      </c>
      <c r="P188" s="79">
        <v>0</v>
      </c>
      <c r="Q188" s="75">
        <v>0.37</v>
      </c>
      <c r="R188" s="75">
        <v>0</v>
      </c>
      <c r="S188" s="75">
        <v>0</v>
      </c>
      <c r="T188" s="75">
        <v>0.06</v>
      </c>
      <c r="U188" s="75">
        <v>0.06</v>
      </c>
      <c r="V188" s="75">
        <v>0</v>
      </c>
      <c r="W188" s="75">
        <v>0.06</v>
      </c>
      <c r="X188" s="79">
        <v>0.7</v>
      </c>
      <c r="Y188" s="79">
        <v>0.7</v>
      </c>
      <c r="Z188" s="79">
        <v>1.3</v>
      </c>
      <c r="AA188" s="79">
        <v>2</v>
      </c>
      <c r="AB188" s="75">
        <v>0.04</v>
      </c>
      <c r="AC188" s="75">
        <v>0.08</v>
      </c>
      <c r="AD188" s="75">
        <v>0.12</v>
      </c>
      <c r="AE188" s="75">
        <v>0.04</v>
      </c>
      <c r="AF188" s="75">
        <v>0.12</v>
      </c>
    </row>
    <row r="189" spans="1:32" x14ac:dyDescent="0.25">
      <c r="A189" s="77" t="s">
        <v>857</v>
      </c>
      <c r="B189" s="78" t="s">
        <v>806</v>
      </c>
      <c r="C189" s="79" t="s">
        <v>364</v>
      </c>
      <c r="D189" s="79" t="s">
        <v>414</v>
      </c>
      <c r="E189" s="79" t="s">
        <v>807</v>
      </c>
      <c r="F189" s="75">
        <v>3</v>
      </c>
      <c r="G189" s="75">
        <v>0</v>
      </c>
      <c r="H189" s="75">
        <v>34</v>
      </c>
      <c r="I189" s="75">
        <v>0.4</v>
      </c>
      <c r="J189" s="79">
        <v>0</v>
      </c>
      <c r="K189" s="79">
        <v>0</v>
      </c>
      <c r="L189" s="79">
        <v>0</v>
      </c>
      <c r="M189" s="79">
        <v>0</v>
      </c>
      <c r="N189" s="79">
        <v>0</v>
      </c>
      <c r="O189" s="79">
        <v>0</v>
      </c>
      <c r="P189" s="79">
        <v>0</v>
      </c>
      <c r="Q189" s="75">
        <v>0</v>
      </c>
      <c r="R189" s="75">
        <v>0</v>
      </c>
      <c r="S189" s="75">
        <v>0</v>
      </c>
      <c r="T189" s="75">
        <v>0</v>
      </c>
      <c r="U189" s="75">
        <v>0</v>
      </c>
      <c r="V189" s="75">
        <v>0</v>
      </c>
      <c r="W189" s="75">
        <v>0</v>
      </c>
      <c r="X189" s="79">
        <v>0</v>
      </c>
      <c r="Y189" s="79">
        <v>0</v>
      </c>
      <c r="Z189" s="79">
        <v>0</v>
      </c>
      <c r="AA189" s="79">
        <v>0</v>
      </c>
      <c r="AB189" s="75">
        <v>0</v>
      </c>
      <c r="AC189" s="75">
        <v>0</v>
      </c>
      <c r="AD189" s="75">
        <v>0</v>
      </c>
      <c r="AE189" s="75">
        <v>0</v>
      </c>
      <c r="AF189" s="75">
        <v>0</v>
      </c>
    </row>
    <row r="190" spans="1:32" x14ac:dyDescent="0.25">
      <c r="A190" s="77" t="s">
        <v>857</v>
      </c>
      <c r="B190" s="78" t="s">
        <v>808</v>
      </c>
      <c r="C190" s="79" t="s">
        <v>406</v>
      </c>
      <c r="D190" s="79" t="s">
        <v>399</v>
      </c>
      <c r="E190" s="79" t="s">
        <v>809</v>
      </c>
      <c r="F190" s="75">
        <v>18</v>
      </c>
      <c r="G190" s="75">
        <v>11</v>
      </c>
      <c r="H190" s="75">
        <v>983</v>
      </c>
      <c r="I190" s="75">
        <v>10.9</v>
      </c>
      <c r="J190" s="79">
        <v>3</v>
      </c>
      <c r="K190" s="79">
        <v>2</v>
      </c>
      <c r="L190" s="79">
        <v>3</v>
      </c>
      <c r="M190" s="79">
        <v>0</v>
      </c>
      <c r="N190" s="79">
        <v>0</v>
      </c>
      <c r="O190" s="79">
        <v>3</v>
      </c>
      <c r="P190" s="79">
        <v>0</v>
      </c>
      <c r="Q190" s="75">
        <v>0.28000000000000003</v>
      </c>
      <c r="R190" s="75">
        <v>0</v>
      </c>
      <c r="S190" s="75">
        <v>0.27</v>
      </c>
      <c r="T190" s="75">
        <v>0.18</v>
      </c>
      <c r="U190" s="75">
        <v>0.46</v>
      </c>
      <c r="V190" s="75">
        <v>0.27</v>
      </c>
      <c r="W190" s="75">
        <v>0.46</v>
      </c>
      <c r="X190" s="79">
        <v>2.7</v>
      </c>
      <c r="Y190" s="79">
        <v>2.7</v>
      </c>
      <c r="Z190" s="79">
        <v>0.9</v>
      </c>
      <c r="AA190" s="79">
        <v>3.6</v>
      </c>
      <c r="AB190" s="75">
        <v>0.24</v>
      </c>
      <c r="AC190" s="75">
        <v>0.08</v>
      </c>
      <c r="AD190" s="75">
        <v>0.33</v>
      </c>
      <c r="AE190" s="75">
        <v>0.24</v>
      </c>
      <c r="AF190" s="75">
        <v>0.33</v>
      </c>
    </row>
    <row r="191" spans="1:32" x14ac:dyDescent="0.25">
      <c r="A191" s="77" t="s">
        <v>857</v>
      </c>
      <c r="B191" s="78" t="s">
        <v>810</v>
      </c>
      <c r="C191" s="79" t="s">
        <v>364</v>
      </c>
      <c r="D191" s="79" t="s">
        <v>414</v>
      </c>
      <c r="E191" s="79" t="s">
        <v>811</v>
      </c>
      <c r="F191" s="75">
        <v>20</v>
      </c>
      <c r="G191" s="75">
        <v>19</v>
      </c>
      <c r="H191" s="74">
        <v>1511</v>
      </c>
      <c r="I191" s="75">
        <v>16.8</v>
      </c>
      <c r="J191" s="79">
        <v>3</v>
      </c>
      <c r="K191" s="79">
        <v>3</v>
      </c>
      <c r="L191" s="79">
        <v>3</v>
      </c>
      <c r="M191" s="79">
        <v>0</v>
      </c>
      <c r="N191" s="79">
        <v>0</v>
      </c>
      <c r="O191" s="79">
        <v>1</v>
      </c>
      <c r="P191" s="79">
        <v>0</v>
      </c>
      <c r="Q191" s="75">
        <v>0.06</v>
      </c>
      <c r="R191" s="75">
        <v>0</v>
      </c>
      <c r="S191" s="75">
        <v>0.18</v>
      </c>
      <c r="T191" s="75">
        <v>0.18</v>
      </c>
      <c r="U191" s="75">
        <v>0.36</v>
      </c>
      <c r="V191" s="75">
        <v>0.18</v>
      </c>
      <c r="W191" s="75">
        <v>0.36</v>
      </c>
      <c r="X191" s="79">
        <v>2.4</v>
      </c>
      <c r="Y191" s="79">
        <v>2.4</v>
      </c>
      <c r="Z191" s="79">
        <v>2.8</v>
      </c>
      <c r="AA191" s="79">
        <v>5.2</v>
      </c>
      <c r="AB191" s="75">
        <v>0.14000000000000001</v>
      </c>
      <c r="AC191" s="75">
        <v>0.16</v>
      </c>
      <c r="AD191" s="75">
        <v>0.31</v>
      </c>
      <c r="AE191" s="75">
        <v>0.14000000000000001</v>
      </c>
      <c r="AF191" s="75">
        <v>0.31</v>
      </c>
    </row>
    <row r="192" spans="1:32" x14ac:dyDescent="0.25">
      <c r="A192" s="77" t="s">
        <v>857</v>
      </c>
      <c r="B192" s="78" t="s">
        <v>812</v>
      </c>
      <c r="C192" s="79" t="s">
        <v>364</v>
      </c>
      <c r="D192" s="79" t="s">
        <v>375</v>
      </c>
      <c r="E192" s="79" t="s">
        <v>813</v>
      </c>
      <c r="F192" s="75">
        <v>0</v>
      </c>
      <c r="G192" s="75">
        <v>0</v>
      </c>
      <c r="H192" s="75">
        <v>0</v>
      </c>
      <c r="I192" s="75">
        <v>0</v>
      </c>
      <c r="J192" s="79">
        <v>0</v>
      </c>
      <c r="K192" s="79">
        <v>0</v>
      </c>
      <c r="L192" s="79">
        <v>0</v>
      </c>
      <c r="M192" s="79">
        <v>0</v>
      </c>
      <c r="N192" s="79">
        <v>0</v>
      </c>
      <c r="O192" s="79">
        <v>0</v>
      </c>
      <c r="P192" s="79">
        <v>0</v>
      </c>
      <c r="Q192" s="75">
        <v>0</v>
      </c>
      <c r="R192" s="75">
        <v>0</v>
      </c>
      <c r="S192" s="75">
        <v>0</v>
      </c>
      <c r="T192" s="75">
        <v>0</v>
      </c>
      <c r="U192" s="75">
        <v>0</v>
      </c>
      <c r="V192" s="75">
        <v>0</v>
      </c>
      <c r="W192" s="75">
        <v>0</v>
      </c>
      <c r="X192" s="79">
        <v>0</v>
      </c>
      <c r="Y192" s="79">
        <v>0</v>
      </c>
      <c r="Z192" s="79">
        <v>0</v>
      </c>
      <c r="AA192" s="79">
        <v>0</v>
      </c>
      <c r="AB192" s="75">
        <v>0</v>
      </c>
      <c r="AC192" s="75">
        <v>0</v>
      </c>
      <c r="AD192" s="75">
        <v>0</v>
      </c>
      <c r="AE192" s="75">
        <v>0</v>
      </c>
      <c r="AF192" s="75">
        <v>0</v>
      </c>
    </row>
    <row r="193" spans="1:32" x14ac:dyDescent="0.25">
      <c r="A193" s="77" t="s">
        <v>857</v>
      </c>
      <c r="B193" s="78" t="s">
        <v>814</v>
      </c>
      <c r="C193" s="79" t="s">
        <v>364</v>
      </c>
      <c r="D193" s="79" t="s">
        <v>365</v>
      </c>
      <c r="E193" s="79" t="s">
        <v>815</v>
      </c>
      <c r="F193" s="75">
        <v>0</v>
      </c>
      <c r="G193" s="75">
        <v>0</v>
      </c>
      <c r="H193" s="75">
        <v>0</v>
      </c>
      <c r="I193" s="75">
        <v>0</v>
      </c>
      <c r="J193" s="79">
        <v>0</v>
      </c>
      <c r="K193" s="79">
        <v>0</v>
      </c>
      <c r="L193" s="79">
        <v>0</v>
      </c>
      <c r="M193" s="79">
        <v>0</v>
      </c>
      <c r="N193" s="79">
        <v>0</v>
      </c>
      <c r="O193" s="79">
        <v>0</v>
      </c>
      <c r="P193" s="79">
        <v>0</v>
      </c>
      <c r="Q193" s="75">
        <v>0</v>
      </c>
      <c r="R193" s="75">
        <v>0</v>
      </c>
      <c r="S193" s="75">
        <v>0</v>
      </c>
      <c r="T193" s="75">
        <v>0</v>
      </c>
      <c r="U193" s="75">
        <v>0</v>
      </c>
      <c r="V193" s="75">
        <v>0</v>
      </c>
      <c r="W193" s="75">
        <v>0</v>
      </c>
      <c r="X193" s="79">
        <v>0</v>
      </c>
      <c r="Y193" s="79">
        <v>0</v>
      </c>
      <c r="Z193" s="79">
        <v>0</v>
      </c>
      <c r="AA193" s="79">
        <v>0</v>
      </c>
      <c r="AB193" s="75">
        <v>0</v>
      </c>
      <c r="AC193" s="75">
        <v>0</v>
      </c>
      <c r="AD193" s="75">
        <v>0</v>
      </c>
      <c r="AE193" s="75">
        <v>0</v>
      </c>
      <c r="AF193" s="75">
        <v>0</v>
      </c>
    </row>
    <row r="194" spans="1:32" x14ac:dyDescent="0.25">
      <c r="A194" s="77" t="s">
        <v>857</v>
      </c>
      <c r="B194" s="78" t="s">
        <v>816</v>
      </c>
      <c r="C194" s="79" t="s">
        <v>490</v>
      </c>
      <c r="D194" s="79" t="s">
        <v>375</v>
      </c>
      <c r="E194" s="79" t="s">
        <v>817</v>
      </c>
      <c r="F194" s="75">
        <v>20</v>
      </c>
      <c r="G194" s="75">
        <v>20</v>
      </c>
      <c r="H194" s="74">
        <v>1800</v>
      </c>
      <c r="I194" s="75">
        <v>20</v>
      </c>
      <c r="J194" s="79">
        <v>0</v>
      </c>
      <c r="K194" s="79">
        <v>0</v>
      </c>
      <c r="L194" s="79">
        <v>0</v>
      </c>
      <c r="M194" s="79">
        <v>0</v>
      </c>
      <c r="N194" s="79">
        <v>0</v>
      </c>
      <c r="O194" s="79">
        <v>1</v>
      </c>
      <c r="P194" s="79">
        <v>0</v>
      </c>
      <c r="Q194" s="75">
        <v>0.05</v>
      </c>
      <c r="R194" s="75">
        <v>0</v>
      </c>
      <c r="S194" s="75">
        <v>0</v>
      </c>
      <c r="T194" s="75">
        <v>0</v>
      </c>
      <c r="U194" s="75">
        <v>0</v>
      </c>
      <c r="V194" s="75">
        <v>0</v>
      </c>
      <c r="W194" s="75">
        <v>0</v>
      </c>
      <c r="X194" s="79">
        <v>0</v>
      </c>
      <c r="Y194" s="79">
        <v>0</v>
      </c>
      <c r="Z194" s="79">
        <v>0</v>
      </c>
      <c r="AA194" s="79">
        <v>0</v>
      </c>
      <c r="AB194" s="75">
        <v>0</v>
      </c>
      <c r="AC194" s="75">
        <v>0</v>
      </c>
      <c r="AD194" s="75">
        <v>0</v>
      </c>
      <c r="AE194" s="75">
        <v>0</v>
      </c>
      <c r="AF194" s="75">
        <v>0</v>
      </c>
    </row>
    <row r="195" spans="1:32" x14ac:dyDescent="0.25">
      <c r="A195" s="77" t="s">
        <v>857</v>
      </c>
      <c r="B195" s="78" t="s">
        <v>818</v>
      </c>
      <c r="C195" s="79" t="s">
        <v>364</v>
      </c>
      <c r="D195" s="79" t="s">
        <v>361</v>
      </c>
      <c r="E195" s="79" t="s">
        <v>819</v>
      </c>
      <c r="F195" s="75">
        <v>19</v>
      </c>
      <c r="G195" s="75">
        <v>19</v>
      </c>
      <c r="H195" s="74">
        <v>1710</v>
      </c>
      <c r="I195" s="75">
        <v>19</v>
      </c>
      <c r="J195" s="79">
        <v>0</v>
      </c>
      <c r="K195" s="79">
        <v>0</v>
      </c>
      <c r="L195" s="79">
        <v>0</v>
      </c>
      <c r="M195" s="79">
        <v>0</v>
      </c>
      <c r="N195" s="79">
        <v>0</v>
      </c>
      <c r="O195" s="79">
        <v>7</v>
      </c>
      <c r="P195" s="79">
        <v>0</v>
      </c>
      <c r="Q195" s="75">
        <v>0.37</v>
      </c>
      <c r="R195" s="75">
        <v>0</v>
      </c>
      <c r="S195" s="75">
        <v>0</v>
      </c>
      <c r="T195" s="75">
        <v>0</v>
      </c>
      <c r="U195" s="75">
        <v>0</v>
      </c>
      <c r="V195" s="75">
        <v>0</v>
      </c>
      <c r="W195" s="75">
        <v>0</v>
      </c>
      <c r="X195" s="79">
        <v>0.4</v>
      </c>
      <c r="Y195" s="79">
        <v>0.4</v>
      </c>
      <c r="Z195" s="79">
        <v>0.2</v>
      </c>
      <c r="AA195" s="79">
        <v>0.6</v>
      </c>
      <c r="AB195" s="75">
        <v>0.02</v>
      </c>
      <c r="AC195" s="75">
        <v>0.01</v>
      </c>
      <c r="AD195" s="75">
        <v>0.03</v>
      </c>
      <c r="AE195" s="75">
        <v>0.02</v>
      </c>
      <c r="AF195" s="75">
        <v>0.03</v>
      </c>
    </row>
    <row r="196" spans="1:32" x14ac:dyDescent="0.25">
      <c r="A196" s="77" t="s">
        <v>857</v>
      </c>
      <c r="B196" s="78" t="s">
        <v>820</v>
      </c>
      <c r="C196" s="79" t="s">
        <v>364</v>
      </c>
      <c r="D196" s="79" t="s">
        <v>369</v>
      </c>
      <c r="E196" s="79" t="s">
        <v>821</v>
      </c>
      <c r="F196" s="75">
        <v>14</v>
      </c>
      <c r="G196" s="75">
        <v>1</v>
      </c>
      <c r="H196" s="75">
        <v>250</v>
      </c>
      <c r="I196" s="75">
        <v>2.8</v>
      </c>
      <c r="J196" s="79">
        <v>0</v>
      </c>
      <c r="K196" s="79">
        <v>0</v>
      </c>
      <c r="L196" s="79">
        <v>0</v>
      </c>
      <c r="M196" s="79">
        <v>0</v>
      </c>
      <c r="N196" s="79">
        <v>0</v>
      </c>
      <c r="O196" s="79">
        <v>3</v>
      </c>
      <c r="P196" s="79">
        <v>0</v>
      </c>
      <c r="Q196" s="75">
        <v>1.07</v>
      </c>
      <c r="R196" s="75">
        <v>0</v>
      </c>
      <c r="S196" s="75">
        <v>0</v>
      </c>
      <c r="T196" s="75">
        <v>0</v>
      </c>
      <c r="U196" s="75">
        <v>0</v>
      </c>
      <c r="V196" s="75">
        <v>0</v>
      </c>
      <c r="W196" s="75">
        <v>0</v>
      </c>
      <c r="X196" s="79">
        <v>0.1</v>
      </c>
      <c r="Y196" s="79">
        <v>0.1</v>
      </c>
      <c r="Z196" s="79">
        <v>0</v>
      </c>
      <c r="AA196" s="79">
        <v>0.2</v>
      </c>
      <c r="AB196" s="75">
        <v>0.05</v>
      </c>
      <c r="AC196" s="75">
        <v>0.01</v>
      </c>
      <c r="AD196" s="75">
        <v>0.06</v>
      </c>
      <c r="AE196" s="75">
        <v>0.05</v>
      </c>
      <c r="AF196" s="75">
        <v>0.06</v>
      </c>
    </row>
    <row r="197" spans="1:32" x14ac:dyDescent="0.25">
      <c r="A197" s="77" t="s">
        <v>857</v>
      </c>
      <c r="B197" s="78" t="s">
        <v>822</v>
      </c>
      <c r="C197" s="79" t="s">
        <v>364</v>
      </c>
      <c r="D197" s="79" t="s">
        <v>375</v>
      </c>
      <c r="E197" s="79" t="s">
        <v>823</v>
      </c>
      <c r="F197" s="75">
        <v>0</v>
      </c>
      <c r="G197" s="75">
        <v>0</v>
      </c>
      <c r="H197" s="75">
        <v>0</v>
      </c>
      <c r="I197" s="75">
        <v>0</v>
      </c>
      <c r="J197" s="79">
        <v>0</v>
      </c>
      <c r="K197" s="79">
        <v>0</v>
      </c>
      <c r="L197" s="79">
        <v>0</v>
      </c>
      <c r="M197" s="79">
        <v>0</v>
      </c>
      <c r="N197" s="79">
        <v>0</v>
      </c>
      <c r="O197" s="79">
        <v>0</v>
      </c>
      <c r="P197" s="79">
        <v>0</v>
      </c>
      <c r="Q197" s="75">
        <v>0</v>
      </c>
      <c r="R197" s="75">
        <v>0</v>
      </c>
      <c r="S197" s="75">
        <v>0</v>
      </c>
      <c r="T197" s="75">
        <v>0</v>
      </c>
      <c r="U197" s="75">
        <v>0</v>
      </c>
      <c r="V197" s="75">
        <v>0</v>
      </c>
      <c r="W197" s="75">
        <v>0</v>
      </c>
      <c r="X197" s="79">
        <v>0</v>
      </c>
      <c r="Y197" s="79">
        <v>0</v>
      </c>
      <c r="Z197" s="79">
        <v>0</v>
      </c>
      <c r="AA197" s="79">
        <v>0</v>
      </c>
      <c r="AB197" s="75">
        <v>0</v>
      </c>
      <c r="AC197" s="75">
        <v>0</v>
      </c>
      <c r="AD197" s="75">
        <v>0</v>
      </c>
      <c r="AE197" s="75">
        <v>0</v>
      </c>
      <c r="AF197" s="75">
        <v>0</v>
      </c>
    </row>
    <row r="198" spans="1:32" x14ac:dyDescent="0.25">
      <c r="A198" s="77" t="s">
        <v>857</v>
      </c>
      <c r="B198" s="78" t="s">
        <v>408</v>
      </c>
      <c r="C198" s="79" t="s">
        <v>409</v>
      </c>
      <c r="D198" s="79" t="s">
        <v>369</v>
      </c>
      <c r="E198" s="79" t="s">
        <v>410</v>
      </c>
      <c r="F198" s="75">
        <v>6</v>
      </c>
      <c r="G198" s="75">
        <v>2</v>
      </c>
      <c r="H198" s="75">
        <v>198</v>
      </c>
      <c r="I198" s="75">
        <v>2.2000000000000002</v>
      </c>
      <c r="J198" s="79">
        <v>0</v>
      </c>
      <c r="K198" s="79">
        <v>0</v>
      </c>
      <c r="L198" s="79">
        <v>0</v>
      </c>
      <c r="M198" s="79">
        <v>0</v>
      </c>
      <c r="N198" s="79">
        <v>0</v>
      </c>
      <c r="O198" s="79">
        <v>0</v>
      </c>
      <c r="P198" s="79">
        <v>0</v>
      </c>
      <c r="Q198" s="75">
        <v>0</v>
      </c>
      <c r="R198" s="75">
        <v>0</v>
      </c>
      <c r="S198" s="75">
        <v>0</v>
      </c>
      <c r="T198" s="75">
        <v>0</v>
      </c>
      <c r="U198" s="75">
        <v>0</v>
      </c>
      <c r="V198" s="75">
        <v>0</v>
      </c>
      <c r="W198" s="75">
        <v>0</v>
      </c>
      <c r="X198" s="79">
        <v>0</v>
      </c>
      <c r="Y198" s="79">
        <v>0</v>
      </c>
      <c r="Z198" s="79">
        <v>0</v>
      </c>
      <c r="AA198" s="79">
        <v>0</v>
      </c>
      <c r="AB198" s="75">
        <v>0</v>
      </c>
      <c r="AC198" s="75">
        <v>0.01</v>
      </c>
      <c r="AD198" s="75">
        <v>0.01</v>
      </c>
      <c r="AE198" s="75">
        <v>0</v>
      </c>
      <c r="AF198" s="75">
        <v>0.01</v>
      </c>
    </row>
    <row r="199" spans="1:32" x14ac:dyDescent="0.25">
      <c r="A199" s="77" t="s">
        <v>857</v>
      </c>
      <c r="B199" s="78" t="s">
        <v>824</v>
      </c>
      <c r="C199" s="79" t="s">
        <v>406</v>
      </c>
      <c r="D199" s="79" t="s">
        <v>365</v>
      </c>
      <c r="E199" s="79" t="s">
        <v>825</v>
      </c>
      <c r="F199" s="75">
        <v>16</v>
      </c>
      <c r="G199" s="75">
        <v>3</v>
      </c>
      <c r="H199" s="75">
        <v>433</v>
      </c>
      <c r="I199" s="75">
        <v>4.8</v>
      </c>
      <c r="J199" s="79">
        <v>1</v>
      </c>
      <c r="K199" s="79">
        <v>0</v>
      </c>
      <c r="L199" s="79">
        <v>1</v>
      </c>
      <c r="M199" s="79">
        <v>0</v>
      </c>
      <c r="N199" s="79">
        <v>0</v>
      </c>
      <c r="O199" s="79">
        <v>2</v>
      </c>
      <c r="P199" s="79">
        <v>0</v>
      </c>
      <c r="Q199" s="75">
        <v>0.42</v>
      </c>
      <c r="R199" s="75">
        <v>0</v>
      </c>
      <c r="S199" s="75">
        <v>0.21</v>
      </c>
      <c r="T199" s="75">
        <v>0</v>
      </c>
      <c r="U199" s="75">
        <v>0.21</v>
      </c>
      <c r="V199" s="75">
        <v>0.21</v>
      </c>
      <c r="W199" s="75">
        <v>0.21</v>
      </c>
      <c r="X199" s="79">
        <v>1.6</v>
      </c>
      <c r="Y199" s="79">
        <v>1.6</v>
      </c>
      <c r="Z199" s="79">
        <v>0.6</v>
      </c>
      <c r="AA199" s="79">
        <v>2.2000000000000002</v>
      </c>
      <c r="AB199" s="75">
        <v>0.32</v>
      </c>
      <c r="AC199" s="75">
        <v>0.13</v>
      </c>
      <c r="AD199" s="75">
        <v>0.45</v>
      </c>
      <c r="AE199" s="75">
        <v>0.32</v>
      </c>
      <c r="AF199" s="75">
        <v>0.45</v>
      </c>
    </row>
    <row r="200" spans="1:32" x14ac:dyDescent="0.25">
      <c r="A200" s="77" t="s">
        <v>857</v>
      </c>
      <c r="B200" s="78" t="s">
        <v>826</v>
      </c>
      <c r="C200" s="79" t="s">
        <v>827</v>
      </c>
      <c r="D200" s="79" t="s">
        <v>369</v>
      </c>
      <c r="E200" s="79" t="s">
        <v>828</v>
      </c>
      <c r="F200" s="75">
        <v>11</v>
      </c>
      <c r="G200" s="75">
        <v>2</v>
      </c>
      <c r="H200" s="75">
        <v>293</v>
      </c>
      <c r="I200" s="75">
        <v>3.3</v>
      </c>
      <c r="J200" s="79">
        <v>0</v>
      </c>
      <c r="K200" s="79">
        <v>0</v>
      </c>
      <c r="L200" s="79">
        <v>0</v>
      </c>
      <c r="M200" s="79">
        <v>0</v>
      </c>
      <c r="N200" s="79">
        <v>0</v>
      </c>
      <c r="O200" s="79">
        <v>0</v>
      </c>
      <c r="P200" s="79">
        <v>0</v>
      </c>
      <c r="Q200" s="75">
        <v>0</v>
      </c>
      <c r="R200" s="75">
        <v>0</v>
      </c>
      <c r="S200" s="75">
        <v>0</v>
      </c>
      <c r="T200" s="75">
        <v>0</v>
      </c>
      <c r="U200" s="75">
        <v>0</v>
      </c>
      <c r="V200" s="75">
        <v>0</v>
      </c>
      <c r="W200" s="75">
        <v>0</v>
      </c>
      <c r="X200" s="79">
        <v>0.2</v>
      </c>
      <c r="Y200" s="79">
        <v>0.2</v>
      </c>
      <c r="Z200" s="79">
        <v>0.2</v>
      </c>
      <c r="AA200" s="79">
        <v>0.4</v>
      </c>
      <c r="AB200" s="75">
        <v>7.0000000000000007E-2</v>
      </c>
      <c r="AC200" s="75">
        <v>0.05</v>
      </c>
      <c r="AD200" s="75">
        <v>0.13</v>
      </c>
      <c r="AE200" s="75">
        <v>7.0000000000000007E-2</v>
      </c>
      <c r="AF200" s="75">
        <v>0.13</v>
      </c>
    </row>
    <row r="201" spans="1:32" x14ac:dyDescent="0.25">
      <c r="A201" s="77" t="s">
        <v>857</v>
      </c>
      <c r="B201" s="78" t="s">
        <v>829</v>
      </c>
      <c r="C201" s="79" t="s">
        <v>364</v>
      </c>
      <c r="D201" s="79" t="s">
        <v>361</v>
      </c>
      <c r="E201" s="79" t="s">
        <v>830</v>
      </c>
      <c r="F201" s="75">
        <v>18</v>
      </c>
      <c r="G201" s="75">
        <v>16</v>
      </c>
      <c r="H201" s="74">
        <v>1280</v>
      </c>
      <c r="I201" s="75">
        <v>14.2</v>
      </c>
      <c r="J201" s="79">
        <v>0</v>
      </c>
      <c r="K201" s="79">
        <v>2</v>
      </c>
      <c r="L201" s="79">
        <v>0</v>
      </c>
      <c r="M201" s="79">
        <v>0</v>
      </c>
      <c r="N201" s="79">
        <v>0</v>
      </c>
      <c r="O201" s="79">
        <v>2</v>
      </c>
      <c r="P201" s="79">
        <v>1</v>
      </c>
      <c r="Q201" s="75">
        <v>0.14000000000000001</v>
      </c>
      <c r="R201" s="75">
        <v>7.0000000000000007E-2</v>
      </c>
      <c r="S201" s="75">
        <v>0</v>
      </c>
      <c r="T201" s="75">
        <v>0.14000000000000001</v>
      </c>
      <c r="U201" s="75">
        <v>0.14000000000000001</v>
      </c>
      <c r="V201" s="75">
        <v>0</v>
      </c>
      <c r="W201" s="75">
        <v>0.14000000000000001</v>
      </c>
      <c r="X201" s="79">
        <v>0.3</v>
      </c>
      <c r="Y201" s="79">
        <v>0.3</v>
      </c>
      <c r="Z201" s="79">
        <v>0.6</v>
      </c>
      <c r="AA201" s="79">
        <v>1</v>
      </c>
      <c r="AB201" s="75">
        <v>0.02</v>
      </c>
      <c r="AC201" s="75">
        <v>0.04</v>
      </c>
      <c r="AD201" s="75">
        <v>7.0000000000000007E-2</v>
      </c>
      <c r="AE201" s="75">
        <v>0.02</v>
      </c>
      <c r="AF201" s="75">
        <v>7.0000000000000007E-2</v>
      </c>
    </row>
    <row r="202" spans="1:32" x14ac:dyDescent="0.25">
      <c r="A202" s="77" t="s">
        <v>857</v>
      </c>
      <c r="B202" s="78" t="s">
        <v>831</v>
      </c>
      <c r="C202" s="79" t="s">
        <v>406</v>
      </c>
      <c r="D202" s="79" t="s">
        <v>414</v>
      </c>
      <c r="E202" s="79" t="s">
        <v>832</v>
      </c>
      <c r="F202" s="75">
        <v>19</v>
      </c>
      <c r="G202" s="75">
        <v>13</v>
      </c>
      <c r="H202" s="74">
        <v>1202</v>
      </c>
      <c r="I202" s="75">
        <v>13.4</v>
      </c>
      <c r="J202" s="79">
        <v>2</v>
      </c>
      <c r="K202" s="79">
        <v>4</v>
      </c>
      <c r="L202" s="79">
        <v>2</v>
      </c>
      <c r="M202" s="79">
        <v>0</v>
      </c>
      <c r="N202" s="79">
        <v>0</v>
      </c>
      <c r="O202" s="79">
        <v>2</v>
      </c>
      <c r="P202" s="79">
        <v>0</v>
      </c>
      <c r="Q202" s="75">
        <v>0.15</v>
      </c>
      <c r="R202" s="75">
        <v>0</v>
      </c>
      <c r="S202" s="75">
        <v>0.15</v>
      </c>
      <c r="T202" s="75">
        <v>0.3</v>
      </c>
      <c r="U202" s="75">
        <v>0.45</v>
      </c>
      <c r="V202" s="75">
        <v>0.15</v>
      </c>
      <c r="W202" s="75">
        <v>0.45</v>
      </c>
      <c r="X202" s="79">
        <v>1.3</v>
      </c>
      <c r="Y202" s="79">
        <v>1.3</v>
      </c>
      <c r="Z202" s="79">
        <v>2.6</v>
      </c>
      <c r="AA202" s="79">
        <v>3.9</v>
      </c>
      <c r="AB202" s="75">
        <v>0.1</v>
      </c>
      <c r="AC202" s="75">
        <v>0.2</v>
      </c>
      <c r="AD202" s="75">
        <v>0.28999999999999998</v>
      </c>
      <c r="AE202" s="75">
        <v>0.1</v>
      </c>
      <c r="AF202" s="75">
        <v>0.28999999999999998</v>
      </c>
    </row>
    <row r="203" spans="1:32" x14ac:dyDescent="0.25">
      <c r="A203" s="77" t="s">
        <v>857</v>
      </c>
      <c r="B203" s="78" t="s">
        <v>833</v>
      </c>
      <c r="C203" s="79">
        <v>0</v>
      </c>
      <c r="D203" s="79" t="s">
        <v>365</v>
      </c>
      <c r="E203" s="79" t="s">
        <v>834</v>
      </c>
      <c r="F203" s="75">
        <v>1</v>
      </c>
      <c r="G203" s="75">
        <v>0</v>
      </c>
      <c r="H203" s="75">
        <v>1</v>
      </c>
      <c r="I203" s="75">
        <v>0</v>
      </c>
      <c r="J203" s="79">
        <v>0</v>
      </c>
      <c r="K203" s="79">
        <v>0</v>
      </c>
      <c r="L203" s="79">
        <v>0</v>
      </c>
      <c r="M203" s="79">
        <v>0</v>
      </c>
      <c r="N203" s="79">
        <v>0</v>
      </c>
      <c r="O203" s="79">
        <v>0</v>
      </c>
      <c r="P203" s="79">
        <v>0</v>
      </c>
      <c r="Q203" s="75">
        <v>0</v>
      </c>
      <c r="R203" s="75">
        <v>0</v>
      </c>
      <c r="S203" s="75">
        <v>0</v>
      </c>
      <c r="T203" s="75">
        <v>0</v>
      </c>
      <c r="U203" s="75">
        <v>0</v>
      </c>
      <c r="V203" s="75">
        <v>0</v>
      </c>
      <c r="W203" s="75">
        <v>0</v>
      </c>
      <c r="X203" s="79">
        <v>0</v>
      </c>
      <c r="Y203" s="79">
        <v>0</v>
      </c>
      <c r="Z203" s="79">
        <v>0</v>
      </c>
      <c r="AA203" s="79">
        <v>0</v>
      </c>
      <c r="AB203" s="75">
        <v>0</v>
      </c>
      <c r="AC203" s="75">
        <v>0</v>
      </c>
      <c r="AD203" s="75">
        <v>0</v>
      </c>
      <c r="AE203" s="75">
        <v>0</v>
      </c>
      <c r="AF203" s="75">
        <v>0</v>
      </c>
    </row>
    <row r="204" spans="1:32" x14ac:dyDescent="0.25">
      <c r="A204" s="77" t="s">
        <v>857</v>
      </c>
      <c r="B204" s="78" t="s">
        <v>835</v>
      </c>
      <c r="C204" s="79" t="s">
        <v>578</v>
      </c>
      <c r="D204" s="79" t="s">
        <v>361</v>
      </c>
      <c r="E204" s="79" t="s">
        <v>836</v>
      </c>
      <c r="F204" s="75">
        <v>0</v>
      </c>
      <c r="G204" s="75">
        <v>0</v>
      </c>
      <c r="H204" s="75">
        <v>0</v>
      </c>
      <c r="I204" s="75">
        <v>0</v>
      </c>
      <c r="J204" s="79">
        <v>0</v>
      </c>
      <c r="K204" s="79">
        <v>0</v>
      </c>
      <c r="L204" s="79">
        <v>0</v>
      </c>
      <c r="M204" s="79">
        <v>0</v>
      </c>
      <c r="N204" s="79">
        <v>0</v>
      </c>
      <c r="O204" s="79">
        <v>0</v>
      </c>
      <c r="P204" s="79">
        <v>0</v>
      </c>
      <c r="Q204" s="75">
        <v>0</v>
      </c>
      <c r="R204" s="75">
        <v>0</v>
      </c>
      <c r="S204" s="75">
        <v>0</v>
      </c>
      <c r="T204" s="75">
        <v>0</v>
      </c>
      <c r="U204" s="75">
        <v>0</v>
      </c>
      <c r="V204" s="75">
        <v>0</v>
      </c>
      <c r="W204" s="75">
        <v>0</v>
      </c>
      <c r="X204" s="79">
        <v>0</v>
      </c>
      <c r="Y204" s="79">
        <v>0</v>
      </c>
      <c r="Z204" s="79">
        <v>0</v>
      </c>
      <c r="AA204" s="79">
        <v>0</v>
      </c>
      <c r="AB204" s="75">
        <v>0</v>
      </c>
      <c r="AC204" s="75">
        <v>0</v>
      </c>
      <c r="AD204" s="75">
        <v>0</v>
      </c>
      <c r="AE204" s="75">
        <v>0</v>
      </c>
      <c r="AF204" s="75">
        <v>0</v>
      </c>
    </row>
    <row r="205" spans="1:32" x14ac:dyDescent="0.25">
      <c r="A205" s="77" t="s">
        <v>857</v>
      </c>
      <c r="B205" s="78" t="s">
        <v>837</v>
      </c>
      <c r="C205" s="79" t="s">
        <v>364</v>
      </c>
      <c r="D205" s="79" t="s">
        <v>365</v>
      </c>
      <c r="E205" s="79" t="s">
        <v>838</v>
      </c>
      <c r="F205" s="75">
        <v>0</v>
      </c>
      <c r="G205" s="75">
        <v>0</v>
      </c>
      <c r="H205" s="75">
        <v>0</v>
      </c>
      <c r="I205" s="75">
        <v>0</v>
      </c>
      <c r="J205" s="79">
        <v>0</v>
      </c>
      <c r="K205" s="79">
        <v>0</v>
      </c>
      <c r="L205" s="79">
        <v>0</v>
      </c>
      <c r="M205" s="79">
        <v>0</v>
      </c>
      <c r="N205" s="79">
        <v>0</v>
      </c>
      <c r="O205" s="79">
        <v>0</v>
      </c>
      <c r="P205" s="79">
        <v>0</v>
      </c>
      <c r="Q205" s="75">
        <v>0</v>
      </c>
      <c r="R205" s="75">
        <v>0</v>
      </c>
      <c r="S205" s="75">
        <v>0</v>
      </c>
      <c r="T205" s="75">
        <v>0</v>
      </c>
      <c r="U205" s="75">
        <v>0</v>
      </c>
      <c r="V205" s="75">
        <v>0</v>
      </c>
      <c r="W205" s="75">
        <v>0</v>
      </c>
      <c r="X205" s="79">
        <v>0</v>
      </c>
      <c r="Y205" s="79">
        <v>0</v>
      </c>
      <c r="Z205" s="79">
        <v>0</v>
      </c>
      <c r="AA205" s="79">
        <v>0</v>
      </c>
      <c r="AB205" s="75">
        <v>0</v>
      </c>
      <c r="AC205" s="75">
        <v>0</v>
      </c>
      <c r="AD205" s="75">
        <v>0</v>
      </c>
      <c r="AE205" s="75">
        <v>0</v>
      </c>
      <c r="AF205" s="75">
        <v>0</v>
      </c>
    </row>
    <row r="206" spans="1:32" x14ac:dyDescent="0.25">
      <c r="A206" s="77" t="s">
        <v>857</v>
      </c>
      <c r="B206" s="78" t="s">
        <v>839</v>
      </c>
      <c r="C206" s="79" t="s">
        <v>430</v>
      </c>
      <c r="D206" s="79" t="s">
        <v>465</v>
      </c>
      <c r="E206" s="79" t="s">
        <v>840</v>
      </c>
      <c r="F206" s="75">
        <v>6</v>
      </c>
      <c r="G206" s="75">
        <v>2</v>
      </c>
      <c r="H206" s="75">
        <v>258</v>
      </c>
      <c r="I206" s="75">
        <v>2.9</v>
      </c>
      <c r="J206" s="79">
        <v>0</v>
      </c>
      <c r="K206" s="79">
        <v>0</v>
      </c>
      <c r="L206" s="79">
        <v>0</v>
      </c>
      <c r="M206" s="79">
        <v>0</v>
      </c>
      <c r="N206" s="79">
        <v>0</v>
      </c>
      <c r="O206" s="79">
        <v>0</v>
      </c>
      <c r="P206" s="79">
        <v>0</v>
      </c>
      <c r="Q206" s="75">
        <v>0</v>
      </c>
      <c r="R206" s="75">
        <v>0</v>
      </c>
      <c r="S206" s="75">
        <v>0</v>
      </c>
      <c r="T206" s="75">
        <v>0</v>
      </c>
      <c r="U206" s="75">
        <v>0</v>
      </c>
      <c r="V206" s="75">
        <v>0</v>
      </c>
      <c r="W206" s="75">
        <v>0</v>
      </c>
      <c r="X206" s="79">
        <v>0.2</v>
      </c>
      <c r="Y206" s="79">
        <v>0.2</v>
      </c>
      <c r="Z206" s="79">
        <v>0.3</v>
      </c>
      <c r="AA206" s="79">
        <v>0.4</v>
      </c>
      <c r="AB206" s="75">
        <v>0.06</v>
      </c>
      <c r="AC206" s="75">
        <v>0.09</v>
      </c>
      <c r="AD206" s="75">
        <v>0.15</v>
      </c>
      <c r="AE206" s="75">
        <v>0.06</v>
      </c>
      <c r="AF206" s="75">
        <v>0.15</v>
      </c>
    </row>
    <row r="207" spans="1:32" x14ac:dyDescent="0.25">
      <c r="A207" s="77" t="s">
        <v>857</v>
      </c>
      <c r="B207" s="78" t="s">
        <v>841</v>
      </c>
      <c r="C207" s="79" t="s">
        <v>454</v>
      </c>
      <c r="D207" s="79" t="s">
        <v>842</v>
      </c>
      <c r="E207" s="79" t="s">
        <v>843</v>
      </c>
      <c r="F207" s="75">
        <v>4</v>
      </c>
      <c r="G207" s="75">
        <v>0</v>
      </c>
      <c r="H207" s="75">
        <v>49</v>
      </c>
      <c r="I207" s="75">
        <v>0.5</v>
      </c>
      <c r="J207" s="79">
        <v>0</v>
      </c>
      <c r="K207" s="79">
        <v>0</v>
      </c>
      <c r="L207" s="79">
        <v>0</v>
      </c>
      <c r="M207" s="79">
        <v>0</v>
      </c>
      <c r="N207" s="79">
        <v>0</v>
      </c>
      <c r="O207" s="79">
        <v>0</v>
      </c>
      <c r="P207" s="79">
        <v>0</v>
      </c>
      <c r="Q207" s="75">
        <v>0</v>
      </c>
      <c r="R207" s="75">
        <v>0</v>
      </c>
      <c r="S207" s="75">
        <v>0</v>
      </c>
      <c r="T207" s="75">
        <v>0</v>
      </c>
      <c r="U207" s="75">
        <v>0</v>
      </c>
      <c r="V207" s="75">
        <v>0</v>
      </c>
      <c r="W207" s="75">
        <v>0</v>
      </c>
      <c r="X207" s="79">
        <v>0</v>
      </c>
      <c r="Y207" s="79">
        <v>0</v>
      </c>
      <c r="Z207" s="79">
        <v>0</v>
      </c>
      <c r="AA207" s="79">
        <v>0</v>
      </c>
      <c r="AB207" s="75">
        <v>0</v>
      </c>
      <c r="AC207" s="75">
        <v>0</v>
      </c>
      <c r="AD207" s="75">
        <v>0</v>
      </c>
      <c r="AE207" s="75">
        <v>0</v>
      </c>
      <c r="AF207" s="75">
        <v>0</v>
      </c>
    </row>
    <row r="208" spans="1:32" x14ac:dyDescent="0.25">
      <c r="A208" s="77" t="s">
        <v>857</v>
      </c>
      <c r="B208" s="78" t="s">
        <v>844</v>
      </c>
      <c r="C208" s="79" t="s">
        <v>364</v>
      </c>
      <c r="D208" s="79" t="s">
        <v>369</v>
      </c>
      <c r="E208" s="79" t="s">
        <v>845</v>
      </c>
      <c r="F208" s="75">
        <v>0</v>
      </c>
      <c r="G208" s="75">
        <v>0</v>
      </c>
      <c r="H208" s="75">
        <v>0</v>
      </c>
      <c r="I208" s="75">
        <v>0</v>
      </c>
      <c r="J208" s="79">
        <v>0</v>
      </c>
      <c r="K208" s="79">
        <v>0</v>
      </c>
      <c r="L208" s="79">
        <v>0</v>
      </c>
      <c r="M208" s="79">
        <v>0</v>
      </c>
      <c r="N208" s="79">
        <v>0</v>
      </c>
      <c r="O208" s="79">
        <v>0</v>
      </c>
      <c r="P208" s="79">
        <v>0</v>
      </c>
      <c r="Q208" s="75">
        <v>0</v>
      </c>
      <c r="R208" s="75">
        <v>0</v>
      </c>
      <c r="S208" s="75">
        <v>0</v>
      </c>
      <c r="T208" s="75">
        <v>0</v>
      </c>
      <c r="U208" s="75">
        <v>0</v>
      </c>
      <c r="V208" s="75">
        <v>0</v>
      </c>
      <c r="W208" s="75">
        <v>0</v>
      </c>
      <c r="X208" s="79">
        <v>0</v>
      </c>
      <c r="Y208" s="79">
        <v>0</v>
      </c>
      <c r="Z208" s="79">
        <v>0</v>
      </c>
      <c r="AA208" s="79">
        <v>0</v>
      </c>
      <c r="AB208" s="75">
        <v>0</v>
      </c>
      <c r="AC208" s="75">
        <v>0</v>
      </c>
      <c r="AD208" s="75">
        <v>0</v>
      </c>
      <c r="AE208" s="75">
        <v>0</v>
      </c>
      <c r="AF208" s="75">
        <v>0</v>
      </c>
    </row>
    <row r="209" spans="1:32" x14ac:dyDescent="0.25">
      <c r="A209" s="77" t="s">
        <v>857</v>
      </c>
      <c r="B209" s="78" t="s">
        <v>846</v>
      </c>
      <c r="C209" s="79" t="s">
        <v>395</v>
      </c>
      <c r="D209" s="79" t="s">
        <v>369</v>
      </c>
      <c r="E209" s="79" t="s">
        <v>847</v>
      </c>
      <c r="F209" s="75">
        <v>20</v>
      </c>
      <c r="G209" s="75">
        <v>17</v>
      </c>
      <c r="H209" s="74">
        <v>1478</v>
      </c>
      <c r="I209" s="75">
        <v>16.399999999999999</v>
      </c>
      <c r="J209" s="79">
        <v>0</v>
      </c>
      <c r="K209" s="79">
        <v>0</v>
      </c>
      <c r="L209" s="79">
        <v>0</v>
      </c>
      <c r="M209" s="79">
        <v>0</v>
      </c>
      <c r="N209" s="79">
        <v>0</v>
      </c>
      <c r="O209" s="79">
        <v>4</v>
      </c>
      <c r="P209" s="79">
        <v>0</v>
      </c>
      <c r="Q209" s="75">
        <v>0.24</v>
      </c>
      <c r="R209" s="75">
        <v>0</v>
      </c>
      <c r="S209" s="75">
        <v>0</v>
      </c>
      <c r="T209" s="75">
        <v>0</v>
      </c>
      <c r="U209" s="75">
        <v>0</v>
      </c>
      <c r="V209" s="75">
        <v>0</v>
      </c>
      <c r="W209" s="75">
        <v>0</v>
      </c>
      <c r="X209" s="79">
        <v>1.1000000000000001</v>
      </c>
      <c r="Y209" s="79">
        <v>1.1000000000000001</v>
      </c>
      <c r="Z209" s="79">
        <v>0.5</v>
      </c>
      <c r="AA209" s="79">
        <v>1.6</v>
      </c>
      <c r="AB209" s="75">
        <v>7.0000000000000007E-2</v>
      </c>
      <c r="AC209" s="75">
        <v>0.03</v>
      </c>
      <c r="AD209" s="75">
        <v>0.1</v>
      </c>
      <c r="AE209" s="75">
        <v>7.0000000000000007E-2</v>
      </c>
      <c r="AF209" s="75">
        <v>0.1</v>
      </c>
    </row>
    <row r="210" spans="1:32" x14ac:dyDescent="0.25">
      <c r="A210" s="77" t="s">
        <v>857</v>
      </c>
      <c r="B210" s="78" t="s">
        <v>848</v>
      </c>
      <c r="C210" s="79" t="s">
        <v>364</v>
      </c>
      <c r="D210" s="79" t="s">
        <v>361</v>
      </c>
      <c r="E210" s="79" t="s">
        <v>849</v>
      </c>
      <c r="F210" s="75">
        <v>3</v>
      </c>
      <c r="G210" s="75">
        <v>1</v>
      </c>
      <c r="H210" s="75">
        <v>157</v>
      </c>
      <c r="I210" s="75">
        <v>1.7</v>
      </c>
      <c r="J210" s="79">
        <v>0</v>
      </c>
      <c r="K210" s="79">
        <v>0</v>
      </c>
      <c r="L210" s="79">
        <v>0</v>
      </c>
      <c r="M210" s="79">
        <v>0</v>
      </c>
      <c r="N210" s="79">
        <v>0</v>
      </c>
      <c r="O210" s="79">
        <v>2</v>
      </c>
      <c r="P210" s="79">
        <v>1</v>
      </c>
      <c r="Q210" s="75">
        <v>1.18</v>
      </c>
      <c r="R210" s="75">
        <v>0.59</v>
      </c>
      <c r="S210" s="75">
        <v>0</v>
      </c>
      <c r="T210" s="75">
        <v>0</v>
      </c>
      <c r="U210" s="75">
        <v>0</v>
      </c>
      <c r="V210" s="75">
        <v>0</v>
      </c>
      <c r="W210" s="75">
        <v>0</v>
      </c>
      <c r="X210" s="79">
        <v>0</v>
      </c>
      <c r="Y210" s="79">
        <v>0</v>
      </c>
      <c r="Z210" s="79">
        <v>0</v>
      </c>
      <c r="AA210" s="79">
        <v>0</v>
      </c>
      <c r="AB210" s="75">
        <v>0.02</v>
      </c>
      <c r="AC210" s="75">
        <v>0</v>
      </c>
      <c r="AD210" s="75">
        <v>0.02</v>
      </c>
      <c r="AE210" s="75">
        <v>0.02</v>
      </c>
      <c r="AF210" s="75">
        <v>0.02</v>
      </c>
    </row>
    <row r="211" spans="1:32" x14ac:dyDescent="0.25">
      <c r="A211" s="77" t="s">
        <v>857</v>
      </c>
      <c r="B211" s="78" t="s">
        <v>850</v>
      </c>
      <c r="C211" s="79" t="s">
        <v>364</v>
      </c>
      <c r="D211" s="79" t="s">
        <v>361</v>
      </c>
      <c r="E211" s="79" t="s">
        <v>851</v>
      </c>
      <c r="F211" s="75">
        <v>16</v>
      </c>
      <c r="G211" s="75">
        <v>14</v>
      </c>
      <c r="H211" s="74">
        <v>1295</v>
      </c>
      <c r="I211" s="75">
        <v>14.4</v>
      </c>
      <c r="J211" s="79">
        <v>0</v>
      </c>
      <c r="K211" s="79">
        <v>0</v>
      </c>
      <c r="L211" s="79">
        <v>0</v>
      </c>
      <c r="M211" s="79">
        <v>0</v>
      </c>
      <c r="N211" s="79">
        <v>0</v>
      </c>
      <c r="O211" s="79">
        <v>4</v>
      </c>
      <c r="P211" s="79">
        <v>0</v>
      </c>
      <c r="Q211" s="75">
        <v>0.28000000000000003</v>
      </c>
      <c r="R211" s="75">
        <v>0</v>
      </c>
      <c r="S211" s="75">
        <v>0</v>
      </c>
      <c r="T211" s="75">
        <v>0</v>
      </c>
      <c r="U211" s="75">
        <v>0</v>
      </c>
      <c r="V211" s="75">
        <v>0</v>
      </c>
      <c r="W211" s="75">
        <v>0</v>
      </c>
      <c r="X211" s="79">
        <v>0</v>
      </c>
      <c r="Y211" s="79">
        <v>0</v>
      </c>
      <c r="Z211" s="79">
        <v>0.1</v>
      </c>
      <c r="AA211" s="79">
        <v>0.1</v>
      </c>
      <c r="AB211" s="75">
        <v>0</v>
      </c>
      <c r="AC211" s="75">
        <v>0</v>
      </c>
      <c r="AD211" s="75">
        <v>0.01</v>
      </c>
      <c r="AE211" s="75">
        <v>0</v>
      </c>
      <c r="AF211" s="75">
        <v>0.01</v>
      </c>
    </row>
    <row r="212" spans="1:32" x14ac:dyDescent="0.25">
      <c r="A212" s="77" t="s">
        <v>857</v>
      </c>
      <c r="B212" s="78" t="s">
        <v>852</v>
      </c>
      <c r="C212" s="79" t="s">
        <v>364</v>
      </c>
      <c r="D212" s="79" t="s">
        <v>369</v>
      </c>
      <c r="E212" s="79" t="s">
        <v>853</v>
      </c>
      <c r="F212" s="75">
        <v>0</v>
      </c>
      <c r="G212" s="75">
        <v>0</v>
      </c>
      <c r="H212" s="75">
        <v>0</v>
      </c>
      <c r="I212" s="75">
        <v>0</v>
      </c>
      <c r="J212" s="79">
        <v>0</v>
      </c>
      <c r="K212" s="79">
        <v>0</v>
      </c>
      <c r="L212" s="79">
        <v>0</v>
      </c>
      <c r="M212" s="79">
        <v>0</v>
      </c>
      <c r="N212" s="79">
        <v>0</v>
      </c>
      <c r="O212" s="79">
        <v>0</v>
      </c>
      <c r="P212" s="79">
        <v>0</v>
      </c>
      <c r="Q212" s="75">
        <v>0</v>
      </c>
      <c r="R212" s="75">
        <v>0</v>
      </c>
      <c r="S212" s="75">
        <v>0</v>
      </c>
      <c r="T212" s="75">
        <v>0</v>
      </c>
      <c r="U212" s="75">
        <v>0</v>
      </c>
      <c r="V212" s="75">
        <v>0</v>
      </c>
      <c r="W212" s="75">
        <v>0</v>
      </c>
      <c r="X212" s="79">
        <v>0</v>
      </c>
      <c r="Y212" s="79">
        <v>0</v>
      </c>
      <c r="Z212" s="79">
        <v>0</v>
      </c>
      <c r="AA212" s="79">
        <v>0</v>
      </c>
      <c r="AB212" s="75">
        <v>0</v>
      </c>
      <c r="AC212" s="75">
        <v>0</v>
      </c>
      <c r="AD212" s="75">
        <v>0</v>
      </c>
      <c r="AE212" s="75">
        <v>0</v>
      </c>
      <c r="AF212" s="75">
        <v>0</v>
      </c>
    </row>
    <row r="213" spans="1:32" x14ac:dyDescent="0.25">
      <c r="A213" s="77" t="s">
        <v>857</v>
      </c>
      <c r="B213" s="78" t="s">
        <v>854</v>
      </c>
      <c r="C213" s="79" t="s">
        <v>364</v>
      </c>
      <c r="D213" s="79" t="s">
        <v>375</v>
      </c>
      <c r="E213" s="79" t="s">
        <v>657</v>
      </c>
      <c r="F213" s="75">
        <v>0</v>
      </c>
      <c r="G213" s="75">
        <v>0</v>
      </c>
      <c r="H213" s="75">
        <v>0</v>
      </c>
      <c r="I213" s="75">
        <v>0</v>
      </c>
      <c r="J213" s="79">
        <v>0</v>
      </c>
      <c r="K213" s="79">
        <v>0</v>
      </c>
      <c r="L213" s="79">
        <v>0</v>
      </c>
      <c r="M213" s="79">
        <v>0</v>
      </c>
      <c r="N213" s="79">
        <v>0</v>
      </c>
      <c r="O213" s="79">
        <v>0</v>
      </c>
      <c r="P213" s="79">
        <v>0</v>
      </c>
      <c r="Q213" s="75">
        <v>0</v>
      </c>
      <c r="R213" s="75">
        <v>0</v>
      </c>
      <c r="S213" s="75">
        <v>0</v>
      </c>
      <c r="T213" s="75">
        <v>0</v>
      </c>
      <c r="U213" s="75">
        <v>0</v>
      </c>
      <c r="V213" s="75">
        <v>0</v>
      </c>
      <c r="W213" s="75">
        <v>0</v>
      </c>
      <c r="X213" s="79">
        <v>0</v>
      </c>
      <c r="Y213" s="79">
        <v>0</v>
      </c>
      <c r="Z213" s="79">
        <v>0</v>
      </c>
      <c r="AA213" s="79">
        <v>0</v>
      </c>
      <c r="AB213" s="75">
        <v>0</v>
      </c>
      <c r="AC213" s="75">
        <v>0</v>
      </c>
      <c r="AD213" s="75">
        <v>0</v>
      </c>
      <c r="AE213" s="75">
        <v>0</v>
      </c>
      <c r="AF213" s="75">
        <v>0</v>
      </c>
    </row>
    <row r="214" spans="1:32" x14ac:dyDescent="0.25">
      <c r="A214" s="77" t="s">
        <v>857</v>
      </c>
      <c r="B214" s="78" t="s">
        <v>855</v>
      </c>
      <c r="C214" s="79" t="s">
        <v>398</v>
      </c>
      <c r="D214" s="79" t="s">
        <v>399</v>
      </c>
      <c r="E214" s="79" t="s">
        <v>856</v>
      </c>
      <c r="F214" s="75">
        <v>19</v>
      </c>
      <c r="G214" s="75">
        <v>19</v>
      </c>
      <c r="H214" s="74">
        <v>1661</v>
      </c>
      <c r="I214" s="75">
        <v>18.5</v>
      </c>
      <c r="J214" s="79">
        <v>6</v>
      </c>
      <c r="K214" s="79">
        <v>2</v>
      </c>
      <c r="L214" s="79">
        <v>6</v>
      </c>
      <c r="M214" s="79">
        <v>0</v>
      </c>
      <c r="N214" s="79">
        <v>2</v>
      </c>
      <c r="O214" s="79">
        <v>3</v>
      </c>
      <c r="P214" s="79">
        <v>0</v>
      </c>
      <c r="Q214" s="75">
        <v>0.16</v>
      </c>
      <c r="R214" s="75">
        <v>0</v>
      </c>
      <c r="S214" s="75">
        <v>0.33</v>
      </c>
      <c r="T214" s="75">
        <v>0.11</v>
      </c>
      <c r="U214" s="75">
        <v>0.43</v>
      </c>
      <c r="V214" s="75">
        <v>0.33</v>
      </c>
      <c r="W214" s="75">
        <v>0.43</v>
      </c>
      <c r="X214" s="79">
        <v>5.0999999999999996</v>
      </c>
      <c r="Y214" s="79">
        <v>3.3</v>
      </c>
      <c r="Z214" s="79">
        <v>2.4</v>
      </c>
      <c r="AA214" s="79">
        <v>5.7</v>
      </c>
      <c r="AB214" s="75">
        <v>0.27</v>
      </c>
      <c r="AC214" s="75">
        <v>0.13</v>
      </c>
      <c r="AD214" s="75">
        <v>0.4</v>
      </c>
      <c r="AE214" s="75">
        <v>0.18</v>
      </c>
      <c r="AF214" s="75">
        <v>0.31</v>
      </c>
    </row>
    <row r="215" spans="1:32" x14ac:dyDescent="0.25">
      <c r="A215" s="54" t="s">
        <v>927</v>
      </c>
      <c r="B215" s="88" t="s">
        <v>858</v>
      </c>
      <c r="C215" s="75" t="s">
        <v>364</v>
      </c>
      <c r="D215" s="75" t="s">
        <v>361</v>
      </c>
      <c r="E215" s="75" t="s">
        <v>859</v>
      </c>
      <c r="F215" s="79">
        <v>0</v>
      </c>
      <c r="G215" s="79">
        <v>0</v>
      </c>
      <c r="H215" s="79">
        <v>0</v>
      </c>
      <c r="I215" s="79">
        <v>0</v>
      </c>
      <c r="J215" s="75">
        <v>0</v>
      </c>
      <c r="K215" s="75">
        <v>0</v>
      </c>
      <c r="L215" s="75">
        <v>0</v>
      </c>
      <c r="M215" s="75">
        <v>0</v>
      </c>
      <c r="N215" s="75">
        <v>0</v>
      </c>
      <c r="O215" s="75">
        <v>0</v>
      </c>
      <c r="P215" s="75">
        <v>0</v>
      </c>
      <c r="Q215" s="79">
        <v>0</v>
      </c>
      <c r="R215" s="79">
        <v>0</v>
      </c>
      <c r="S215" s="79">
        <v>0</v>
      </c>
      <c r="T215" s="79">
        <v>0</v>
      </c>
      <c r="U215" s="79">
        <v>0</v>
      </c>
      <c r="V215" s="79">
        <v>0</v>
      </c>
      <c r="W215" s="79">
        <v>0</v>
      </c>
      <c r="X215" s="75">
        <v>0</v>
      </c>
      <c r="Y215" s="75">
        <v>0</v>
      </c>
      <c r="Z215" s="75">
        <v>0</v>
      </c>
      <c r="AA215" s="75">
        <v>0</v>
      </c>
      <c r="AB215" s="79">
        <v>0</v>
      </c>
      <c r="AC215" s="79">
        <v>0</v>
      </c>
      <c r="AD215" s="79">
        <v>0</v>
      </c>
      <c r="AE215" s="79">
        <v>0</v>
      </c>
      <c r="AF215" s="79">
        <v>0</v>
      </c>
    </row>
    <row r="216" spans="1:32" x14ac:dyDescent="0.25">
      <c r="A216" s="54" t="s">
        <v>927</v>
      </c>
      <c r="B216" s="88" t="s">
        <v>860</v>
      </c>
      <c r="C216" s="75" t="s">
        <v>360</v>
      </c>
      <c r="D216" s="75" t="s">
        <v>465</v>
      </c>
      <c r="E216" s="75" t="s">
        <v>861</v>
      </c>
      <c r="F216" s="79">
        <v>0</v>
      </c>
      <c r="G216" s="79">
        <v>0</v>
      </c>
      <c r="H216" s="79">
        <v>0</v>
      </c>
      <c r="I216" s="79">
        <v>0</v>
      </c>
      <c r="J216" s="75">
        <v>0</v>
      </c>
      <c r="K216" s="75">
        <v>0</v>
      </c>
      <c r="L216" s="75">
        <v>0</v>
      </c>
      <c r="M216" s="75">
        <v>0</v>
      </c>
      <c r="N216" s="75">
        <v>0</v>
      </c>
      <c r="O216" s="75">
        <v>0</v>
      </c>
      <c r="P216" s="75">
        <v>0</v>
      </c>
      <c r="Q216" s="79">
        <v>0</v>
      </c>
      <c r="R216" s="79">
        <v>0</v>
      </c>
      <c r="S216" s="79">
        <v>0</v>
      </c>
      <c r="T216" s="79">
        <v>0</v>
      </c>
      <c r="U216" s="79">
        <v>0</v>
      </c>
      <c r="V216" s="79">
        <v>0</v>
      </c>
      <c r="W216" s="79">
        <v>0</v>
      </c>
      <c r="X216" s="75">
        <v>0</v>
      </c>
      <c r="Y216" s="75">
        <v>0</v>
      </c>
      <c r="Z216" s="75">
        <v>0</v>
      </c>
      <c r="AA216" s="75">
        <v>0</v>
      </c>
      <c r="AB216" s="79">
        <v>0</v>
      </c>
      <c r="AC216" s="79">
        <v>0</v>
      </c>
      <c r="AD216" s="79">
        <v>0</v>
      </c>
      <c r="AE216" s="79">
        <v>0</v>
      </c>
      <c r="AF216" s="79">
        <v>0</v>
      </c>
    </row>
    <row r="217" spans="1:32" x14ac:dyDescent="0.25">
      <c r="A217" s="54" t="s">
        <v>927</v>
      </c>
      <c r="B217" s="88" t="s">
        <v>862</v>
      </c>
      <c r="C217" s="75" t="s">
        <v>364</v>
      </c>
      <c r="D217" s="75" t="s">
        <v>369</v>
      </c>
      <c r="E217" s="75" t="s">
        <v>863</v>
      </c>
      <c r="F217" s="79">
        <v>2</v>
      </c>
      <c r="G217" s="79">
        <v>0</v>
      </c>
      <c r="H217" s="79">
        <v>40</v>
      </c>
      <c r="I217" s="79">
        <v>0.4</v>
      </c>
      <c r="J217" s="75">
        <v>0</v>
      </c>
      <c r="K217" s="75">
        <v>0</v>
      </c>
      <c r="L217" s="75">
        <v>0</v>
      </c>
      <c r="M217" s="75">
        <v>0</v>
      </c>
      <c r="N217" s="75">
        <v>0</v>
      </c>
      <c r="O217" s="75">
        <v>0</v>
      </c>
      <c r="P217" s="75">
        <v>0</v>
      </c>
      <c r="Q217" s="79">
        <v>0</v>
      </c>
      <c r="R217" s="79">
        <v>0</v>
      </c>
      <c r="S217" s="79">
        <v>0</v>
      </c>
      <c r="T217" s="79">
        <v>0</v>
      </c>
      <c r="U217" s="79">
        <v>0</v>
      </c>
      <c r="V217" s="79">
        <v>0</v>
      </c>
      <c r="W217" s="79">
        <v>0</v>
      </c>
      <c r="X217" s="75">
        <v>0</v>
      </c>
      <c r="Y217" s="75">
        <v>0</v>
      </c>
      <c r="Z217" s="75">
        <v>0</v>
      </c>
      <c r="AA217" s="75">
        <v>0</v>
      </c>
      <c r="AB217" s="79">
        <v>0</v>
      </c>
      <c r="AC217" s="79">
        <v>0</v>
      </c>
      <c r="AD217" s="79">
        <v>0</v>
      </c>
      <c r="AE217" s="79">
        <v>0</v>
      </c>
      <c r="AF217" s="79">
        <v>0</v>
      </c>
    </row>
    <row r="218" spans="1:32" x14ac:dyDescent="0.25">
      <c r="A218" s="54" t="s">
        <v>927</v>
      </c>
      <c r="B218" s="88" t="s">
        <v>864</v>
      </c>
      <c r="C218" s="75" t="s">
        <v>865</v>
      </c>
      <c r="D218" s="75" t="s">
        <v>375</v>
      </c>
      <c r="E218" s="75" t="s">
        <v>866</v>
      </c>
      <c r="F218" s="79">
        <v>1</v>
      </c>
      <c r="G218" s="79">
        <v>1</v>
      </c>
      <c r="H218" s="79">
        <v>90</v>
      </c>
      <c r="I218" s="79">
        <v>1</v>
      </c>
      <c r="J218" s="75">
        <v>0</v>
      </c>
      <c r="K218" s="75">
        <v>0</v>
      </c>
      <c r="L218" s="75">
        <v>0</v>
      </c>
      <c r="M218" s="75">
        <v>0</v>
      </c>
      <c r="N218" s="75">
        <v>0</v>
      </c>
      <c r="O218" s="75">
        <v>0</v>
      </c>
      <c r="P218" s="75">
        <v>0</v>
      </c>
      <c r="Q218" s="79">
        <v>0</v>
      </c>
      <c r="R218" s="79">
        <v>0</v>
      </c>
      <c r="S218" s="79">
        <v>0</v>
      </c>
      <c r="T218" s="79">
        <v>0</v>
      </c>
      <c r="U218" s="79">
        <v>0</v>
      </c>
      <c r="V218" s="79">
        <v>0</v>
      </c>
      <c r="W218" s="79">
        <v>0</v>
      </c>
      <c r="X218" s="75">
        <v>0</v>
      </c>
      <c r="Y218" s="75">
        <v>0</v>
      </c>
      <c r="Z218" s="75">
        <v>0</v>
      </c>
      <c r="AA218" s="75">
        <v>0</v>
      </c>
      <c r="AB218" s="79">
        <v>0</v>
      </c>
      <c r="AC218" s="79">
        <v>0</v>
      </c>
      <c r="AD218" s="79">
        <v>0</v>
      </c>
      <c r="AE218" s="79">
        <v>0</v>
      </c>
      <c r="AF218" s="79">
        <v>0</v>
      </c>
    </row>
    <row r="219" spans="1:32" x14ac:dyDescent="0.25">
      <c r="A219" s="54" t="s">
        <v>927</v>
      </c>
      <c r="B219" s="88" t="s">
        <v>867</v>
      </c>
      <c r="C219" s="75" t="s">
        <v>364</v>
      </c>
      <c r="D219" s="75" t="s">
        <v>365</v>
      </c>
      <c r="E219" s="75" t="s">
        <v>868</v>
      </c>
      <c r="F219" s="79">
        <v>10</v>
      </c>
      <c r="G219" s="79">
        <v>8</v>
      </c>
      <c r="H219" s="79">
        <v>670</v>
      </c>
      <c r="I219" s="79">
        <v>7.4</v>
      </c>
      <c r="J219" s="75">
        <v>1</v>
      </c>
      <c r="K219" s="75">
        <v>0</v>
      </c>
      <c r="L219" s="75">
        <v>1</v>
      </c>
      <c r="M219" s="75">
        <v>0</v>
      </c>
      <c r="N219" s="75">
        <v>0</v>
      </c>
      <c r="O219" s="75">
        <v>1</v>
      </c>
      <c r="P219" s="75">
        <v>0</v>
      </c>
      <c r="Q219" s="79">
        <v>0.14000000000000001</v>
      </c>
      <c r="R219" s="79">
        <v>0</v>
      </c>
      <c r="S219" s="79">
        <v>0.13</v>
      </c>
      <c r="T219" s="79">
        <v>0</v>
      </c>
      <c r="U219" s="79">
        <v>0.13</v>
      </c>
      <c r="V219" s="79">
        <v>0.13</v>
      </c>
      <c r="W219" s="79">
        <v>0.13</v>
      </c>
      <c r="X219" s="75">
        <v>2</v>
      </c>
      <c r="Y219" s="75">
        <v>2</v>
      </c>
      <c r="Z219" s="75">
        <v>0.3</v>
      </c>
      <c r="AA219" s="75">
        <v>2.4</v>
      </c>
      <c r="AB219" s="79">
        <v>0.27</v>
      </c>
      <c r="AC219" s="79">
        <v>0.04</v>
      </c>
      <c r="AD219" s="79">
        <v>0.32</v>
      </c>
      <c r="AE219" s="79">
        <v>0.27</v>
      </c>
      <c r="AF219" s="79">
        <v>0.32</v>
      </c>
    </row>
    <row r="220" spans="1:32" x14ac:dyDescent="0.25">
      <c r="A220" s="54" t="s">
        <v>927</v>
      </c>
      <c r="B220" s="88" t="s">
        <v>869</v>
      </c>
      <c r="C220" s="75" t="s">
        <v>578</v>
      </c>
      <c r="D220" s="75" t="s">
        <v>365</v>
      </c>
      <c r="E220" s="75" t="s">
        <v>870</v>
      </c>
      <c r="F220" s="79">
        <v>2</v>
      </c>
      <c r="G220" s="79">
        <v>0</v>
      </c>
      <c r="H220" s="79">
        <v>25</v>
      </c>
      <c r="I220" s="79">
        <v>0.3</v>
      </c>
      <c r="J220" s="75">
        <v>0</v>
      </c>
      <c r="K220" s="75">
        <v>0</v>
      </c>
      <c r="L220" s="75">
        <v>0</v>
      </c>
      <c r="M220" s="75">
        <v>0</v>
      </c>
      <c r="N220" s="75">
        <v>0</v>
      </c>
      <c r="O220" s="75">
        <v>0</v>
      </c>
      <c r="P220" s="75">
        <v>0</v>
      </c>
      <c r="Q220" s="79">
        <v>0</v>
      </c>
      <c r="R220" s="79">
        <v>0</v>
      </c>
      <c r="S220" s="79">
        <v>0</v>
      </c>
      <c r="T220" s="79">
        <v>0</v>
      </c>
      <c r="U220" s="79">
        <v>0</v>
      </c>
      <c r="V220" s="79">
        <v>0</v>
      </c>
      <c r="W220" s="79">
        <v>0</v>
      </c>
      <c r="X220" s="75">
        <v>0.1</v>
      </c>
      <c r="Y220" s="75">
        <v>0.1</v>
      </c>
      <c r="Z220" s="75">
        <v>0.5</v>
      </c>
      <c r="AA220" s="75">
        <v>0.6</v>
      </c>
      <c r="AB220" s="79">
        <v>0.32</v>
      </c>
      <c r="AC220" s="79">
        <v>1.95</v>
      </c>
      <c r="AD220" s="79">
        <v>2.27</v>
      </c>
      <c r="AE220" s="79">
        <v>0.32</v>
      </c>
      <c r="AF220" s="79">
        <v>2.27</v>
      </c>
    </row>
    <row r="221" spans="1:32" x14ac:dyDescent="0.25">
      <c r="A221" s="54" t="s">
        <v>927</v>
      </c>
      <c r="B221" s="88" t="s">
        <v>871</v>
      </c>
      <c r="C221" s="75" t="s">
        <v>364</v>
      </c>
      <c r="D221" s="75" t="s">
        <v>361</v>
      </c>
      <c r="E221" s="75" t="s">
        <v>872</v>
      </c>
      <c r="F221" s="79">
        <v>18</v>
      </c>
      <c r="G221" s="79">
        <v>18</v>
      </c>
      <c r="H221" s="80">
        <v>1610</v>
      </c>
      <c r="I221" s="79">
        <v>17.899999999999999</v>
      </c>
      <c r="J221" s="75">
        <v>1</v>
      </c>
      <c r="K221" s="75">
        <v>1</v>
      </c>
      <c r="L221" s="75">
        <v>1</v>
      </c>
      <c r="M221" s="75">
        <v>0</v>
      </c>
      <c r="N221" s="75">
        <v>0</v>
      </c>
      <c r="O221" s="75">
        <v>1</v>
      </c>
      <c r="P221" s="75">
        <v>0</v>
      </c>
      <c r="Q221" s="79">
        <v>0.06</v>
      </c>
      <c r="R221" s="79">
        <v>0</v>
      </c>
      <c r="S221" s="79">
        <v>0.06</v>
      </c>
      <c r="T221" s="79">
        <v>0.06</v>
      </c>
      <c r="U221" s="79">
        <v>0.11</v>
      </c>
      <c r="V221" s="79">
        <v>0.06</v>
      </c>
      <c r="W221" s="79">
        <v>0.11</v>
      </c>
      <c r="X221" s="75">
        <v>0.6</v>
      </c>
      <c r="Y221" s="75">
        <v>0.6</v>
      </c>
      <c r="Z221" s="75">
        <v>0.3</v>
      </c>
      <c r="AA221" s="75">
        <v>0.9</v>
      </c>
      <c r="AB221" s="79">
        <v>0.03</v>
      </c>
      <c r="AC221" s="79">
        <v>0.02</v>
      </c>
      <c r="AD221" s="79">
        <v>0.05</v>
      </c>
      <c r="AE221" s="79">
        <v>0.03</v>
      </c>
      <c r="AF221" s="79">
        <v>0.05</v>
      </c>
    </row>
    <row r="222" spans="1:32" x14ac:dyDescent="0.25">
      <c r="A222" s="54" t="s">
        <v>927</v>
      </c>
      <c r="B222" s="88" t="s">
        <v>873</v>
      </c>
      <c r="C222" s="75" t="s">
        <v>578</v>
      </c>
      <c r="D222" s="75" t="s">
        <v>361</v>
      </c>
      <c r="E222" s="75" t="s">
        <v>874</v>
      </c>
      <c r="F222" s="79">
        <v>12</v>
      </c>
      <c r="G222" s="79">
        <v>9</v>
      </c>
      <c r="H222" s="79">
        <v>767</v>
      </c>
      <c r="I222" s="79">
        <v>8.5</v>
      </c>
      <c r="J222" s="75">
        <v>0</v>
      </c>
      <c r="K222" s="75">
        <v>0</v>
      </c>
      <c r="L222" s="75">
        <v>0</v>
      </c>
      <c r="M222" s="75">
        <v>0</v>
      </c>
      <c r="N222" s="75">
        <v>0</v>
      </c>
      <c r="O222" s="75">
        <v>0</v>
      </c>
      <c r="P222" s="75">
        <v>0</v>
      </c>
      <c r="Q222" s="79">
        <v>0</v>
      </c>
      <c r="R222" s="79">
        <v>0</v>
      </c>
      <c r="S222" s="79">
        <v>0</v>
      </c>
      <c r="T222" s="79">
        <v>0</v>
      </c>
      <c r="U222" s="79">
        <v>0</v>
      </c>
      <c r="V222" s="79">
        <v>0</v>
      </c>
      <c r="W222" s="79">
        <v>0</v>
      </c>
      <c r="X222" s="75">
        <v>0.2</v>
      </c>
      <c r="Y222" s="75">
        <v>0.2</v>
      </c>
      <c r="Z222" s="75">
        <v>0.2</v>
      </c>
      <c r="AA222" s="75">
        <v>0.4</v>
      </c>
      <c r="AB222" s="79">
        <v>0.02</v>
      </c>
      <c r="AC222" s="79">
        <v>0.03</v>
      </c>
      <c r="AD222" s="79">
        <v>0.05</v>
      </c>
      <c r="AE222" s="79">
        <v>0.02</v>
      </c>
      <c r="AF222" s="79">
        <v>0.05</v>
      </c>
    </row>
    <row r="223" spans="1:32" x14ac:dyDescent="0.25">
      <c r="A223" s="54" t="s">
        <v>927</v>
      </c>
      <c r="B223" s="88" t="s">
        <v>875</v>
      </c>
      <c r="C223" s="75" t="s">
        <v>364</v>
      </c>
      <c r="D223" s="75" t="s">
        <v>369</v>
      </c>
      <c r="E223" s="75" t="s">
        <v>876</v>
      </c>
      <c r="F223" s="79">
        <v>10</v>
      </c>
      <c r="G223" s="79">
        <v>4</v>
      </c>
      <c r="H223" s="79">
        <v>413</v>
      </c>
      <c r="I223" s="79">
        <v>4.5999999999999996</v>
      </c>
      <c r="J223" s="75">
        <v>0</v>
      </c>
      <c r="K223" s="75">
        <v>0</v>
      </c>
      <c r="L223" s="75">
        <v>0</v>
      </c>
      <c r="M223" s="75">
        <v>0</v>
      </c>
      <c r="N223" s="75">
        <v>0</v>
      </c>
      <c r="O223" s="75">
        <v>2</v>
      </c>
      <c r="P223" s="75">
        <v>0</v>
      </c>
      <c r="Q223" s="79">
        <v>0.43</v>
      </c>
      <c r="R223" s="79">
        <v>0</v>
      </c>
      <c r="S223" s="79">
        <v>0</v>
      </c>
      <c r="T223" s="79">
        <v>0</v>
      </c>
      <c r="U223" s="79">
        <v>0</v>
      </c>
      <c r="V223" s="79">
        <v>0</v>
      </c>
      <c r="W223" s="79">
        <v>0</v>
      </c>
      <c r="X223" s="75">
        <v>0.6</v>
      </c>
      <c r="Y223" s="75">
        <v>0.6</v>
      </c>
      <c r="Z223" s="75">
        <v>0.1</v>
      </c>
      <c r="AA223" s="75">
        <v>0.7</v>
      </c>
      <c r="AB223" s="79">
        <v>0.12</v>
      </c>
      <c r="AC223" s="79">
        <v>0.03</v>
      </c>
      <c r="AD223" s="79">
        <v>0.15</v>
      </c>
      <c r="AE223" s="79">
        <v>0.12</v>
      </c>
      <c r="AF223" s="79">
        <v>0.15</v>
      </c>
    </row>
    <row r="224" spans="1:32" x14ac:dyDescent="0.25">
      <c r="A224" s="54" t="s">
        <v>927</v>
      </c>
      <c r="B224" s="88" t="s">
        <v>877</v>
      </c>
      <c r="C224" s="75" t="s">
        <v>804</v>
      </c>
      <c r="D224" s="75" t="s">
        <v>369</v>
      </c>
      <c r="E224" s="75" t="s">
        <v>878</v>
      </c>
      <c r="F224" s="79">
        <v>10</v>
      </c>
      <c r="G224" s="79">
        <v>2</v>
      </c>
      <c r="H224" s="79">
        <v>228</v>
      </c>
      <c r="I224" s="79">
        <v>2.5</v>
      </c>
      <c r="J224" s="75">
        <v>0</v>
      </c>
      <c r="K224" s="75">
        <v>0</v>
      </c>
      <c r="L224" s="75">
        <v>0</v>
      </c>
      <c r="M224" s="75">
        <v>0</v>
      </c>
      <c r="N224" s="75">
        <v>0</v>
      </c>
      <c r="O224" s="75">
        <v>1</v>
      </c>
      <c r="P224" s="75">
        <v>0</v>
      </c>
      <c r="Q224" s="79">
        <v>0.4</v>
      </c>
      <c r="R224" s="79">
        <v>0</v>
      </c>
      <c r="S224" s="79">
        <v>0</v>
      </c>
      <c r="T224" s="79">
        <v>0</v>
      </c>
      <c r="U224" s="79">
        <v>0</v>
      </c>
      <c r="V224" s="79">
        <v>0</v>
      </c>
      <c r="W224" s="79">
        <v>0</v>
      </c>
      <c r="X224" s="75">
        <v>0.2</v>
      </c>
      <c r="Y224" s="75">
        <v>0.2</v>
      </c>
      <c r="Z224" s="75">
        <v>0</v>
      </c>
      <c r="AA224" s="75">
        <v>0.2</v>
      </c>
      <c r="AB224" s="79">
        <v>7.0000000000000007E-2</v>
      </c>
      <c r="AC224" s="79">
        <v>0</v>
      </c>
      <c r="AD224" s="79">
        <v>7.0000000000000007E-2</v>
      </c>
      <c r="AE224" s="79">
        <v>7.0000000000000007E-2</v>
      </c>
      <c r="AF224" s="79">
        <v>7.0000000000000007E-2</v>
      </c>
    </row>
    <row r="225" spans="1:32" x14ac:dyDescent="0.25">
      <c r="A225" s="54" t="s">
        <v>927</v>
      </c>
      <c r="B225" s="88" t="s">
        <v>879</v>
      </c>
      <c r="C225" s="75" t="s">
        <v>765</v>
      </c>
      <c r="D225" s="75" t="s">
        <v>369</v>
      </c>
      <c r="E225" s="75" t="s">
        <v>880</v>
      </c>
      <c r="F225" s="79">
        <v>15</v>
      </c>
      <c r="G225" s="79">
        <v>14</v>
      </c>
      <c r="H225" s="80">
        <v>1131</v>
      </c>
      <c r="I225" s="79">
        <v>12.6</v>
      </c>
      <c r="J225" s="75">
        <v>0</v>
      </c>
      <c r="K225" s="75">
        <v>1</v>
      </c>
      <c r="L225" s="75">
        <v>0</v>
      </c>
      <c r="M225" s="75">
        <v>0</v>
      </c>
      <c r="N225" s="75">
        <v>0</v>
      </c>
      <c r="O225" s="75">
        <v>3</v>
      </c>
      <c r="P225" s="75">
        <v>0</v>
      </c>
      <c r="Q225" s="79">
        <v>0.24</v>
      </c>
      <c r="R225" s="79">
        <v>0</v>
      </c>
      <c r="S225" s="79">
        <v>0</v>
      </c>
      <c r="T225" s="79">
        <v>0.08</v>
      </c>
      <c r="U225" s="79">
        <v>0.08</v>
      </c>
      <c r="V225" s="79">
        <v>0</v>
      </c>
      <c r="W225" s="79">
        <v>0.08</v>
      </c>
      <c r="X225" s="75">
        <v>0</v>
      </c>
      <c r="Y225" s="75">
        <v>0</v>
      </c>
      <c r="Z225" s="75">
        <v>0.7</v>
      </c>
      <c r="AA225" s="75">
        <v>0.7</v>
      </c>
      <c r="AB225" s="79">
        <v>0</v>
      </c>
      <c r="AC225" s="79">
        <v>0.06</v>
      </c>
      <c r="AD225" s="79">
        <v>0.06</v>
      </c>
      <c r="AE225" s="79">
        <v>0</v>
      </c>
      <c r="AF225" s="79">
        <v>0.06</v>
      </c>
    </row>
    <row r="226" spans="1:32" x14ac:dyDescent="0.25">
      <c r="A226" s="54" t="s">
        <v>927</v>
      </c>
      <c r="B226" s="88" t="s">
        <v>881</v>
      </c>
      <c r="C226" s="75" t="s">
        <v>364</v>
      </c>
      <c r="D226" s="75" t="s">
        <v>369</v>
      </c>
      <c r="E226" s="75" t="s">
        <v>882</v>
      </c>
      <c r="F226" s="79">
        <v>6</v>
      </c>
      <c r="G226" s="79">
        <v>0</v>
      </c>
      <c r="H226" s="79">
        <v>142</v>
      </c>
      <c r="I226" s="79">
        <v>1.6</v>
      </c>
      <c r="J226" s="75">
        <v>0</v>
      </c>
      <c r="K226" s="75">
        <v>0</v>
      </c>
      <c r="L226" s="75">
        <v>0</v>
      </c>
      <c r="M226" s="75">
        <v>0</v>
      </c>
      <c r="N226" s="75">
        <v>0</v>
      </c>
      <c r="O226" s="75">
        <v>1</v>
      </c>
      <c r="P226" s="75">
        <v>0</v>
      </c>
      <c r="Q226" s="79">
        <v>0.63</v>
      </c>
      <c r="R226" s="79">
        <v>0</v>
      </c>
      <c r="S226" s="79">
        <v>0</v>
      </c>
      <c r="T226" s="79">
        <v>0</v>
      </c>
      <c r="U226" s="79">
        <v>0</v>
      </c>
      <c r="V226" s="79">
        <v>0</v>
      </c>
      <c r="W226" s="79">
        <v>0</v>
      </c>
      <c r="X226" s="75">
        <v>0.1</v>
      </c>
      <c r="Y226" s="75">
        <v>0.1</v>
      </c>
      <c r="Z226" s="75">
        <v>0</v>
      </c>
      <c r="AA226" s="75">
        <v>0.1</v>
      </c>
      <c r="AB226" s="79">
        <v>0.03</v>
      </c>
      <c r="AC226" s="79">
        <v>0</v>
      </c>
      <c r="AD226" s="79">
        <v>0.03</v>
      </c>
      <c r="AE226" s="79">
        <v>0.03</v>
      </c>
      <c r="AF226" s="79">
        <v>0.03</v>
      </c>
    </row>
    <row r="227" spans="1:32" x14ac:dyDescent="0.25">
      <c r="A227" s="54" t="s">
        <v>927</v>
      </c>
      <c r="B227" s="88" t="s">
        <v>883</v>
      </c>
      <c r="C227" s="75" t="s">
        <v>398</v>
      </c>
      <c r="D227" s="75" t="s">
        <v>465</v>
      </c>
      <c r="E227" s="75" t="s">
        <v>884</v>
      </c>
      <c r="F227" s="79">
        <v>0</v>
      </c>
      <c r="G227" s="79">
        <v>0</v>
      </c>
      <c r="H227" s="79">
        <v>0</v>
      </c>
      <c r="I227" s="79">
        <v>0</v>
      </c>
      <c r="J227" s="75">
        <v>0</v>
      </c>
      <c r="K227" s="75">
        <v>0</v>
      </c>
      <c r="L227" s="75">
        <v>0</v>
      </c>
      <c r="M227" s="75">
        <v>0</v>
      </c>
      <c r="N227" s="75">
        <v>0</v>
      </c>
      <c r="O227" s="75">
        <v>0</v>
      </c>
      <c r="P227" s="75">
        <v>0</v>
      </c>
      <c r="Q227" s="79">
        <v>0</v>
      </c>
      <c r="R227" s="79">
        <v>0</v>
      </c>
      <c r="S227" s="79">
        <v>0</v>
      </c>
      <c r="T227" s="79">
        <v>0</v>
      </c>
      <c r="U227" s="79">
        <v>0</v>
      </c>
      <c r="V227" s="79">
        <v>0</v>
      </c>
      <c r="W227" s="79">
        <v>0</v>
      </c>
      <c r="X227" s="75">
        <v>0</v>
      </c>
      <c r="Y227" s="75">
        <v>0</v>
      </c>
      <c r="Z227" s="75">
        <v>0</v>
      </c>
      <c r="AA227" s="75">
        <v>0</v>
      </c>
      <c r="AB227" s="79">
        <v>0</v>
      </c>
      <c r="AC227" s="79">
        <v>0</v>
      </c>
      <c r="AD227" s="79">
        <v>0</v>
      </c>
      <c r="AE227" s="79">
        <v>0</v>
      </c>
      <c r="AF227" s="79">
        <v>0</v>
      </c>
    </row>
    <row r="228" spans="1:32" x14ac:dyDescent="0.25">
      <c r="A228" s="54" t="s">
        <v>927</v>
      </c>
      <c r="B228" s="88" t="s">
        <v>885</v>
      </c>
      <c r="C228" s="75" t="s">
        <v>364</v>
      </c>
      <c r="D228" s="75" t="s">
        <v>361</v>
      </c>
      <c r="E228" s="75" t="s">
        <v>886</v>
      </c>
      <c r="F228" s="79">
        <v>4</v>
      </c>
      <c r="G228" s="79">
        <v>3</v>
      </c>
      <c r="H228" s="79">
        <v>211</v>
      </c>
      <c r="I228" s="79">
        <v>2.2999999999999998</v>
      </c>
      <c r="J228" s="75">
        <v>0</v>
      </c>
      <c r="K228" s="75">
        <v>0</v>
      </c>
      <c r="L228" s="75">
        <v>0</v>
      </c>
      <c r="M228" s="75">
        <v>0</v>
      </c>
      <c r="N228" s="75">
        <v>0</v>
      </c>
      <c r="O228" s="75">
        <v>0</v>
      </c>
      <c r="P228" s="75">
        <v>0</v>
      </c>
      <c r="Q228" s="79">
        <v>0</v>
      </c>
      <c r="R228" s="79">
        <v>0</v>
      </c>
      <c r="S228" s="79">
        <v>0</v>
      </c>
      <c r="T228" s="79">
        <v>0</v>
      </c>
      <c r="U228" s="79">
        <v>0</v>
      </c>
      <c r="V228" s="79">
        <v>0</v>
      </c>
      <c r="W228" s="79">
        <v>0</v>
      </c>
      <c r="X228" s="75">
        <v>1.1000000000000001</v>
      </c>
      <c r="Y228" s="75">
        <v>1.1000000000000001</v>
      </c>
      <c r="Z228" s="75">
        <v>0.1</v>
      </c>
      <c r="AA228" s="75">
        <v>1.2</v>
      </c>
      <c r="AB228" s="79">
        <v>0.47</v>
      </c>
      <c r="AC228" s="79">
        <v>0.04</v>
      </c>
      <c r="AD228" s="79">
        <v>0.5</v>
      </c>
      <c r="AE228" s="79">
        <v>0.47</v>
      </c>
      <c r="AF228" s="79">
        <v>0.5</v>
      </c>
    </row>
    <row r="229" spans="1:32" x14ac:dyDescent="0.25">
      <c r="A229" s="54" t="s">
        <v>927</v>
      </c>
      <c r="B229" s="88" t="s">
        <v>887</v>
      </c>
      <c r="C229" s="75" t="s">
        <v>417</v>
      </c>
      <c r="D229" s="75" t="s">
        <v>369</v>
      </c>
      <c r="E229" s="75" t="s">
        <v>888</v>
      </c>
      <c r="F229" s="79">
        <v>0</v>
      </c>
      <c r="G229" s="79">
        <v>0</v>
      </c>
      <c r="H229" s="79">
        <v>0</v>
      </c>
      <c r="I229" s="79">
        <v>0</v>
      </c>
      <c r="J229" s="75">
        <v>0</v>
      </c>
      <c r="K229" s="75">
        <v>0</v>
      </c>
      <c r="L229" s="75">
        <v>0</v>
      </c>
      <c r="M229" s="75">
        <v>0</v>
      </c>
      <c r="N229" s="75">
        <v>0</v>
      </c>
      <c r="O229" s="75">
        <v>0</v>
      </c>
      <c r="P229" s="75">
        <v>0</v>
      </c>
      <c r="Q229" s="79">
        <v>0</v>
      </c>
      <c r="R229" s="79">
        <v>0</v>
      </c>
      <c r="S229" s="79">
        <v>0</v>
      </c>
      <c r="T229" s="79">
        <v>0</v>
      </c>
      <c r="U229" s="79">
        <v>0</v>
      </c>
      <c r="V229" s="79">
        <v>0</v>
      </c>
      <c r="W229" s="79">
        <v>0</v>
      </c>
      <c r="X229" s="75">
        <v>0</v>
      </c>
      <c r="Y229" s="75">
        <v>0</v>
      </c>
      <c r="Z229" s="75">
        <v>0</v>
      </c>
      <c r="AA229" s="75">
        <v>0</v>
      </c>
      <c r="AB229" s="79">
        <v>0</v>
      </c>
      <c r="AC229" s="79">
        <v>0</v>
      </c>
      <c r="AD229" s="79">
        <v>0</v>
      </c>
      <c r="AE229" s="79">
        <v>0</v>
      </c>
      <c r="AF229" s="79">
        <v>0</v>
      </c>
    </row>
    <row r="230" spans="1:32" x14ac:dyDescent="0.25">
      <c r="A230" s="54" t="s">
        <v>927</v>
      </c>
      <c r="B230" s="88" t="s">
        <v>889</v>
      </c>
      <c r="C230" s="75" t="s">
        <v>364</v>
      </c>
      <c r="D230" s="75" t="s">
        <v>399</v>
      </c>
      <c r="E230" s="75" t="s">
        <v>890</v>
      </c>
      <c r="F230" s="79">
        <v>20</v>
      </c>
      <c r="G230" s="79">
        <v>19</v>
      </c>
      <c r="H230" s="80">
        <v>1679</v>
      </c>
      <c r="I230" s="79">
        <v>18.7</v>
      </c>
      <c r="J230" s="75">
        <v>3</v>
      </c>
      <c r="K230" s="75">
        <v>1</v>
      </c>
      <c r="L230" s="75">
        <v>2</v>
      </c>
      <c r="M230" s="75">
        <v>1</v>
      </c>
      <c r="N230" s="75">
        <v>1</v>
      </c>
      <c r="O230" s="75">
        <v>1</v>
      </c>
      <c r="P230" s="75">
        <v>0</v>
      </c>
      <c r="Q230" s="79">
        <v>0.05</v>
      </c>
      <c r="R230" s="79">
        <v>0</v>
      </c>
      <c r="S230" s="79">
        <v>0.16</v>
      </c>
      <c r="T230" s="79">
        <v>0.05</v>
      </c>
      <c r="U230" s="79">
        <v>0.21</v>
      </c>
      <c r="V230" s="79">
        <v>0.11</v>
      </c>
      <c r="W230" s="79">
        <v>0.16</v>
      </c>
      <c r="X230" s="75">
        <v>3.7</v>
      </c>
      <c r="Y230" s="75">
        <v>2.9</v>
      </c>
      <c r="Z230" s="75">
        <v>2.7</v>
      </c>
      <c r="AA230" s="75">
        <v>5.6</v>
      </c>
      <c r="AB230" s="79">
        <v>0.2</v>
      </c>
      <c r="AC230" s="79">
        <v>0.14000000000000001</v>
      </c>
      <c r="AD230" s="79">
        <v>0.34</v>
      </c>
      <c r="AE230" s="79">
        <v>0.15</v>
      </c>
      <c r="AF230" s="79">
        <v>0.3</v>
      </c>
    </row>
    <row r="231" spans="1:32" x14ac:dyDescent="0.25">
      <c r="A231" s="54" t="s">
        <v>927</v>
      </c>
      <c r="B231" s="88" t="s">
        <v>891</v>
      </c>
      <c r="C231" s="75" t="s">
        <v>364</v>
      </c>
      <c r="D231" s="75" t="s">
        <v>361</v>
      </c>
      <c r="E231" s="75" t="s">
        <v>892</v>
      </c>
      <c r="F231" s="79">
        <v>4</v>
      </c>
      <c r="G231" s="79">
        <v>3</v>
      </c>
      <c r="H231" s="79">
        <v>320</v>
      </c>
      <c r="I231" s="79">
        <v>3.6</v>
      </c>
      <c r="J231" s="75">
        <v>0</v>
      </c>
      <c r="K231" s="75">
        <v>0</v>
      </c>
      <c r="L231" s="75">
        <v>0</v>
      </c>
      <c r="M231" s="75">
        <v>0</v>
      </c>
      <c r="N231" s="75">
        <v>0</v>
      </c>
      <c r="O231" s="75">
        <v>1</v>
      </c>
      <c r="P231" s="75">
        <v>0</v>
      </c>
      <c r="Q231" s="79">
        <v>0.28000000000000003</v>
      </c>
      <c r="R231" s="79">
        <v>0</v>
      </c>
      <c r="S231" s="79">
        <v>0</v>
      </c>
      <c r="T231" s="79">
        <v>0</v>
      </c>
      <c r="U231" s="79">
        <v>0</v>
      </c>
      <c r="V231" s="79">
        <v>0</v>
      </c>
      <c r="W231" s="79">
        <v>0</v>
      </c>
      <c r="X231" s="75">
        <v>0.3</v>
      </c>
      <c r="Y231" s="75">
        <v>0.3</v>
      </c>
      <c r="Z231" s="75">
        <v>0.3</v>
      </c>
      <c r="AA231" s="75">
        <v>0.6</v>
      </c>
      <c r="AB231" s="79">
        <v>0.08</v>
      </c>
      <c r="AC231" s="79">
        <v>0.08</v>
      </c>
      <c r="AD231" s="79">
        <v>0.16</v>
      </c>
      <c r="AE231" s="79">
        <v>0.08</v>
      </c>
      <c r="AF231" s="79">
        <v>0.16</v>
      </c>
    </row>
    <row r="232" spans="1:32" x14ac:dyDescent="0.25">
      <c r="A232" s="54" t="s">
        <v>927</v>
      </c>
      <c r="B232" s="88" t="s">
        <v>893</v>
      </c>
      <c r="C232" s="75" t="s">
        <v>634</v>
      </c>
      <c r="D232" s="75" t="s">
        <v>369</v>
      </c>
      <c r="E232" s="75" t="s">
        <v>894</v>
      </c>
      <c r="F232" s="79">
        <v>20</v>
      </c>
      <c r="G232" s="79">
        <v>20</v>
      </c>
      <c r="H232" s="80">
        <v>1782</v>
      </c>
      <c r="I232" s="79">
        <v>19.8</v>
      </c>
      <c r="J232" s="75">
        <v>1</v>
      </c>
      <c r="K232" s="75">
        <v>5</v>
      </c>
      <c r="L232" s="75">
        <v>1</v>
      </c>
      <c r="M232" s="75">
        <v>0</v>
      </c>
      <c r="N232" s="75">
        <v>0</v>
      </c>
      <c r="O232" s="75">
        <v>2</v>
      </c>
      <c r="P232" s="75">
        <v>0</v>
      </c>
      <c r="Q232" s="79">
        <v>0.1</v>
      </c>
      <c r="R232" s="79">
        <v>0</v>
      </c>
      <c r="S232" s="79">
        <v>0.05</v>
      </c>
      <c r="T232" s="79">
        <v>0.25</v>
      </c>
      <c r="U232" s="79">
        <v>0.3</v>
      </c>
      <c r="V232" s="79">
        <v>0.05</v>
      </c>
      <c r="W232" s="79">
        <v>0.3</v>
      </c>
      <c r="X232" s="75">
        <v>1.2</v>
      </c>
      <c r="Y232" s="75">
        <v>1.2</v>
      </c>
      <c r="Z232" s="75">
        <v>2.7</v>
      </c>
      <c r="AA232" s="75">
        <v>4</v>
      </c>
      <c r="AB232" s="79">
        <v>0.06</v>
      </c>
      <c r="AC232" s="79">
        <v>0.14000000000000001</v>
      </c>
      <c r="AD232" s="79">
        <v>0.2</v>
      </c>
      <c r="AE232" s="79">
        <v>0.06</v>
      </c>
      <c r="AF232" s="79">
        <v>0.2</v>
      </c>
    </row>
    <row r="233" spans="1:32" x14ac:dyDescent="0.25">
      <c r="A233" s="54" t="s">
        <v>927</v>
      </c>
      <c r="B233" s="88" t="s">
        <v>895</v>
      </c>
      <c r="C233" s="75" t="s">
        <v>437</v>
      </c>
      <c r="D233" s="75" t="s">
        <v>375</v>
      </c>
      <c r="E233" s="75" t="s">
        <v>896</v>
      </c>
      <c r="F233" s="79">
        <v>0</v>
      </c>
      <c r="G233" s="79">
        <v>0</v>
      </c>
      <c r="H233" s="79">
        <v>0</v>
      </c>
      <c r="I233" s="79">
        <v>0</v>
      </c>
      <c r="J233" s="75">
        <v>0</v>
      </c>
      <c r="K233" s="75">
        <v>0</v>
      </c>
      <c r="L233" s="75">
        <v>0</v>
      </c>
      <c r="M233" s="75">
        <v>0</v>
      </c>
      <c r="N233" s="75">
        <v>0</v>
      </c>
      <c r="O233" s="75">
        <v>0</v>
      </c>
      <c r="P233" s="75">
        <v>0</v>
      </c>
      <c r="Q233" s="79">
        <v>0</v>
      </c>
      <c r="R233" s="79">
        <v>0</v>
      </c>
      <c r="S233" s="79">
        <v>0</v>
      </c>
      <c r="T233" s="79">
        <v>0</v>
      </c>
      <c r="U233" s="79">
        <v>0</v>
      </c>
      <c r="V233" s="79">
        <v>0</v>
      </c>
      <c r="W233" s="79">
        <v>0</v>
      </c>
      <c r="X233" s="75">
        <v>0</v>
      </c>
      <c r="Y233" s="75">
        <v>0</v>
      </c>
      <c r="Z233" s="75">
        <v>0</v>
      </c>
      <c r="AA233" s="75">
        <v>0</v>
      </c>
      <c r="AB233" s="79">
        <v>0</v>
      </c>
      <c r="AC233" s="79">
        <v>0</v>
      </c>
      <c r="AD233" s="79">
        <v>0</v>
      </c>
      <c r="AE233" s="79">
        <v>0</v>
      </c>
      <c r="AF233" s="79">
        <v>0</v>
      </c>
    </row>
    <row r="234" spans="1:32" x14ac:dyDescent="0.25">
      <c r="A234" s="54" t="s">
        <v>927</v>
      </c>
      <c r="B234" s="88" t="s">
        <v>897</v>
      </c>
      <c r="C234" s="75" t="s">
        <v>364</v>
      </c>
      <c r="D234" s="75" t="s">
        <v>361</v>
      </c>
      <c r="E234" s="75" t="s">
        <v>898</v>
      </c>
      <c r="F234" s="79">
        <v>1</v>
      </c>
      <c r="G234" s="79">
        <v>0</v>
      </c>
      <c r="H234" s="79">
        <v>23</v>
      </c>
      <c r="I234" s="79">
        <v>0.3</v>
      </c>
      <c r="J234" s="75">
        <v>0</v>
      </c>
      <c r="K234" s="75">
        <v>0</v>
      </c>
      <c r="L234" s="75">
        <v>0</v>
      </c>
      <c r="M234" s="75">
        <v>0</v>
      </c>
      <c r="N234" s="75">
        <v>0</v>
      </c>
      <c r="O234" s="75">
        <v>0</v>
      </c>
      <c r="P234" s="75">
        <v>0</v>
      </c>
      <c r="Q234" s="79">
        <v>0</v>
      </c>
      <c r="R234" s="79">
        <v>0</v>
      </c>
      <c r="S234" s="79">
        <v>0</v>
      </c>
      <c r="T234" s="79">
        <v>0</v>
      </c>
      <c r="U234" s="79">
        <v>0</v>
      </c>
      <c r="V234" s="79">
        <v>0</v>
      </c>
      <c r="W234" s="79">
        <v>0</v>
      </c>
      <c r="X234" s="75">
        <v>0</v>
      </c>
      <c r="Y234" s="75">
        <v>0</v>
      </c>
      <c r="Z234" s="75">
        <v>0</v>
      </c>
      <c r="AA234" s="75">
        <v>0</v>
      </c>
      <c r="AB234" s="79">
        <v>0</v>
      </c>
      <c r="AC234" s="79">
        <v>0</v>
      </c>
      <c r="AD234" s="79">
        <v>0</v>
      </c>
      <c r="AE234" s="79">
        <v>0</v>
      </c>
      <c r="AF234" s="79">
        <v>0</v>
      </c>
    </row>
    <row r="235" spans="1:32" x14ac:dyDescent="0.25">
      <c r="A235" s="54" t="s">
        <v>927</v>
      </c>
      <c r="B235" s="88" t="s">
        <v>693</v>
      </c>
      <c r="C235" s="75" t="s">
        <v>406</v>
      </c>
      <c r="D235" s="75" t="s">
        <v>365</v>
      </c>
      <c r="E235" s="75" t="s">
        <v>694</v>
      </c>
      <c r="F235" s="79">
        <v>13</v>
      </c>
      <c r="G235" s="79">
        <v>7</v>
      </c>
      <c r="H235" s="79">
        <v>683</v>
      </c>
      <c r="I235" s="79">
        <v>7.6</v>
      </c>
      <c r="J235" s="75">
        <v>1</v>
      </c>
      <c r="K235" s="75">
        <v>0</v>
      </c>
      <c r="L235" s="75">
        <v>1</v>
      </c>
      <c r="M235" s="75">
        <v>0</v>
      </c>
      <c r="N235" s="75">
        <v>0</v>
      </c>
      <c r="O235" s="75">
        <v>2</v>
      </c>
      <c r="P235" s="75">
        <v>0</v>
      </c>
      <c r="Q235" s="79">
        <v>0.26</v>
      </c>
      <c r="R235" s="79">
        <v>0</v>
      </c>
      <c r="S235" s="79">
        <v>0.13</v>
      </c>
      <c r="T235" s="79">
        <v>0</v>
      </c>
      <c r="U235" s="79">
        <v>0.13</v>
      </c>
      <c r="V235" s="79">
        <v>0.13</v>
      </c>
      <c r="W235" s="79">
        <v>0.13</v>
      </c>
      <c r="X235" s="75">
        <v>2.1</v>
      </c>
      <c r="Y235" s="75">
        <v>2.1</v>
      </c>
      <c r="Z235" s="75">
        <v>0.5</v>
      </c>
      <c r="AA235" s="75">
        <v>2.5</v>
      </c>
      <c r="AB235" s="79">
        <v>0.27</v>
      </c>
      <c r="AC235" s="79">
        <v>0.06</v>
      </c>
      <c r="AD235" s="79">
        <v>0.33</v>
      </c>
      <c r="AE235" s="79">
        <v>0.27</v>
      </c>
      <c r="AF235" s="79">
        <v>0.33</v>
      </c>
    </row>
    <row r="236" spans="1:32" x14ac:dyDescent="0.25">
      <c r="A236" s="54" t="s">
        <v>927</v>
      </c>
      <c r="B236" s="88" t="s">
        <v>899</v>
      </c>
      <c r="C236" s="75" t="s">
        <v>364</v>
      </c>
      <c r="D236" s="75" t="s">
        <v>593</v>
      </c>
      <c r="E236" s="75" t="s">
        <v>900</v>
      </c>
      <c r="F236" s="79">
        <v>18</v>
      </c>
      <c r="G236" s="79">
        <v>10</v>
      </c>
      <c r="H236" s="79">
        <v>891</v>
      </c>
      <c r="I236" s="79">
        <v>9.9</v>
      </c>
      <c r="J236" s="75">
        <v>2</v>
      </c>
      <c r="K236" s="75">
        <v>1</v>
      </c>
      <c r="L236" s="75">
        <v>2</v>
      </c>
      <c r="M236" s="75">
        <v>0</v>
      </c>
      <c r="N236" s="75">
        <v>0</v>
      </c>
      <c r="O236" s="75">
        <v>2</v>
      </c>
      <c r="P236" s="75">
        <v>0</v>
      </c>
      <c r="Q236" s="79">
        <v>0.2</v>
      </c>
      <c r="R236" s="79">
        <v>0</v>
      </c>
      <c r="S236" s="79">
        <v>0.2</v>
      </c>
      <c r="T236" s="79">
        <v>0.1</v>
      </c>
      <c r="U236" s="79">
        <v>0.3</v>
      </c>
      <c r="V236" s="79">
        <v>0.2</v>
      </c>
      <c r="W236" s="79">
        <v>0.3</v>
      </c>
      <c r="X236" s="75">
        <v>0.7</v>
      </c>
      <c r="Y236" s="75">
        <v>0.7</v>
      </c>
      <c r="Z236" s="75">
        <v>1.3</v>
      </c>
      <c r="AA236" s="75">
        <v>2</v>
      </c>
      <c r="AB236" s="79">
        <v>7.0000000000000007E-2</v>
      </c>
      <c r="AC236" s="79">
        <v>0.13</v>
      </c>
      <c r="AD236" s="79">
        <v>0.2</v>
      </c>
      <c r="AE236" s="79">
        <v>7.0000000000000007E-2</v>
      </c>
      <c r="AF236" s="79">
        <v>0.2</v>
      </c>
    </row>
    <row r="237" spans="1:32" x14ac:dyDescent="0.25">
      <c r="A237" s="54" t="s">
        <v>927</v>
      </c>
      <c r="B237" s="88" t="s">
        <v>901</v>
      </c>
      <c r="C237" s="75" t="s">
        <v>364</v>
      </c>
      <c r="D237" s="75" t="s">
        <v>369</v>
      </c>
      <c r="E237" s="75" t="s">
        <v>902</v>
      </c>
      <c r="F237" s="79">
        <v>0</v>
      </c>
      <c r="G237" s="79">
        <v>0</v>
      </c>
      <c r="H237" s="79">
        <v>0</v>
      </c>
      <c r="I237" s="79">
        <v>0</v>
      </c>
      <c r="J237" s="75">
        <v>0</v>
      </c>
      <c r="K237" s="75">
        <v>0</v>
      </c>
      <c r="L237" s="75">
        <v>0</v>
      </c>
      <c r="M237" s="75">
        <v>0</v>
      </c>
      <c r="N237" s="75">
        <v>0</v>
      </c>
      <c r="O237" s="75">
        <v>0</v>
      </c>
      <c r="P237" s="75">
        <v>0</v>
      </c>
      <c r="Q237" s="79">
        <v>0</v>
      </c>
      <c r="R237" s="79">
        <v>0</v>
      </c>
      <c r="S237" s="79">
        <v>0</v>
      </c>
      <c r="T237" s="79">
        <v>0</v>
      </c>
      <c r="U237" s="79">
        <v>0</v>
      </c>
      <c r="V237" s="79">
        <v>0</v>
      </c>
      <c r="W237" s="79">
        <v>0</v>
      </c>
      <c r="X237" s="75">
        <v>0</v>
      </c>
      <c r="Y237" s="75">
        <v>0</v>
      </c>
      <c r="Z237" s="75">
        <v>0</v>
      </c>
      <c r="AA237" s="75">
        <v>0</v>
      </c>
      <c r="AB237" s="79">
        <v>0</v>
      </c>
      <c r="AC237" s="79">
        <v>0</v>
      </c>
      <c r="AD237" s="79">
        <v>0</v>
      </c>
      <c r="AE237" s="79">
        <v>0</v>
      </c>
      <c r="AF237" s="79">
        <v>0</v>
      </c>
    </row>
    <row r="238" spans="1:32" x14ac:dyDescent="0.25">
      <c r="A238" s="54" t="s">
        <v>927</v>
      </c>
      <c r="B238" s="88" t="s">
        <v>903</v>
      </c>
      <c r="C238" s="75" t="s">
        <v>534</v>
      </c>
      <c r="D238" s="75" t="s">
        <v>361</v>
      </c>
      <c r="E238" s="75" t="s">
        <v>904</v>
      </c>
      <c r="F238" s="79">
        <v>3</v>
      </c>
      <c r="G238" s="79">
        <v>3</v>
      </c>
      <c r="H238" s="79">
        <v>234</v>
      </c>
      <c r="I238" s="79">
        <v>2.6</v>
      </c>
      <c r="J238" s="75">
        <v>1</v>
      </c>
      <c r="K238" s="75">
        <v>0</v>
      </c>
      <c r="L238" s="75">
        <v>1</v>
      </c>
      <c r="M238" s="75">
        <v>0</v>
      </c>
      <c r="N238" s="75">
        <v>0</v>
      </c>
      <c r="O238" s="75">
        <v>1</v>
      </c>
      <c r="P238" s="75">
        <v>0</v>
      </c>
      <c r="Q238" s="79">
        <v>0.38</v>
      </c>
      <c r="R238" s="79">
        <v>0</v>
      </c>
      <c r="S238" s="79">
        <v>0.38</v>
      </c>
      <c r="T238" s="79">
        <v>0</v>
      </c>
      <c r="U238" s="79">
        <v>0.38</v>
      </c>
      <c r="V238" s="79">
        <v>0.38</v>
      </c>
      <c r="W238" s="79">
        <v>0.38</v>
      </c>
      <c r="X238" s="75">
        <v>0.2</v>
      </c>
      <c r="Y238" s="75">
        <v>0.2</v>
      </c>
      <c r="Z238" s="75">
        <v>0</v>
      </c>
      <c r="AA238" s="75">
        <v>0.2</v>
      </c>
      <c r="AB238" s="79">
        <v>0.09</v>
      </c>
      <c r="AC238" s="79">
        <v>0</v>
      </c>
      <c r="AD238" s="79">
        <v>0.09</v>
      </c>
      <c r="AE238" s="79">
        <v>0.09</v>
      </c>
      <c r="AF238" s="79">
        <v>0.09</v>
      </c>
    </row>
    <row r="239" spans="1:32" x14ac:dyDescent="0.25">
      <c r="A239" s="54" t="s">
        <v>927</v>
      </c>
      <c r="B239" s="88" t="s">
        <v>905</v>
      </c>
      <c r="C239" s="75" t="s">
        <v>440</v>
      </c>
      <c r="D239" s="75" t="s">
        <v>465</v>
      </c>
      <c r="E239" s="75" t="s">
        <v>906</v>
      </c>
      <c r="F239" s="79">
        <v>20</v>
      </c>
      <c r="G239" s="79">
        <v>20</v>
      </c>
      <c r="H239" s="80">
        <v>1688</v>
      </c>
      <c r="I239" s="79">
        <v>18.8</v>
      </c>
      <c r="J239" s="75">
        <v>0</v>
      </c>
      <c r="K239" s="75">
        <v>0</v>
      </c>
      <c r="L239" s="75">
        <v>0</v>
      </c>
      <c r="M239" s="75">
        <v>0</v>
      </c>
      <c r="N239" s="75">
        <v>0</v>
      </c>
      <c r="O239" s="75">
        <v>2</v>
      </c>
      <c r="P239" s="75">
        <v>0</v>
      </c>
      <c r="Q239" s="79">
        <v>0.11</v>
      </c>
      <c r="R239" s="79">
        <v>0</v>
      </c>
      <c r="S239" s="79">
        <v>0</v>
      </c>
      <c r="T239" s="79">
        <v>0</v>
      </c>
      <c r="U239" s="79">
        <v>0</v>
      </c>
      <c r="V239" s="79">
        <v>0</v>
      </c>
      <c r="W239" s="79">
        <v>0</v>
      </c>
      <c r="X239" s="75">
        <v>0.4</v>
      </c>
      <c r="Y239" s="75">
        <v>0.4</v>
      </c>
      <c r="Z239" s="75">
        <v>0.8</v>
      </c>
      <c r="AA239" s="75">
        <v>1.2</v>
      </c>
      <c r="AB239" s="79">
        <v>0.02</v>
      </c>
      <c r="AC239" s="79">
        <v>0.04</v>
      </c>
      <c r="AD239" s="79">
        <v>0.06</v>
      </c>
      <c r="AE239" s="79">
        <v>0.02</v>
      </c>
      <c r="AF239" s="79">
        <v>0.06</v>
      </c>
    </row>
    <row r="240" spans="1:32" x14ac:dyDescent="0.25">
      <c r="A240" s="54" t="s">
        <v>927</v>
      </c>
      <c r="B240" s="88" t="s">
        <v>907</v>
      </c>
      <c r="C240" s="75" t="s">
        <v>409</v>
      </c>
      <c r="D240" s="75" t="s">
        <v>369</v>
      </c>
      <c r="E240" s="75" t="s">
        <v>908</v>
      </c>
      <c r="F240" s="79">
        <v>18</v>
      </c>
      <c r="G240" s="79">
        <v>16</v>
      </c>
      <c r="H240" s="80">
        <v>1395</v>
      </c>
      <c r="I240" s="79">
        <v>15.5</v>
      </c>
      <c r="J240" s="75">
        <v>1</v>
      </c>
      <c r="K240" s="75">
        <v>1</v>
      </c>
      <c r="L240" s="75">
        <v>1</v>
      </c>
      <c r="M240" s="75">
        <v>0</v>
      </c>
      <c r="N240" s="75">
        <v>0</v>
      </c>
      <c r="O240" s="75">
        <v>5</v>
      </c>
      <c r="P240" s="75">
        <v>0</v>
      </c>
      <c r="Q240" s="79">
        <v>0.32</v>
      </c>
      <c r="R240" s="79">
        <v>0</v>
      </c>
      <c r="S240" s="79">
        <v>0.06</v>
      </c>
      <c r="T240" s="79">
        <v>0.06</v>
      </c>
      <c r="U240" s="79">
        <v>0.13</v>
      </c>
      <c r="V240" s="79">
        <v>0.06</v>
      </c>
      <c r="W240" s="79">
        <v>0.13</v>
      </c>
      <c r="X240" s="75">
        <v>1.9</v>
      </c>
      <c r="Y240" s="75">
        <v>1.9</v>
      </c>
      <c r="Z240" s="75">
        <v>1</v>
      </c>
      <c r="AA240" s="75">
        <v>2.9</v>
      </c>
      <c r="AB240" s="79">
        <v>0.12</v>
      </c>
      <c r="AC240" s="79">
        <v>7.0000000000000007E-2</v>
      </c>
      <c r="AD240" s="79">
        <v>0.19</v>
      </c>
      <c r="AE240" s="79">
        <v>0.12</v>
      </c>
      <c r="AF240" s="79">
        <v>0.19</v>
      </c>
    </row>
    <row r="241" spans="1:32" x14ac:dyDescent="0.25">
      <c r="A241" s="54" t="s">
        <v>927</v>
      </c>
      <c r="B241" s="88" t="s">
        <v>909</v>
      </c>
      <c r="C241" s="75" t="s">
        <v>422</v>
      </c>
      <c r="D241" s="75" t="s">
        <v>465</v>
      </c>
      <c r="E241" s="75" t="s">
        <v>910</v>
      </c>
      <c r="F241" s="79">
        <v>13</v>
      </c>
      <c r="G241" s="79">
        <v>11</v>
      </c>
      <c r="H241" s="79">
        <v>988</v>
      </c>
      <c r="I241" s="79">
        <v>11</v>
      </c>
      <c r="J241" s="75">
        <v>0</v>
      </c>
      <c r="K241" s="75">
        <v>0</v>
      </c>
      <c r="L241" s="75">
        <v>0</v>
      </c>
      <c r="M241" s="75">
        <v>0</v>
      </c>
      <c r="N241" s="75">
        <v>0</v>
      </c>
      <c r="O241" s="75">
        <v>3</v>
      </c>
      <c r="P241" s="75">
        <v>0</v>
      </c>
      <c r="Q241" s="79">
        <v>0.27</v>
      </c>
      <c r="R241" s="79">
        <v>0</v>
      </c>
      <c r="S241" s="79">
        <v>0</v>
      </c>
      <c r="T241" s="79">
        <v>0</v>
      </c>
      <c r="U241" s="79">
        <v>0</v>
      </c>
      <c r="V241" s="79">
        <v>0</v>
      </c>
      <c r="W241" s="79">
        <v>0</v>
      </c>
      <c r="X241" s="75">
        <v>0.5</v>
      </c>
      <c r="Y241" s="75">
        <v>0.5</v>
      </c>
      <c r="Z241" s="75">
        <v>0.4</v>
      </c>
      <c r="AA241" s="75">
        <v>0.9</v>
      </c>
      <c r="AB241" s="79">
        <v>0.04</v>
      </c>
      <c r="AC241" s="79">
        <v>0.03</v>
      </c>
      <c r="AD241" s="79">
        <v>0.08</v>
      </c>
      <c r="AE241" s="79">
        <v>0.04</v>
      </c>
      <c r="AF241" s="79">
        <v>0.08</v>
      </c>
    </row>
    <row r="242" spans="1:32" x14ac:dyDescent="0.25">
      <c r="A242" s="54" t="s">
        <v>927</v>
      </c>
      <c r="B242" s="88" t="s">
        <v>911</v>
      </c>
      <c r="C242" s="75" t="s">
        <v>364</v>
      </c>
      <c r="D242" s="75" t="s">
        <v>375</v>
      </c>
      <c r="E242" s="75" t="s">
        <v>912</v>
      </c>
      <c r="F242" s="79">
        <v>19</v>
      </c>
      <c r="G242" s="79">
        <v>19</v>
      </c>
      <c r="H242" s="80">
        <v>1710</v>
      </c>
      <c r="I242" s="79">
        <v>19</v>
      </c>
      <c r="J242" s="75">
        <v>0</v>
      </c>
      <c r="K242" s="75">
        <v>1</v>
      </c>
      <c r="L242" s="75">
        <v>0</v>
      </c>
      <c r="M242" s="75">
        <v>0</v>
      </c>
      <c r="N242" s="75">
        <v>0</v>
      </c>
      <c r="O242" s="75">
        <v>3</v>
      </c>
      <c r="P242" s="75">
        <v>0</v>
      </c>
      <c r="Q242" s="79">
        <v>0.16</v>
      </c>
      <c r="R242" s="79">
        <v>0</v>
      </c>
      <c r="S242" s="79">
        <v>0</v>
      </c>
      <c r="T242" s="79">
        <v>0.05</v>
      </c>
      <c r="U242" s="79">
        <v>0.05</v>
      </c>
      <c r="V242" s="79">
        <v>0</v>
      </c>
      <c r="W242" s="79">
        <v>0.05</v>
      </c>
      <c r="X242" s="75">
        <v>0</v>
      </c>
      <c r="Y242" s="75">
        <v>0</v>
      </c>
      <c r="Z242" s="75">
        <v>0.1</v>
      </c>
      <c r="AA242" s="75">
        <v>0.1</v>
      </c>
      <c r="AB242" s="79">
        <v>0</v>
      </c>
      <c r="AC242" s="79">
        <v>0.01</v>
      </c>
      <c r="AD242" s="79">
        <v>0.01</v>
      </c>
      <c r="AE242" s="79">
        <v>0</v>
      </c>
      <c r="AF242" s="79">
        <v>0.01</v>
      </c>
    </row>
    <row r="243" spans="1:32" x14ac:dyDescent="0.25">
      <c r="A243" s="54" t="s">
        <v>927</v>
      </c>
      <c r="B243" s="88" t="s">
        <v>913</v>
      </c>
      <c r="C243" s="75" t="s">
        <v>797</v>
      </c>
      <c r="D243" s="75" t="s">
        <v>369</v>
      </c>
      <c r="E243" s="75" t="s">
        <v>914</v>
      </c>
      <c r="F243" s="79">
        <v>1</v>
      </c>
      <c r="G243" s="79">
        <v>0</v>
      </c>
      <c r="H243" s="79">
        <v>33</v>
      </c>
      <c r="I243" s="79">
        <v>0.4</v>
      </c>
      <c r="J243" s="75">
        <v>0</v>
      </c>
      <c r="K243" s="75">
        <v>0</v>
      </c>
      <c r="L243" s="75">
        <v>0</v>
      </c>
      <c r="M243" s="75">
        <v>0</v>
      </c>
      <c r="N243" s="75">
        <v>0</v>
      </c>
      <c r="O243" s="75">
        <v>1</v>
      </c>
      <c r="P243" s="75">
        <v>0</v>
      </c>
      <c r="Q243" s="79">
        <v>2.5</v>
      </c>
      <c r="R243" s="79">
        <v>0</v>
      </c>
      <c r="S243" s="79">
        <v>0</v>
      </c>
      <c r="T243" s="79">
        <v>0</v>
      </c>
      <c r="U243" s="79">
        <v>0</v>
      </c>
      <c r="V243" s="79">
        <v>0</v>
      </c>
      <c r="W243" s="79">
        <v>0</v>
      </c>
      <c r="X243" s="75">
        <v>0</v>
      </c>
      <c r="Y243" s="75">
        <v>0</v>
      </c>
      <c r="Z243" s="75">
        <v>0.1</v>
      </c>
      <c r="AA243" s="75">
        <v>0.1</v>
      </c>
      <c r="AB243" s="79">
        <v>0</v>
      </c>
      <c r="AC243" s="79">
        <v>0.26</v>
      </c>
      <c r="AD243" s="79">
        <v>0.26</v>
      </c>
      <c r="AE243" s="79">
        <v>0</v>
      </c>
      <c r="AF243" s="79">
        <v>0.26</v>
      </c>
    </row>
    <row r="244" spans="1:32" x14ac:dyDescent="0.25">
      <c r="A244" s="54" t="s">
        <v>927</v>
      </c>
      <c r="B244" s="88" t="s">
        <v>915</v>
      </c>
      <c r="C244" s="75" t="s">
        <v>916</v>
      </c>
      <c r="D244" s="75" t="s">
        <v>365</v>
      </c>
      <c r="E244" s="75" t="s">
        <v>917</v>
      </c>
      <c r="F244" s="79">
        <v>7</v>
      </c>
      <c r="G244" s="79">
        <v>1</v>
      </c>
      <c r="H244" s="79">
        <v>109</v>
      </c>
      <c r="I244" s="79">
        <v>1.2</v>
      </c>
      <c r="J244" s="75">
        <v>0</v>
      </c>
      <c r="K244" s="75">
        <v>0</v>
      </c>
      <c r="L244" s="75">
        <v>0</v>
      </c>
      <c r="M244" s="75">
        <v>0</v>
      </c>
      <c r="N244" s="75">
        <v>0</v>
      </c>
      <c r="O244" s="75">
        <v>0</v>
      </c>
      <c r="P244" s="75">
        <v>0</v>
      </c>
      <c r="Q244" s="79">
        <v>0</v>
      </c>
      <c r="R244" s="79">
        <v>0</v>
      </c>
      <c r="S244" s="79">
        <v>0</v>
      </c>
      <c r="T244" s="79">
        <v>0</v>
      </c>
      <c r="U244" s="79">
        <v>0</v>
      </c>
      <c r="V244" s="79">
        <v>0</v>
      </c>
      <c r="W244" s="79">
        <v>0</v>
      </c>
      <c r="X244" s="75">
        <v>0.8</v>
      </c>
      <c r="Y244" s="75">
        <v>0.8</v>
      </c>
      <c r="Z244" s="75">
        <v>0.2</v>
      </c>
      <c r="AA244" s="75">
        <v>1</v>
      </c>
      <c r="AB244" s="79">
        <v>0.66</v>
      </c>
      <c r="AC244" s="79">
        <v>0.13</v>
      </c>
      <c r="AD244" s="79">
        <v>0.79</v>
      </c>
      <c r="AE244" s="79">
        <v>0.66</v>
      </c>
      <c r="AF244" s="79">
        <v>0.79</v>
      </c>
    </row>
    <row r="245" spans="1:32" x14ac:dyDescent="0.25">
      <c r="A245" s="54" t="s">
        <v>927</v>
      </c>
      <c r="B245" s="88" t="s">
        <v>918</v>
      </c>
      <c r="C245" s="75" t="s">
        <v>364</v>
      </c>
      <c r="D245" s="75" t="s">
        <v>365</v>
      </c>
      <c r="E245" s="75" t="s">
        <v>777</v>
      </c>
      <c r="F245" s="79">
        <v>2</v>
      </c>
      <c r="G245" s="79">
        <v>0</v>
      </c>
      <c r="H245" s="79">
        <v>17</v>
      </c>
      <c r="I245" s="79">
        <v>0.2</v>
      </c>
      <c r="J245" s="75">
        <v>0</v>
      </c>
      <c r="K245" s="75">
        <v>0</v>
      </c>
      <c r="L245" s="75">
        <v>0</v>
      </c>
      <c r="M245" s="75">
        <v>0</v>
      </c>
      <c r="N245" s="75">
        <v>0</v>
      </c>
      <c r="O245" s="75">
        <v>0</v>
      </c>
      <c r="P245" s="75">
        <v>0</v>
      </c>
      <c r="Q245" s="79">
        <v>0</v>
      </c>
      <c r="R245" s="79">
        <v>0</v>
      </c>
      <c r="S245" s="79">
        <v>0</v>
      </c>
      <c r="T245" s="79">
        <v>0</v>
      </c>
      <c r="U245" s="79">
        <v>0</v>
      </c>
      <c r="V245" s="79">
        <v>0</v>
      </c>
      <c r="W245" s="79">
        <v>0</v>
      </c>
      <c r="X245" s="75">
        <v>0</v>
      </c>
      <c r="Y245" s="75">
        <v>0</v>
      </c>
      <c r="Z245" s="75">
        <v>0</v>
      </c>
      <c r="AA245" s="75">
        <v>0</v>
      </c>
      <c r="AB245" s="79">
        <v>0</v>
      </c>
      <c r="AC245" s="79">
        <v>0</v>
      </c>
      <c r="AD245" s="79">
        <v>0</v>
      </c>
      <c r="AE245" s="79">
        <v>0</v>
      </c>
      <c r="AF245" s="79">
        <v>0</v>
      </c>
    </row>
    <row r="246" spans="1:32" x14ac:dyDescent="0.25">
      <c r="A246" s="54" t="s">
        <v>927</v>
      </c>
      <c r="B246" s="88" t="s">
        <v>919</v>
      </c>
      <c r="C246" s="75" t="s">
        <v>364</v>
      </c>
      <c r="D246" s="75" t="s">
        <v>361</v>
      </c>
      <c r="E246" s="75" t="s">
        <v>920</v>
      </c>
      <c r="F246" s="79">
        <v>20</v>
      </c>
      <c r="G246" s="79">
        <v>20</v>
      </c>
      <c r="H246" s="80">
        <v>1800</v>
      </c>
      <c r="I246" s="79">
        <v>20</v>
      </c>
      <c r="J246" s="75">
        <v>0</v>
      </c>
      <c r="K246" s="75">
        <v>0</v>
      </c>
      <c r="L246" s="75">
        <v>0</v>
      </c>
      <c r="M246" s="75">
        <v>0</v>
      </c>
      <c r="N246" s="75">
        <v>0</v>
      </c>
      <c r="O246" s="75">
        <v>4</v>
      </c>
      <c r="P246" s="75">
        <v>0</v>
      </c>
      <c r="Q246" s="79">
        <v>0.2</v>
      </c>
      <c r="R246" s="79">
        <v>0</v>
      </c>
      <c r="S246" s="79">
        <v>0</v>
      </c>
      <c r="T246" s="79">
        <v>0</v>
      </c>
      <c r="U246" s="79">
        <v>0</v>
      </c>
      <c r="V246" s="79">
        <v>0</v>
      </c>
      <c r="W246" s="79">
        <v>0</v>
      </c>
      <c r="X246" s="75">
        <v>1</v>
      </c>
      <c r="Y246" s="75">
        <v>1</v>
      </c>
      <c r="Z246" s="75">
        <v>1.1000000000000001</v>
      </c>
      <c r="AA246" s="75">
        <v>2.1</v>
      </c>
      <c r="AB246" s="79">
        <v>0.05</v>
      </c>
      <c r="AC246" s="79">
        <v>0.06</v>
      </c>
      <c r="AD246" s="79">
        <v>0.11</v>
      </c>
      <c r="AE246" s="79">
        <v>0.05</v>
      </c>
      <c r="AF246" s="79">
        <v>0.11</v>
      </c>
    </row>
    <row r="247" spans="1:32" x14ac:dyDescent="0.25">
      <c r="A247" s="54" t="s">
        <v>927</v>
      </c>
      <c r="B247" s="88" t="s">
        <v>921</v>
      </c>
      <c r="C247" s="75" t="s">
        <v>417</v>
      </c>
      <c r="D247" s="75" t="s">
        <v>465</v>
      </c>
      <c r="E247" s="75" t="s">
        <v>922</v>
      </c>
      <c r="F247" s="79">
        <v>2</v>
      </c>
      <c r="G247" s="79">
        <v>0</v>
      </c>
      <c r="H247" s="79">
        <v>26</v>
      </c>
      <c r="I247" s="79">
        <v>0.3</v>
      </c>
      <c r="J247" s="75">
        <v>0</v>
      </c>
      <c r="K247" s="75">
        <v>0</v>
      </c>
      <c r="L247" s="75">
        <v>0</v>
      </c>
      <c r="M247" s="75">
        <v>0</v>
      </c>
      <c r="N247" s="75">
        <v>0</v>
      </c>
      <c r="O247" s="75">
        <v>0</v>
      </c>
      <c r="P247" s="75">
        <v>0</v>
      </c>
      <c r="Q247" s="79">
        <v>0</v>
      </c>
      <c r="R247" s="79">
        <v>0</v>
      </c>
      <c r="S247" s="79">
        <v>0</v>
      </c>
      <c r="T247" s="79">
        <v>0</v>
      </c>
      <c r="U247" s="79">
        <v>0</v>
      </c>
      <c r="V247" s="79">
        <v>0</v>
      </c>
      <c r="W247" s="79">
        <v>0</v>
      </c>
      <c r="X247" s="75">
        <v>0</v>
      </c>
      <c r="Y247" s="75">
        <v>0</v>
      </c>
      <c r="Z247" s="75">
        <v>0</v>
      </c>
      <c r="AA247" s="75">
        <v>0</v>
      </c>
      <c r="AB247" s="79">
        <v>0</v>
      </c>
      <c r="AC247" s="79">
        <v>0</v>
      </c>
      <c r="AD247" s="79">
        <v>0</v>
      </c>
      <c r="AE247" s="79">
        <v>0</v>
      </c>
      <c r="AF247" s="79">
        <v>0</v>
      </c>
    </row>
    <row r="248" spans="1:32" x14ac:dyDescent="0.25">
      <c r="A248" s="54" t="s">
        <v>927</v>
      </c>
      <c r="B248" s="88" t="s">
        <v>923</v>
      </c>
      <c r="C248" s="75" t="s">
        <v>364</v>
      </c>
      <c r="D248" s="75" t="s">
        <v>369</v>
      </c>
      <c r="E248" s="75" t="s">
        <v>924</v>
      </c>
      <c r="F248" s="79">
        <v>0</v>
      </c>
      <c r="G248" s="79">
        <v>0</v>
      </c>
      <c r="H248" s="79">
        <v>0</v>
      </c>
      <c r="I248" s="79">
        <v>0</v>
      </c>
      <c r="J248" s="75">
        <v>0</v>
      </c>
      <c r="K248" s="75">
        <v>0</v>
      </c>
      <c r="L248" s="75">
        <v>0</v>
      </c>
      <c r="M248" s="75">
        <v>0</v>
      </c>
      <c r="N248" s="75">
        <v>0</v>
      </c>
      <c r="O248" s="75">
        <v>0</v>
      </c>
      <c r="P248" s="75">
        <v>0</v>
      </c>
      <c r="Q248" s="79">
        <v>0</v>
      </c>
      <c r="R248" s="79">
        <v>0</v>
      </c>
      <c r="S248" s="79">
        <v>0</v>
      </c>
      <c r="T248" s="79">
        <v>0</v>
      </c>
      <c r="U248" s="79">
        <v>0</v>
      </c>
      <c r="V248" s="79">
        <v>0</v>
      </c>
      <c r="W248" s="79">
        <v>0</v>
      </c>
      <c r="X248" s="75">
        <v>0</v>
      </c>
      <c r="Y248" s="75">
        <v>0</v>
      </c>
      <c r="Z248" s="75">
        <v>0</v>
      </c>
      <c r="AA248" s="75">
        <v>0</v>
      </c>
      <c r="AB248" s="79">
        <v>0</v>
      </c>
      <c r="AC248" s="79">
        <v>0</v>
      </c>
      <c r="AD248" s="79">
        <v>0</v>
      </c>
      <c r="AE248" s="79">
        <v>0</v>
      </c>
      <c r="AF248" s="79">
        <v>0</v>
      </c>
    </row>
    <row r="249" spans="1:32" x14ac:dyDescent="0.25">
      <c r="A249" s="54" t="s">
        <v>927</v>
      </c>
      <c r="B249" s="88" t="s">
        <v>925</v>
      </c>
      <c r="C249" s="75" t="s">
        <v>364</v>
      </c>
      <c r="D249" s="75" t="s">
        <v>361</v>
      </c>
      <c r="E249" s="75" t="s">
        <v>926</v>
      </c>
      <c r="F249" s="79">
        <v>0</v>
      </c>
      <c r="G249" s="79">
        <v>0</v>
      </c>
      <c r="H249" s="79">
        <v>0</v>
      </c>
      <c r="I249" s="79">
        <v>0</v>
      </c>
      <c r="J249" s="75">
        <v>0</v>
      </c>
      <c r="K249" s="75">
        <v>0</v>
      </c>
      <c r="L249" s="75">
        <v>0</v>
      </c>
      <c r="M249" s="75">
        <v>0</v>
      </c>
      <c r="N249" s="75">
        <v>0</v>
      </c>
      <c r="O249" s="75">
        <v>0</v>
      </c>
      <c r="P249" s="75">
        <v>0</v>
      </c>
      <c r="Q249" s="79">
        <v>0</v>
      </c>
      <c r="R249" s="79">
        <v>0</v>
      </c>
      <c r="S249" s="79">
        <v>0</v>
      </c>
      <c r="T249" s="79">
        <v>0</v>
      </c>
      <c r="U249" s="79">
        <v>0</v>
      </c>
      <c r="V249" s="79">
        <v>0</v>
      </c>
      <c r="W249" s="79">
        <v>0</v>
      </c>
      <c r="X249" s="75">
        <v>0</v>
      </c>
      <c r="Y249" s="75">
        <v>0</v>
      </c>
      <c r="Z249" s="75">
        <v>0</v>
      </c>
      <c r="AA249" s="75">
        <v>0</v>
      </c>
      <c r="AB249" s="79">
        <v>0</v>
      </c>
      <c r="AC249" s="79">
        <v>0</v>
      </c>
      <c r="AD249" s="79">
        <v>0</v>
      </c>
      <c r="AE249" s="79">
        <v>0</v>
      </c>
      <c r="AF249" s="79">
        <v>0</v>
      </c>
    </row>
    <row r="250" spans="1:32" x14ac:dyDescent="0.25">
      <c r="A250" s="77" t="s">
        <v>993</v>
      </c>
      <c r="B250" s="78" t="s">
        <v>928</v>
      </c>
      <c r="C250" s="79" t="s">
        <v>498</v>
      </c>
      <c r="D250" s="79" t="s">
        <v>365</v>
      </c>
      <c r="E250" s="79" t="s">
        <v>929</v>
      </c>
      <c r="F250" s="75">
        <v>0</v>
      </c>
      <c r="G250" s="75">
        <v>0</v>
      </c>
      <c r="H250" s="75">
        <v>0</v>
      </c>
      <c r="I250" s="75">
        <v>0</v>
      </c>
      <c r="J250" s="79">
        <v>0</v>
      </c>
      <c r="K250" s="79">
        <v>0</v>
      </c>
      <c r="L250" s="79">
        <v>0</v>
      </c>
      <c r="M250" s="79">
        <v>0</v>
      </c>
      <c r="N250" s="79">
        <v>0</v>
      </c>
      <c r="O250" s="79">
        <v>0</v>
      </c>
      <c r="P250" s="79">
        <v>0</v>
      </c>
      <c r="Q250" s="75">
        <v>0</v>
      </c>
      <c r="R250" s="75">
        <v>0</v>
      </c>
      <c r="S250" s="75">
        <v>0</v>
      </c>
      <c r="T250" s="75">
        <v>0</v>
      </c>
      <c r="U250" s="75">
        <v>0</v>
      </c>
      <c r="V250" s="75">
        <v>0</v>
      </c>
      <c r="W250" s="75">
        <v>0</v>
      </c>
      <c r="X250" s="79">
        <v>0</v>
      </c>
      <c r="Y250" s="79">
        <v>0</v>
      </c>
      <c r="Z250" s="79">
        <v>0</v>
      </c>
      <c r="AA250" s="79">
        <v>0</v>
      </c>
      <c r="AB250" s="75">
        <v>0</v>
      </c>
      <c r="AC250" s="75">
        <v>0</v>
      </c>
      <c r="AD250" s="75">
        <v>0</v>
      </c>
      <c r="AE250" s="75">
        <v>0</v>
      </c>
      <c r="AF250" s="75">
        <v>0</v>
      </c>
    </row>
    <row r="251" spans="1:32" x14ac:dyDescent="0.25">
      <c r="A251" s="77" t="s">
        <v>993</v>
      </c>
      <c r="B251" s="78" t="s">
        <v>930</v>
      </c>
      <c r="C251" s="79" t="s">
        <v>364</v>
      </c>
      <c r="D251" s="79" t="s">
        <v>361</v>
      </c>
      <c r="E251" s="79" t="s">
        <v>931</v>
      </c>
      <c r="F251" s="75">
        <v>14</v>
      </c>
      <c r="G251" s="75">
        <v>12</v>
      </c>
      <c r="H251" s="74">
        <v>1095</v>
      </c>
      <c r="I251" s="75">
        <v>12.2</v>
      </c>
      <c r="J251" s="79">
        <v>1</v>
      </c>
      <c r="K251" s="79">
        <v>0</v>
      </c>
      <c r="L251" s="79">
        <v>1</v>
      </c>
      <c r="M251" s="79">
        <v>0</v>
      </c>
      <c r="N251" s="79">
        <v>0</v>
      </c>
      <c r="O251" s="79">
        <v>2</v>
      </c>
      <c r="P251" s="79">
        <v>0</v>
      </c>
      <c r="Q251" s="75">
        <v>0.16</v>
      </c>
      <c r="R251" s="75">
        <v>0</v>
      </c>
      <c r="S251" s="75">
        <v>0.08</v>
      </c>
      <c r="T251" s="75">
        <v>0</v>
      </c>
      <c r="U251" s="75">
        <v>0.08</v>
      </c>
      <c r="V251" s="75">
        <v>0.08</v>
      </c>
      <c r="W251" s="75">
        <v>0.08</v>
      </c>
      <c r="X251" s="79">
        <v>0.2</v>
      </c>
      <c r="Y251" s="79">
        <v>0.2</v>
      </c>
      <c r="Z251" s="79">
        <v>0</v>
      </c>
      <c r="AA251" s="79">
        <v>0.2</v>
      </c>
      <c r="AB251" s="75">
        <v>0.01</v>
      </c>
      <c r="AC251" s="75">
        <v>0</v>
      </c>
      <c r="AD251" s="75">
        <v>0.01</v>
      </c>
      <c r="AE251" s="75">
        <v>0.01</v>
      </c>
      <c r="AF251" s="75">
        <v>0.01</v>
      </c>
    </row>
    <row r="252" spans="1:32" x14ac:dyDescent="0.25">
      <c r="A252" s="77" t="s">
        <v>993</v>
      </c>
      <c r="B252" s="78" t="s">
        <v>932</v>
      </c>
      <c r="C252" s="79" t="s">
        <v>422</v>
      </c>
      <c r="D252" s="79" t="s">
        <v>369</v>
      </c>
      <c r="E252" s="79" t="s">
        <v>933</v>
      </c>
      <c r="F252" s="75">
        <v>21</v>
      </c>
      <c r="G252" s="75">
        <v>1</v>
      </c>
      <c r="H252" s="75">
        <v>470</v>
      </c>
      <c r="I252" s="75">
        <v>5.2</v>
      </c>
      <c r="J252" s="79">
        <v>0</v>
      </c>
      <c r="K252" s="79">
        <v>0</v>
      </c>
      <c r="L252" s="79">
        <v>0</v>
      </c>
      <c r="M252" s="79">
        <v>0</v>
      </c>
      <c r="N252" s="79">
        <v>0</v>
      </c>
      <c r="O252" s="79">
        <v>1</v>
      </c>
      <c r="P252" s="79">
        <v>0</v>
      </c>
      <c r="Q252" s="75">
        <v>0.19</v>
      </c>
      <c r="R252" s="75">
        <v>0</v>
      </c>
      <c r="S252" s="75">
        <v>0</v>
      </c>
      <c r="T252" s="75">
        <v>0</v>
      </c>
      <c r="U252" s="75">
        <v>0</v>
      </c>
      <c r="V252" s="75">
        <v>0</v>
      </c>
      <c r="W252" s="75">
        <v>0</v>
      </c>
      <c r="X252" s="79">
        <v>0.6</v>
      </c>
      <c r="Y252" s="79">
        <v>0.6</v>
      </c>
      <c r="Z252" s="79">
        <v>1.2</v>
      </c>
      <c r="AA252" s="79">
        <v>1.8</v>
      </c>
      <c r="AB252" s="75">
        <v>0.12</v>
      </c>
      <c r="AC252" s="75">
        <v>0.24</v>
      </c>
      <c r="AD252" s="75">
        <v>0.35</v>
      </c>
      <c r="AE252" s="75">
        <v>0.12</v>
      </c>
      <c r="AF252" s="75">
        <v>0.35</v>
      </c>
    </row>
    <row r="253" spans="1:32" x14ac:dyDescent="0.25">
      <c r="A253" s="77" t="s">
        <v>993</v>
      </c>
      <c r="B253" s="78" t="s">
        <v>934</v>
      </c>
      <c r="C253" s="79" t="s">
        <v>364</v>
      </c>
      <c r="D253" s="79" t="s">
        <v>369</v>
      </c>
      <c r="E253" s="79" t="s">
        <v>935</v>
      </c>
      <c r="F253" s="75">
        <v>4</v>
      </c>
      <c r="G253" s="75">
        <v>1</v>
      </c>
      <c r="H253" s="75">
        <v>12</v>
      </c>
      <c r="I253" s="75">
        <v>0.1</v>
      </c>
      <c r="J253" s="79">
        <v>0</v>
      </c>
      <c r="K253" s="79">
        <v>0</v>
      </c>
      <c r="L253" s="79">
        <v>0</v>
      </c>
      <c r="M253" s="79">
        <v>0</v>
      </c>
      <c r="N253" s="79">
        <v>0</v>
      </c>
      <c r="O253" s="79">
        <v>0</v>
      </c>
      <c r="P253" s="79">
        <v>1</v>
      </c>
      <c r="Q253" s="75">
        <v>0</v>
      </c>
      <c r="R253" s="75">
        <v>10</v>
      </c>
      <c r="S253" s="75">
        <v>0</v>
      </c>
      <c r="T253" s="75">
        <v>0</v>
      </c>
      <c r="U253" s="75">
        <v>0</v>
      </c>
      <c r="V253" s="75">
        <v>0</v>
      </c>
      <c r="W253" s="75">
        <v>0</v>
      </c>
      <c r="X253" s="79">
        <v>0.1</v>
      </c>
      <c r="Y253" s="79">
        <v>0.1</v>
      </c>
      <c r="Z253" s="79">
        <v>0</v>
      </c>
      <c r="AA253" s="79">
        <v>0.1</v>
      </c>
      <c r="AB253" s="75">
        <v>0.71</v>
      </c>
      <c r="AC253" s="75">
        <v>0</v>
      </c>
      <c r="AD253" s="75">
        <v>0.71</v>
      </c>
      <c r="AE253" s="75">
        <v>0.71</v>
      </c>
      <c r="AF253" s="75">
        <v>0.71</v>
      </c>
    </row>
    <row r="254" spans="1:32" x14ac:dyDescent="0.25">
      <c r="A254" s="77" t="s">
        <v>993</v>
      </c>
      <c r="B254" s="78" t="s">
        <v>936</v>
      </c>
      <c r="C254" s="79" t="s">
        <v>406</v>
      </c>
      <c r="D254" s="79" t="s">
        <v>361</v>
      </c>
      <c r="E254" s="79" t="s">
        <v>937</v>
      </c>
      <c r="F254" s="75">
        <v>13</v>
      </c>
      <c r="G254" s="75">
        <v>10</v>
      </c>
      <c r="H254" s="75">
        <v>966</v>
      </c>
      <c r="I254" s="75">
        <v>10.7</v>
      </c>
      <c r="J254" s="79">
        <v>1</v>
      </c>
      <c r="K254" s="79">
        <v>0</v>
      </c>
      <c r="L254" s="79">
        <v>1</v>
      </c>
      <c r="M254" s="79">
        <v>0</v>
      </c>
      <c r="N254" s="79">
        <v>0</v>
      </c>
      <c r="O254" s="79">
        <v>1</v>
      </c>
      <c r="P254" s="79">
        <v>0</v>
      </c>
      <c r="Q254" s="75">
        <v>0.09</v>
      </c>
      <c r="R254" s="75">
        <v>0</v>
      </c>
      <c r="S254" s="75">
        <v>0.09</v>
      </c>
      <c r="T254" s="75">
        <v>0</v>
      </c>
      <c r="U254" s="75">
        <v>0.09</v>
      </c>
      <c r="V254" s="75">
        <v>0.09</v>
      </c>
      <c r="W254" s="75">
        <v>0.09</v>
      </c>
      <c r="X254" s="79">
        <v>0.3</v>
      </c>
      <c r="Y254" s="79">
        <v>0.3</v>
      </c>
      <c r="Z254" s="79">
        <v>0</v>
      </c>
      <c r="AA254" s="79">
        <v>0.3</v>
      </c>
      <c r="AB254" s="75">
        <v>0.03</v>
      </c>
      <c r="AC254" s="75">
        <v>0</v>
      </c>
      <c r="AD254" s="75">
        <v>0.03</v>
      </c>
      <c r="AE254" s="75">
        <v>0.03</v>
      </c>
      <c r="AF254" s="75">
        <v>0.03</v>
      </c>
    </row>
    <row r="255" spans="1:32" x14ac:dyDescent="0.25">
      <c r="A255" s="77" t="s">
        <v>993</v>
      </c>
      <c r="B255" s="78" t="s">
        <v>938</v>
      </c>
      <c r="C255" s="79" t="s">
        <v>578</v>
      </c>
      <c r="D255" s="79" t="s">
        <v>593</v>
      </c>
      <c r="E255" s="79" t="s">
        <v>939</v>
      </c>
      <c r="F255" s="75">
        <v>4</v>
      </c>
      <c r="G255" s="75">
        <v>0</v>
      </c>
      <c r="H255" s="75">
        <v>6</v>
      </c>
      <c r="I255" s="75">
        <v>0.1</v>
      </c>
      <c r="J255" s="79">
        <v>0</v>
      </c>
      <c r="K255" s="79">
        <v>0</v>
      </c>
      <c r="L255" s="79">
        <v>0</v>
      </c>
      <c r="M255" s="79">
        <v>0</v>
      </c>
      <c r="N255" s="79">
        <v>0</v>
      </c>
      <c r="O255" s="79">
        <v>0</v>
      </c>
      <c r="P255" s="79">
        <v>0</v>
      </c>
      <c r="Q255" s="75">
        <v>0</v>
      </c>
      <c r="R255" s="75">
        <v>0</v>
      </c>
      <c r="S255" s="75">
        <v>0</v>
      </c>
      <c r="T255" s="75">
        <v>0</v>
      </c>
      <c r="U255" s="75">
        <v>0</v>
      </c>
      <c r="V255" s="75">
        <v>0</v>
      </c>
      <c r="W255" s="75">
        <v>0</v>
      </c>
      <c r="X255" s="79">
        <v>0</v>
      </c>
      <c r="Y255" s="79">
        <v>0</v>
      </c>
      <c r="Z255" s="79">
        <v>0</v>
      </c>
      <c r="AA255" s="79">
        <v>0</v>
      </c>
      <c r="AB255" s="75">
        <v>0</v>
      </c>
      <c r="AC255" s="75">
        <v>0</v>
      </c>
      <c r="AD255" s="75">
        <v>0</v>
      </c>
      <c r="AE255" s="75">
        <v>0</v>
      </c>
      <c r="AF255" s="75">
        <v>0</v>
      </c>
    </row>
    <row r="256" spans="1:32" x14ac:dyDescent="0.25">
      <c r="A256" s="77" t="s">
        <v>993</v>
      </c>
      <c r="B256" s="78" t="s">
        <v>940</v>
      </c>
      <c r="C256" s="79" t="s">
        <v>941</v>
      </c>
      <c r="D256" s="79" t="s">
        <v>365</v>
      </c>
      <c r="E256" s="79" t="s">
        <v>942</v>
      </c>
      <c r="F256" s="75">
        <v>1</v>
      </c>
      <c r="G256" s="75">
        <v>0</v>
      </c>
      <c r="H256" s="75">
        <v>1</v>
      </c>
      <c r="I256" s="75">
        <v>0</v>
      </c>
      <c r="J256" s="79">
        <v>0</v>
      </c>
      <c r="K256" s="79">
        <v>0</v>
      </c>
      <c r="L256" s="79">
        <v>0</v>
      </c>
      <c r="M256" s="79">
        <v>0</v>
      </c>
      <c r="N256" s="79">
        <v>0</v>
      </c>
      <c r="O256" s="79">
        <v>0</v>
      </c>
      <c r="P256" s="79">
        <v>0</v>
      </c>
      <c r="Q256" s="75">
        <v>0</v>
      </c>
      <c r="R256" s="75">
        <v>0</v>
      </c>
      <c r="S256" s="75">
        <v>0</v>
      </c>
      <c r="T256" s="75">
        <v>0</v>
      </c>
      <c r="U256" s="75">
        <v>0</v>
      </c>
      <c r="V256" s="75">
        <v>0</v>
      </c>
      <c r="W256" s="75">
        <v>0</v>
      </c>
      <c r="X256" s="79">
        <v>0</v>
      </c>
      <c r="Y256" s="79">
        <v>0</v>
      </c>
      <c r="Z256" s="79">
        <v>0</v>
      </c>
      <c r="AA256" s="79">
        <v>0</v>
      </c>
      <c r="AB256" s="75">
        <v>0</v>
      </c>
      <c r="AC256" s="75">
        <v>0</v>
      </c>
      <c r="AD256" s="75">
        <v>0</v>
      </c>
      <c r="AE256" s="75">
        <v>0</v>
      </c>
      <c r="AF256" s="75">
        <v>0</v>
      </c>
    </row>
    <row r="257" spans="1:32" x14ac:dyDescent="0.25">
      <c r="A257" s="77" t="s">
        <v>993</v>
      </c>
      <c r="B257" s="78" t="s">
        <v>943</v>
      </c>
      <c r="C257" s="79" t="s">
        <v>364</v>
      </c>
      <c r="D257" s="79" t="s">
        <v>369</v>
      </c>
      <c r="E257" s="79" t="s">
        <v>944</v>
      </c>
      <c r="F257" s="75">
        <v>0</v>
      </c>
      <c r="G257" s="75">
        <v>0</v>
      </c>
      <c r="H257" s="75">
        <v>0</v>
      </c>
      <c r="I257" s="75">
        <v>0</v>
      </c>
      <c r="J257" s="79">
        <v>0</v>
      </c>
      <c r="K257" s="79">
        <v>0</v>
      </c>
      <c r="L257" s="79">
        <v>0</v>
      </c>
      <c r="M257" s="79">
        <v>0</v>
      </c>
      <c r="N257" s="79">
        <v>0</v>
      </c>
      <c r="O257" s="79">
        <v>0</v>
      </c>
      <c r="P257" s="79">
        <v>0</v>
      </c>
      <c r="Q257" s="75">
        <v>0</v>
      </c>
      <c r="R257" s="75">
        <v>0</v>
      </c>
      <c r="S257" s="75">
        <v>0</v>
      </c>
      <c r="T257" s="75">
        <v>0</v>
      </c>
      <c r="U257" s="75">
        <v>0</v>
      </c>
      <c r="V257" s="75">
        <v>0</v>
      </c>
      <c r="W257" s="75">
        <v>0</v>
      </c>
      <c r="X257" s="79">
        <v>0</v>
      </c>
      <c r="Y257" s="79">
        <v>0</v>
      </c>
      <c r="Z257" s="79">
        <v>0</v>
      </c>
      <c r="AA257" s="79">
        <v>0</v>
      </c>
      <c r="AB257" s="75">
        <v>0</v>
      </c>
      <c r="AC257" s="75">
        <v>0</v>
      </c>
      <c r="AD257" s="75">
        <v>0</v>
      </c>
      <c r="AE257" s="75">
        <v>0</v>
      </c>
      <c r="AF257" s="75">
        <v>0</v>
      </c>
    </row>
    <row r="258" spans="1:32" x14ac:dyDescent="0.25">
      <c r="A258" s="77" t="s">
        <v>993</v>
      </c>
      <c r="B258" s="78" t="s">
        <v>945</v>
      </c>
      <c r="C258" s="79" t="s">
        <v>512</v>
      </c>
      <c r="D258" s="79" t="s">
        <v>414</v>
      </c>
      <c r="E258" s="79" t="s">
        <v>946</v>
      </c>
      <c r="F258" s="75">
        <v>3</v>
      </c>
      <c r="G258" s="75">
        <v>0</v>
      </c>
      <c r="H258" s="75">
        <v>13</v>
      </c>
      <c r="I258" s="75">
        <v>0.1</v>
      </c>
      <c r="J258" s="79">
        <v>0</v>
      </c>
      <c r="K258" s="79">
        <v>0</v>
      </c>
      <c r="L258" s="79">
        <v>0</v>
      </c>
      <c r="M258" s="79">
        <v>0</v>
      </c>
      <c r="N258" s="79">
        <v>0</v>
      </c>
      <c r="O258" s="79">
        <v>0</v>
      </c>
      <c r="P258" s="79">
        <v>0</v>
      </c>
      <c r="Q258" s="75">
        <v>0</v>
      </c>
      <c r="R258" s="75">
        <v>0</v>
      </c>
      <c r="S258" s="75">
        <v>0</v>
      </c>
      <c r="T258" s="75">
        <v>0</v>
      </c>
      <c r="U258" s="75">
        <v>0</v>
      </c>
      <c r="V258" s="75">
        <v>0</v>
      </c>
      <c r="W258" s="75">
        <v>0</v>
      </c>
      <c r="X258" s="79">
        <v>0</v>
      </c>
      <c r="Y258" s="79">
        <v>0</v>
      </c>
      <c r="Z258" s="79">
        <v>0</v>
      </c>
      <c r="AA258" s="79">
        <v>0</v>
      </c>
      <c r="AB258" s="75">
        <v>0</v>
      </c>
      <c r="AC258" s="75">
        <v>0</v>
      </c>
      <c r="AD258" s="75">
        <v>0</v>
      </c>
      <c r="AE258" s="75">
        <v>0</v>
      </c>
      <c r="AF258" s="75">
        <v>0</v>
      </c>
    </row>
    <row r="259" spans="1:32" x14ac:dyDescent="0.25">
      <c r="A259" s="77" t="s">
        <v>993</v>
      </c>
      <c r="B259" s="78" t="s">
        <v>947</v>
      </c>
      <c r="C259" s="79" t="s">
        <v>512</v>
      </c>
      <c r="D259" s="79" t="s">
        <v>365</v>
      </c>
      <c r="E259" s="79" t="s">
        <v>948</v>
      </c>
      <c r="F259" s="75">
        <v>12</v>
      </c>
      <c r="G259" s="75">
        <v>3</v>
      </c>
      <c r="H259" s="75">
        <v>360</v>
      </c>
      <c r="I259" s="75">
        <v>4</v>
      </c>
      <c r="J259" s="79">
        <v>1</v>
      </c>
      <c r="K259" s="79">
        <v>0</v>
      </c>
      <c r="L259" s="79">
        <v>1</v>
      </c>
      <c r="M259" s="79">
        <v>0</v>
      </c>
      <c r="N259" s="79">
        <v>0</v>
      </c>
      <c r="O259" s="79">
        <v>0</v>
      </c>
      <c r="P259" s="79">
        <v>0</v>
      </c>
      <c r="Q259" s="75">
        <v>0</v>
      </c>
      <c r="R259" s="75">
        <v>0</v>
      </c>
      <c r="S259" s="75">
        <v>0.25</v>
      </c>
      <c r="T259" s="75">
        <v>0</v>
      </c>
      <c r="U259" s="75">
        <v>0.25</v>
      </c>
      <c r="V259" s="75">
        <v>0.25</v>
      </c>
      <c r="W259" s="75">
        <v>0.25</v>
      </c>
      <c r="X259" s="79">
        <v>1.3</v>
      </c>
      <c r="Y259" s="79">
        <v>1.3</v>
      </c>
      <c r="Z259" s="79">
        <v>0.3</v>
      </c>
      <c r="AA259" s="79">
        <v>1.6</v>
      </c>
      <c r="AB259" s="75">
        <v>0.33</v>
      </c>
      <c r="AC259" s="75">
        <v>0.08</v>
      </c>
      <c r="AD259" s="75">
        <v>0.41</v>
      </c>
      <c r="AE259" s="75">
        <v>0.33</v>
      </c>
      <c r="AF259" s="75">
        <v>0.41</v>
      </c>
    </row>
    <row r="260" spans="1:32" x14ac:dyDescent="0.25">
      <c r="A260" s="77" t="s">
        <v>993</v>
      </c>
      <c r="B260" s="78" t="s">
        <v>949</v>
      </c>
      <c r="C260" s="79" t="s">
        <v>654</v>
      </c>
      <c r="D260" s="79" t="s">
        <v>365</v>
      </c>
      <c r="E260" s="79" t="s">
        <v>950</v>
      </c>
      <c r="F260" s="75">
        <v>12</v>
      </c>
      <c r="G260" s="75">
        <v>9</v>
      </c>
      <c r="H260" s="75">
        <v>713</v>
      </c>
      <c r="I260" s="75">
        <v>7.9</v>
      </c>
      <c r="J260" s="79">
        <v>0</v>
      </c>
      <c r="K260" s="79">
        <v>3</v>
      </c>
      <c r="L260" s="79">
        <v>0</v>
      </c>
      <c r="M260" s="79">
        <v>0</v>
      </c>
      <c r="N260" s="79">
        <v>0</v>
      </c>
      <c r="O260" s="79">
        <v>0</v>
      </c>
      <c r="P260" s="79">
        <v>0</v>
      </c>
      <c r="Q260" s="75">
        <v>0</v>
      </c>
      <c r="R260" s="75">
        <v>0</v>
      </c>
      <c r="S260" s="75">
        <v>0</v>
      </c>
      <c r="T260" s="75">
        <v>0.38</v>
      </c>
      <c r="U260" s="75">
        <v>0.38</v>
      </c>
      <c r="V260" s="75">
        <v>0</v>
      </c>
      <c r="W260" s="75">
        <v>0.38</v>
      </c>
      <c r="X260" s="79">
        <v>0.5</v>
      </c>
      <c r="Y260" s="79">
        <v>0.5</v>
      </c>
      <c r="Z260" s="79">
        <v>1.4</v>
      </c>
      <c r="AA260" s="79">
        <v>1.8</v>
      </c>
      <c r="AB260" s="75">
        <v>0.06</v>
      </c>
      <c r="AC260" s="75">
        <v>0.17</v>
      </c>
      <c r="AD260" s="75">
        <v>0.23</v>
      </c>
      <c r="AE260" s="75">
        <v>0.06</v>
      </c>
      <c r="AF260" s="75">
        <v>0.23</v>
      </c>
    </row>
    <row r="261" spans="1:32" x14ac:dyDescent="0.25">
      <c r="A261" s="77" t="s">
        <v>993</v>
      </c>
      <c r="B261" s="78" t="s">
        <v>951</v>
      </c>
      <c r="C261" s="79" t="s">
        <v>406</v>
      </c>
      <c r="D261" s="79" t="s">
        <v>361</v>
      </c>
      <c r="E261" s="79" t="s">
        <v>952</v>
      </c>
      <c r="F261" s="75">
        <v>2</v>
      </c>
      <c r="G261" s="75">
        <v>2</v>
      </c>
      <c r="H261" s="75">
        <v>134</v>
      </c>
      <c r="I261" s="75">
        <v>1.5</v>
      </c>
      <c r="J261" s="79">
        <v>0</v>
      </c>
      <c r="K261" s="79">
        <v>0</v>
      </c>
      <c r="L261" s="79">
        <v>0</v>
      </c>
      <c r="M261" s="79">
        <v>0</v>
      </c>
      <c r="N261" s="79">
        <v>0</v>
      </c>
      <c r="O261" s="79">
        <v>1</v>
      </c>
      <c r="P261" s="79">
        <v>0</v>
      </c>
      <c r="Q261" s="75">
        <v>0.67</v>
      </c>
      <c r="R261" s="75">
        <v>0</v>
      </c>
      <c r="S261" s="75">
        <v>0</v>
      </c>
      <c r="T261" s="75">
        <v>0</v>
      </c>
      <c r="U261" s="75">
        <v>0</v>
      </c>
      <c r="V261" s="75">
        <v>0</v>
      </c>
      <c r="W261" s="75">
        <v>0</v>
      </c>
      <c r="X261" s="79">
        <v>0</v>
      </c>
      <c r="Y261" s="79">
        <v>0</v>
      </c>
      <c r="Z261" s="79">
        <v>0</v>
      </c>
      <c r="AA261" s="79">
        <v>0</v>
      </c>
      <c r="AB261" s="75">
        <v>0</v>
      </c>
      <c r="AC261" s="75">
        <v>0</v>
      </c>
      <c r="AD261" s="75">
        <v>0</v>
      </c>
      <c r="AE261" s="75">
        <v>0</v>
      </c>
      <c r="AF261" s="75">
        <v>0</v>
      </c>
    </row>
    <row r="262" spans="1:32" x14ac:dyDescent="0.25">
      <c r="A262" s="77" t="s">
        <v>993</v>
      </c>
      <c r="B262" s="78" t="s">
        <v>953</v>
      </c>
      <c r="C262" s="79" t="s">
        <v>616</v>
      </c>
      <c r="D262" s="79" t="s">
        <v>375</v>
      </c>
      <c r="E262" s="79" t="s">
        <v>954</v>
      </c>
      <c r="F262" s="75">
        <v>19</v>
      </c>
      <c r="G262" s="75">
        <v>19</v>
      </c>
      <c r="H262" s="74">
        <v>1710</v>
      </c>
      <c r="I262" s="75">
        <v>19</v>
      </c>
      <c r="J262" s="79">
        <v>0</v>
      </c>
      <c r="K262" s="79">
        <v>0</v>
      </c>
      <c r="L262" s="79">
        <v>0</v>
      </c>
      <c r="M262" s="79">
        <v>0</v>
      </c>
      <c r="N262" s="79">
        <v>0</v>
      </c>
      <c r="O262" s="79">
        <v>2</v>
      </c>
      <c r="P262" s="79">
        <v>0</v>
      </c>
      <c r="Q262" s="75">
        <v>0.11</v>
      </c>
      <c r="R262" s="75">
        <v>0</v>
      </c>
      <c r="S262" s="75">
        <v>0</v>
      </c>
      <c r="T262" s="75">
        <v>0</v>
      </c>
      <c r="U262" s="75">
        <v>0</v>
      </c>
      <c r="V262" s="75">
        <v>0</v>
      </c>
      <c r="W262" s="75">
        <v>0</v>
      </c>
      <c r="X262" s="79">
        <v>0</v>
      </c>
      <c r="Y262" s="79">
        <v>0</v>
      </c>
      <c r="Z262" s="79">
        <v>0</v>
      </c>
      <c r="AA262" s="79">
        <v>0</v>
      </c>
      <c r="AB262" s="75">
        <v>0</v>
      </c>
      <c r="AC262" s="75">
        <v>0</v>
      </c>
      <c r="AD262" s="75">
        <v>0</v>
      </c>
      <c r="AE262" s="75">
        <v>0</v>
      </c>
      <c r="AF262" s="75">
        <v>0</v>
      </c>
    </row>
    <row r="263" spans="1:32" x14ac:dyDescent="0.25">
      <c r="A263" s="77" t="s">
        <v>993</v>
      </c>
      <c r="B263" s="78" t="s">
        <v>955</v>
      </c>
      <c r="C263" s="79" t="s">
        <v>437</v>
      </c>
      <c r="D263" s="79" t="s">
        <v>842</v>
      </c>
      <c r="E263" s="79" t="s">
        <v>956</v>
      </c>
      <c r="F263" s="75">
        <v>6</v>
      </c>
      <c r="G263" s="75">
        <v>1</v>
      </c>
      <c r="H263" s="75">
        <v>144</v>
      </c>
      <c r="I263" s="75">
        <v>1.6</v>
      </c>
      <c r="J263" s="79">
        <v>0</v>
      </c>
      <c r="K263" s="79">
        <v>1</v>
      </c>
      <c r="L263" s="79">
        <v>0</v>
      </c>
      <c r="M263" s="79">
        <v>0</v>
      </c>
      <c r="N263" s="79">
        <v>0</v>
      </c>
      <c r="O263" s="79">
        <v>1</v>
      </c>
      <c r="P263" s="79">
        <v>0</v>
      </c>
      <c r="Q263" s="75">
        <v>0.63</v>
      </c>
      <c r="R263" s="75">
        <v>0</v>
      </c>
      <c r="S263" s="75">
        <v>0</v>
      </c>
      <c r="T263" s="75">
        <v>0.62</v>
      </c>
      <c r="U263" s="75">
        <v>0.62</v>
      </c>
      <c r="V263" s="75">
        <v>0</v>
      </c>
      <c r="W263" s="75">
        <v>0.62</v>
      </c>
      <c r="X263" s="79">
        <v>0</v>
      </c>
      <c r="Y263" s="79">
        <v>0</v>
      </c>
      <c r="Z263" s="79">
        <v>0.4</v>
      </c>
      <c r="AA263" s="79">
        <v>0.4</v>
      </c>
      <c r="AB263" s="75">
        <v>0</v>
      </c>
      <c r="AC263" s="75">
        <v>0.25</v>
      </c>
      <c r="AD263" s="75">
        <v>0.25</v>
      </c>
      <c r="AE263" s="75">
        <v>0</v>
      </c>
      <c r="AF263" s="75">
        <v>0.25</v>
      </c>
    </row>
    <row r="264" spans="1:32" x14ac:dyDescent="0.25">
      <c r="A264" s="77" t="s">
        <v>993</v>
      </c>
      <c r="B264" s="78" t="s">
        <v>957</v>
      </c>
      <c r="C264" s="79" t="s">
        <v>827</v>
      </c>
      <c r="D264" s="79" t="s">
        <v>365</v>
      </c>
      <c r="E264" s="79" t="s">
        <v>958</v>
      </c>
      <c r="F264" s="75">
        <v>17</v>
      </c>
      <c r="G264" s="75">
        <v>17</v>
      </c>
      <c r="H264" s="74">
        <v>1461</v>
      </c>
      <c r="I264" s="75">
        <v>16.2</v>
      </c>
      <c r="J264" s="79">
        <v>11</v>
      </c>
      <c r="K264" s="79">
        <v>1</v>
      </c>
      <c r="L264" s="79">
        <v>8</v>
      </c>
      <c r="M264" s="79">
        <v>3</v>
      </c>
      <c r="N264" s="79">
        <v>6</v>
      </c>
      <c r="O264" s="79">
        <v>5</v>
      </c>
      <c r="P264" s="79">
        <v>0</v>
      </c>
      <c r="Q264" s="75">
        <v>0.31</v>
      </c>
      <c r="R264" s="75">
        <v>0</v>
      </c>
      <c r="S264" s="75">
        <v>0.68</v>
      </c>
      <c r="T264" s="75">
        <v>0.06</v>
      </c>
      <c r="U264" s="75">
        <v>0.74</v>
      </c>
      <c r="V264" s="75">
        <v>0.49</v>
      </c>
      <c r="W264" s="75">
        <v>0.55000000000000004</v>
      </c>
      <c r="X264" s="79">
        <v>11.3</v>
      </c>
      <c r="Y264" s="79">
        <v>6.6</v>
      </c>
      <c r="Z264" s="79">
        <v>2</v>
      </c>
      <c r="AA264" s="79">
        <v>8.5</v>
      </c>
      <c r="AB264" s="75">
        <v>0.69</v>
      </c>
      <c r="AC264" s="75">
        <v>0.12</v>
      </c>
      <c r="AD264" s="75">
        <v>0.82</v>
      </c>
      <c r="AE264" s="75">
        <v>0.4</v>
      </c>
      <c r="AF264" s="75">
        <v>0.53</v>
      </c>
    </row>
    <row r="265" spans="1:32" x14ac:dyDescent="0.25">
      <c r="A265" s="77" t="s">
        <v>993</v>
      </c>
      <c r="B265" s="78" t="s">
        <v>959</v>
      </c>
      <c r="C265" s="79" t="s">
        <v>360</v>
      </c>
      <c r="D265" s="79" t="s">
        <v>365</v>
      </c>
      <c r="E265" s="79" t="s">
        <v>960</v>
      </c>
      <c r="F265" s="75">
        <v>0</v>
      </c>
      <c r="G265" s="75">
        <v>0</v>
      </c>
      <c r="H265" s="75">
        <v>0</v>
      </c>
      <c r="I265" s="75">
        <v>0</v>
      </c>
      <c r="J265" s="79">
        <v>0</v>
      </c>
      <c r="K265" s="79">
        <v>0</v>
      </c>
      <c r="L265" s="79">
        <v>0</v>
      </c>
      <c r="M265" s="79">
        <v>0</v>
      </c>
      <c r="N265" s="79">
        <v>0</v>
      </c>
      <c r="O265" s="79">
        <v>0</v>
      </c>
      <c r="P265" s="79">
        <v>0</v>
      </c>
      <c r="Q265" s="75">
        <v>0</v>
      </c>
      <c r="R265" s="75">
        <v>0</v>
      </c>
      <c r="S265" s="75">
        <v>0</v>
      </c>
      <c r="T265" s="75">
        <v>0</v>
      </c>
      <c r="U265" s="75">
        <v>0</v>
      </c>
      <c r="V265" s="75">
        <v>0</v>
      </c>
      <c r="W265" s="75">
        <v>0</v>
      </c>
      <c r="X265" s="79">
        <v>0</v>
      </c>
      <c r="Y265" s="79">
        <v>0</v>
      </c>
      <c r="Z265" s="79">
        <v>0</v>
      </c>
      <c r="AA265" s="79">
        <v>0</v>
      </c>
      <c r="AB265" s="75">
        <v>0</v>
      </c>
      <c r="AC265" s="75">
        <v>0</v>
      </c>
      <c r="AD265" s="75">
        <v>0</v>
      </c>
      <c r="AE265" s="75">
        <v>0</v>
      </c>
      <c r="AF265" s="75">
        <v>0</v>
      </c>
    </row>
    <row r="266" spans="1:32" x14ac:dyDescent="0.25">
      <c r="A266" s="77" t="s">
        <v>993</v>
      </c>
      <c r="B266" s="78" t="s">
        <v>961</v>
      </c>
      <c r="C266" s="79" t="s">
        <v>364</v>
      </c>
      <c r="D266" s="79" t="s">
        <v>369</v>
      </c>
      <c r="E266" s="79" t="s">
        <v>962</v>
      </c>
      <c r="F266" s="75">
        <v>2</v>
      </c>
      <c r="G266" s="75">
        <v>0</v>
      </c>
      <c r="H266" s="75">
        <v>15</v>
      </c>
      <c r="I266" s="75">
        <v>0.2</v>
      </c>
      <c r="J266" s="79">
        <v>0</v>
      </c>
      <c r="K266" s="79">
        <v>0</v>
      </c>
      <c r="L266" s="79">
        <v>0</v>
      </c>
      <c r="M266" s="79">
        <v>0</v>
      </c>
      <c r="N266" s="79">
        <v>0</v>
      </c>
      <c r="O266" s="79">
        <v>0</v>
      </c>
      <c r="P266" s="79">
        <v>0</v>
      </c>
      <c r="Q266" s="75">
        <v>0</v>
      </c>
      <c r="R266" s="75">
        <v>0</v>
      </c>
      <c r="S266" s="75">
        <v>0</v>
      </c>
      <c r="T266" s="75">
        <v>0</v>
      </c>
      <c r="U266" s="75">
        <v>0</v>
      </c>
      <c r="V266" s="75">
        <v>0</v>
      </c>
      <c r="W266" s="75">
        <v>0</v>
      </c>
      <c r="X266" s="79">
        <v>0</v>
      </c>
      <c r="Y266" s="79">
        <v>0</v>
      </c>
      <c r="Z266" s="79">
        <v>0</v>
      </c>
      <c r="AA266" s="79">
        <v>0</v>
      </c>
      <c r="AB266" s="75">
        <v>0</v>
      </c>
      <c r="AC266" s="75">
        <v>0</v>
      </c>
      <c r="AD266" s="75">
        <v>0</v>
      </c>
      <c r="AE266" s="75">
        <v>0</v>
      </c>
      <c r="AF266" s="75">
        <v>0</v>
      </c>
    </row>
    <row r="267" spans="1:32" x14ac:dyDescent="0.25">
      <c r="A267" s="77" t="s">
        <v>993</v>
      </c>
      <c r="B267" s="78" t="s">
        <v>1665</v>
      </c>
      <c r="C267" s="79" t="s">
        <v>417</v>
      </c>
      <c r="D267" s="79" t="s">
        <v>369</v>
      </c>
      <c r="E267" s="79" t="s">
        <v>963</v>
      </c>
      <c r="F267" s="75">
        <v>20</v>
      </c>
      <c r="G267" s="75">
        <v>20</v>
      </c>
      <c r="H267" s="74">
        <v>1775</v>
      </c>
      <c r="I267" s="75">
        <v>19.7</v>
      </c>
      <c r="J267" s="79">
        <v>3</v>
      </c>
      <c r="K267" s="79">
        <v>0</v>
      </c>
      <c r="L267" s="79">
        <v>3</v>
      </c>
      <c r="M267" s="79">
        <v>0</v>
      </c>
      <c r="N267" s="79">
        <v>0</v>
      </c>
      <c r="O267" s="79">
        <v>7</v>
      </c>
      <c r="P267" s="79">
        <v>0</v>
      </c>
      <c r="Q267" s="75">
        <v>0.36</v>
      </c>
      <c r="R267" s="75">
        <v>0</v>
      </c>
      <c r="S267" s="75">
        <v>0.15</v>
      </c>
      <c r="T267" s="75">
        <v>0</v>
      </c>
      <c r="U267" s="75">
        <v>0.15</v>
      </c>
      <c r="V267" s="75">
        <v>0.15</v>
      </c>
      <c r="W267" s="75">
        <v>0.15</v>
      </c>
      <c r="X267" s="79">
        <v>1.9</v>
      </c>
      <c r="Y267" s="79">
        <v>1.9</v>
      </c>
      <c r="Z267" s="79">
        <v>0.1</v>
      </c>
      <c r="AA267" s="79">
        <v>2</v>
      </c>
      <c r="AB267" s="75">
        <v>0.1</v>
      </c>
      <c r="AC267" s="75">
        <v>0</v>
      </c>
      <c r="AD267" s="75">
        <v>0.1</v>
      </c>
      <c r="AE267" s="75">
        <v>0.1</v>
      </c>
      <c r="AF267" s="75">
        <v>0.1</v>
      </c>
    </row>
    <row r="268" spans="1:32" x14ac:dyDescent="0.25">
      <c r="A268" s="77" t="s">
        <v>993</v>
      </c>
      <c r="B268" s="78" t="s">
        <v>964</v>
      </c>
      <c r="C268" s="79" t="s">
        <v>364</v>
      </c>
      <c r="D268" s="79" t="s">
        <v>361</v>
      </c>
      <c r="E268" s="79" t="s">
        <v>965</v>
      </c>
      <c r="F268" s="75">
        <v>0</v>
      </c>
      <c r="G268" s="75">
        <v>0</v>
      </c>
      <c r="H268" s="75">
        <v>0</v>
      </c>
      <c r="I268" s="75">
        <v>0</v>
      </c>
      <c r="J268" s="79">
        <v>0</v>
      </c>
      <c r="K268" s="79">
        <v>0</v>
      </c>
      <c r="L268" s="79">
        <v>0</v>
      </c>
      <c r="M268" s="79">
        <v>0</v>
      </c>
      <c r="N268" s="79">
        <v>0</v>
      </c>
      <c r="O268" s="79">
        <v>0</v>
      </c>
      <c r="P268" s="79">
        <v>0</v>
      </c>
      <c r="Q268" s="75">
        <v>0</v>
      </c>
      <c r="R268" s="75">
        <v>0</v>
      </c>
      <c r="S268" s="75">
        <v>0</v>
      </c>
      <c r="T268" s="75">
        <v>0</v>
      </c>
      <c r="U268" s="75">
        <v>0</v>
      </c>
      <c r="V268" s="75">
        <v>0</v>
      </c>
      <c r="W268" s="75">
        <v>0</v>
      </c>
      <c r="X268" s="79">
        <v>0</v>
      </c>
      <c r="Y268" s="79">
        <v>0</v>
      </c>
      <c r="Z268" s="79">
        <v>0</v>
      </c>
      <c r="AA268" s="79">
        <v>0</v>
      </c>
      <c r="AB268" s="75">
        <v>0</v>
      </c>
      <c r="AC268" s="75">
        <v>0</v>
      </c>
      <c r="AD268" s="75">
        <v>0</v>
      </c>
      <c r="AE268" s="75">
        <v>0</v>
      </c>
      <c r="AF268" s="75">
        <v>0</v>
      </c>
    </row>
    <row r="269" spans="1:32" x14ac:dyDescent="0.25">
      <c r="A269" s="77" t="s">
        <v>993</v>
      </c>
      <c r="B269" s="78" t="s">
        <v>966</v>
      </c>
      <c r="C269" s="79" t="s">
        <v>360</v>
      </c>
      <c r="D269" s="79" t="s">
        <v>369</v>
      </c>
      <c r="E269" s="79" t="s">
        <v>621</v>
      </c>
      <c r="F269" s="75">
        <v>21</v>
      </c>
      <c r="G269" s="75">
        <v>21</v>
      </c>
      <c r="H269" s="74">
        <v>1726</v>
      </c>
      <c r="I269" s="75">
        <v>19.2</v>
      </c>
      <c r="J269" s="79">
        <v>2</v>
      </c>
      <c r="K269" s="79">
        <v>5</v>
      </c>
      <c r="L269" s="79">
        <v>1</v>
      </c>
      <c r="M269" s="79">
        <v>1</v>
      </c>
      <c r="N269" s="79">
        <v>1</v>
      </c>
      <c r="O269" s="79">
        <v>5</v>
      </c>
      <c r="P269" s="79">
        <v>0</v>
      </c>
      <c r="Q269" s="75">
        <v>0.26</v>
      </c>
      <c r="R269" s="75">
        <v>0</v>
      </c>
      <c r="S269" s="75">
        <v>0.1</v>
      </c>
      <c r="T269" s="75">
        <v>0.26</v>
      </c>
      <c r="U269" s="75">
        <v>0.37</v>
      </c>
      <c r="V269" s="75">
        <v>0.05</v>
      </c>
      <c r="W269" s="75">
        <v>0.31</v>
      </c>
      <c r="X269" s="79">
        <v>3.3</v>
      </c>
      <c r="Y269" s="79">
        <v>2.5</v>
      </c>
      <c r="Z269" s="79">
        <v>4.3</v>
      </c>
      <c r="AA269" s="79">
        <v>6.8</v>
      </c>
      <c r="AB269" s="75">
        <v>0.17</v>
      </c>
      <c r="AC269" s="75">
        <v>0.23</v>
      </c>
      <c r="AD269" s="75">
        <v>0.4</v>
      </c>
      <c r="AE269" s="75">
        <v>0.13</v>
      </c>
      <c r="AF269" s="75">
        <v>0.36</v>
      </c>
    </row>
    <row r="270" spans="1:32" x14ac:dyDescent="0.25">
      <c r="A270" s="77" t="s">
        <v>993</v>
      </c>
      <c r="B270" s="78" t="s">
        <v>967</v>
      </c>
      <c r="C270" s="79" t="s">
        <v>430</v>
      </c>
      <c r="D270" s="79" t="s">
        <v>361</v>
      </c>
      <c r="E270" s="79" t="s">
        <v>968</v>
      </c>
      <c r="F270" s="75">
        <v>21</v>
      </c>
      <c r="G270" s="75">
        <v>21</v>
      </c>
      <c r="H270" s="74">
        <v>1887</v>
      </c>
      <c r="I270" s="75">
        <v>21</v>
      </c>
      <c r="J270" s="79">
        <v>1</v>
      </c>
      <c r="K270" s="79">
        <v>0</v>
      </c>
      <c r="L270" s="79">
        <v>1</v>
      </c>
      <c r="M270" s="79">
        <v>0</v>
      </c>
      <c r="N270" s="79">
        <v>0</v>
      </c>
      <c r="O270" s="79">
        <v>2</v>
      </c>
      <c r="P270" s="79">
        <v>0</v>
      </c>
      <c r="Q270" s="75">
        <v>0.1</v>
      </c>
      <c r="R270" s="75">
        <v>0</v>
      </c>
      <c r="S270" s="75">
        <v>0.05</v>
      </c>
      <c r="T270" s="75">
        <v>0</v>
      </c>
      <c r="U270" s="75">
        <v>0.05</v>
      </c>
      <c r="V270" s="75">
        <v>0.05</v>
      </c>
      <c r="W270" s="75">
        <v>0.05</v>
      </c>
      <c r="X270" s="79">
        <v>0.3</v>
      </c>
      <c r="Y270" s="79">
        <v>0.3</v>
      </c>
      <c r="Z270" s="79">
        <v>0</v>
      </c>
      <c r="AA270" s="79">
        <v>0.3</v>
      </c>
      <c r="AB270" s="75">
        <v>0.01</v>
      </c>
      <c r="AC270" s="75">
        <v>0</v>
      </c>
      <c r="AD270" s="75">
        <v>0.01</v>
      </c>
      <c r="AE270" s="75">
        <v>0.01</v>
      </c>
      <c r="AF270" s="75">
        <v>0.01</v>
      </c>
    </row>
    <row r="271" spans="1:32" x14ac:dyDescent="0.25">
      <c r="A271" s="77" t="s">
        <v>993</v>
      </c>
      <c r="B271" s="78" t="s">
        <v>969</v>
      </c>
      <c r="C271" s="79" t="s">
        <v>364</v>
      </c>
      <c r="D271" s="79" t="s">
        <v>369</v>
      </c>
      <c r="E271" s="79" t="s">
        <v>970</v>
      </c>
      <c r="F271" s="75">
        <v>20</v>
      </c>
      <c r="G271" s="75">
        <v>20</v>
      </c>
      <c r="H271" s="74">
        <v>1636</v>
      </c>
      <c r="I271" s="75">
        <v>18.2</v>
      </c>
      <c r="J271" s="79">
        <v>2</v>
      </c>
      <c r="K271" s="79">
        <v>1</v>
      </c>
      <c r="L271" s="79">
        <v>2</v>
      </c>
      <c r="M271" s="79">
        <v>0</v>
      </c>
      <c r="N271" s="79">
        <v>0</v>
      </c>
      <c r="O271" s="79">
        <v>5</v>
      </c>
      <c r="P271" s="79">
        <v>0</v>
      </c>
      <c r="Q271" s="75">
        <v>0.27</v>
      </c>
      <c r="R271" s="75">
        <v>0</v>
      </c>
      <c r="S271" s="75">
        <v>0.11</v>
      </c>
      <c r="T271" s="75">
        <v>0.06</v>
      </c>
      <c r="U271" s="75">
        <v>0.17</v>
      </c>
      <c r="V271" s="75">
        <v>0.11</v>
      </c>
      <c r="W271" s="75">
        <v>0.17</v>
      </c>
      <c r="X271" s="79">
        <v>1.3</v>
      </c>
      <c r="Y271" s="79">
        <v>1.3</v>
      </c>
      <c r="Z271" s="79">
        <v>1.8</v>
      </c>
      <c r="AA271" s="79">
        <v>3.1</v>
      </c>
      <c r="AB271" s="75">
        <v>7.0000000000000007E-2</v>
      </c>
      <c r="AC271" s="75">
        <v>0.1</v>
      </c>
      <c r="AD271" s="75">
        <v>0.17</v>
      </c>
      <c r="AE271" s="75">
        <v>7.0000000000000007E-2</v>
      </c>
      <c r="AF271" s="75">
        <v>0.17</v>
      </c>
    </row>
    <row r="272" spans="1:32" x14ac:dyDescent="0.25">
      <c r="A272" s="77" t="s">
        <v>993</v>
      </c>
      <c r="B272" s="78" t="s">
        <v>971</v>
      </c>
      <c r="C272" s="79" t="s">
        <v>451</v>
      </c>
      <c r="D272" s="79" t="s">
        <v>593</v>
      </c>
      <c r="E272" s="79" t="s">
        <v>972</v>
      </c>
      <c r="F272" s="75">
        <v>20</v>
      </c>
      <c r="G272" s="75">
        <v>20</v>
      </c>
      <c r="H272" s="74">
        <v>1659</v>
      </c>
      <c r="I272" s="75">
        <v>18.399999999999999</v>
      </c>
      <c r="J272" s="79">
        <v>4</v>
      </c>
      <c r="K272" s="79">
        <v>1</v>
      </c>
      <c r="L272" s="79">
        <v>4</v>
      </c>
      <c r="M272" s="79">
        <v>0</v>
      </c>
      <c r="N272" s="79">
        <v>0</v>
      </c>
      <c r="O272" s="79">
        <v>6</v>
      </c>
      <c r="P272" s="79">
        <v>0</v>
      </c>
      <c r="Q272" s="75">
        <v>0.33</v>
      </c>
      <c r="R272" s="75">
        <v>0</v>
      </c>
      <c r="S272" s="75">
        <v>0.22</v>
      </c>
      <c r="T272" s="75">
        <v>0.05</v>
      </c>
      <c r="U272" s="75">
        <v>0.27</v>
      </c>
      <c r="V272" s="75">
        <v>0.22</v>
      </c>
      <c r="W272" s="75">
        <v>0.27</v>
      </c>
      <c r="X272" s="79">
        <v>3.2</v>
      </c>
      <c r="Y272" s="79">
        <v>3.2</v>
      </c>
      <c r="Z272" s="79">
        <v>1.2</v>
      </c>
      <c r="AA272" s="79">
        <v>4.4000000000000004</v>
      </c>
      <c r="AB272" s="75">
        <v>0.17</v>
      </c>
      <c r="AC272" s="75">
        <v>7.0000000000000007E-2</v>
      </c>
      <c r="AD272" s="75">
        <v>0.24</v>
      </c>
      <c r="AE272" s="75">
        <v>0.17</v>
      </c>
      <c r="AF272" s="75">
        <v>0.24</v>
      </c>
    </row>
    <row r="273" spans="1:32" x14ac:dyDescent="0.25">
      <c r="A273" s="77" t="s">
        <v>993</v>
      </c>
      <c r="B273" s="78" t="s">
        <v>973</v>
      </c>
      <c r="C273" s="79" t="s">
        <v>430</v>
      </c>
      <c r="D273" s="79" t="s">
        <v>361</v>
      </c>
      <c r="E273" s="79" t="s">
        <v>974</v>
      </c>
      <c r="F273" s="75">
        <v>18</v>
      </c>
      <c r="G273" s="75">
        <v>18</v>
      </c>
      <c r="H273" s="74">
        <v>1558</v>
      </c>
      <c r="I273" s="75">
        <v>17.3</v>
      </c>
      <c r="J273" s="79">
        <v>0</v>
      </c>
      <c r="K273" s="79">
        <v>0</v>
      </c>
      <c r="L273" s="79">
        <v>0</v>
      </c>
      <c r="M273" s="79">
        <v>0</v>
      </c>
      <c r="N273" s="79">
        <v>0</v>
      </c>
      <c r="O273" s="79">
        <v>5</v>
      </c>
      <c r="P273" s="79">
        <v>0</v>
      </c>
      <c r="Q273" s="75">
        <v>0.28999999999999998</v>
      </c>
      <c r="R273" s="75">
        <v>0</v>
      </c>
      <c r="S273" s="75">
        <v>0</v>
      </c>
      <c r="T273" s="75">
        <v>0</v>
      </c>
      <c r="U273" s="75">
        <v>0</v>
      </c>
      <c r="V273" s="75">
        <v>0</v>
      </c>
      <c r="W273" s="75">
        <v>0</v>
      </c>
      <c r="X273" s="79">
        <v>0</v>
      </c>
      <c r="Y273" s="79">
        <v>0</v>
      </c>
      <c r="Z273" s="79">
        <v>0.7</v>
      </c>
      <c r="AA273" s="79">
        <v>0.7</v>
      </c>
      <c r="AB273" s="75">
        <v>0</v>
      </c>
      <c r="AC273" s="75">
        <v>0.04</v>
      </c>
      <c r="AD273" s="75">
        <v>0.04</v>
      </c>
      <c r="AE273" s="75">
        <v>0</v>
      </c>
      <c r="AF273" s="75">
        <v>0.04</v>
      </c>
    </row>
    <row r="274" spans="1:32" x14ac:dyDescent="0.25">
      <c r="A274" s="77" t="s">
        <v>993</v>
      </c>
      <c r="B274" s="78" t="s">
        <v>975</v>
      </c>
      <c r="C274" s="79" t="s">
        <v>976</v>
      </c>
      <c r="D274" s="79" t="s">
        <v>375</v>
      </c>
      <c r="E274" s="79" t="s">
        <v>977</v>
      </c>
      <c r="F274" s="75">
        <v>2</v>
      </c>
      <c r="G274" s="75">
        <v>2</v>
      </c>
      <c r="H274" s="75">
        <v>180</v>
      </c>
      <c r="I274" s="75">
        <v>2</v>
      </c>
      <c r="J274" s="79">
        <v>0</v>
      </c>
      <c r="K274" s="79">
        <v>0</v>
      </c>
      <c r="L274" s="79">
        <v>0</v>
      </c>
      <c r="M274" s="79">
        <v>0</v>
      </c>
      <c r="N274" s="79">
        <v>0</v>
      </c>
      <c r="O274" s="79">
        <v>0</v>
      </c>
      <c r="P274" s="79">
        <v>0</v>
      </c>
      <c r="Q274" s="75">
        <v>0</v>
      </c>
      <c r="R274" s="75">
        <v>0</v>
      </c>
      <c r="S274" s="75">
        <v>0</v>
      </c>
      <c r="T274" s="75">
        <v>0</v>
      </c>
      <c r="U274" s="75">
        <v>0</v>
      </c>
      <c r="V274" s="75">
        <v>0</v>
      </c>
      <c r="W274" s="75">
        <v>0</v>
      </c>
      <c r="X274" s="79">
        <v>0</v>
      </c>
      <c r="Y274" s="79">
        <v>0</v>
      </c>
      <c r="Z274" s="79">
        <v>0</v>
      </c>
      <c r="AA274" s="79">
        <v>0</v>
      </c>
      <c r="AB274" s="75">
        <v>0</v>
      </c>
      <c r="AC274" s="75">
        <v>0</v>
      </c>
      <c r="AD274" s="75">
        <v>0</v>
      </c>
      <c r="AE274" s="75">
        <v>0</v>
      </c>
      <c r="AF274" s="75">
        <v>0</v>
      </c>
    </row>
    <row r="275" spans="1:32" x14ac:dyDescent="0.25">
      <c r="A275" s="77" t="s">
        <v>993</v>
      </c>
      <c r="B275" s="78" t="s">
        <v>978</v>
      </c>
      <c r="C275" s="79" t="s">
        <v>364</v>
      </c>
      <c r="D275" s="79" t="s">
        <v>369</v>
      </c>
      <c r="E275" s="79" t="s">
        <v>979</v>
      </c>
      <c r="F275" s="75">
        <v>0</v>
      </c>
      <c r="G275" s="75">
        <v>0</v>
      </c>
      <c r="H275" s="75">
        <v>0</v>
      </c>
      <c r="I275" s="75">
        <v>0</v>
      </c>
      <c r="J275" s="79">
        <v>0</v>
      </c>
      <c r="K275" s="79">
        <v>0</v>
      </c>
      <c r="L275" s="79">
        <v>0</v>
      </c>
      <c r="M275" s="79">
        <v>0</v>
      </c>
      <c r="N275" s="79">
        <v>0</v>
      </c>
      <c r="O275" s="79">
        <v>0</v>
      </c>
      <c r="P275" s="79">
        <v>0</v>
      </c>
      <c r="Q275" s="75">
        <v>0</v>
      </c>
      <c r="R275" s="75">
        <v>0</v>
      </c>
      <c r="S275" s="75">
        <v>0</v>
      </c>
      <c r="T275" s="75">
        <v>0</v>
      </c>
      <c r="U275" s="75">
        <v>0</v>
      </c>
      <c r="V275" s="75">
        <v>0</v>
      </c>
      <c r="W275" s="75">
        <v>0</v>
      </c>
      <c r="X275" s="79">
        <v>0</v>
      </c>
      <c r="Y275" s="79">
        <v>0</v>
      </c>
      <c r="Z275" s="79">
        <v>0</v>
      </c>
      <c r="AA275" s="79">
        <v>0</v>
      </c>
      <c r="AB275" s="75">
        <v>0</v>
      </c>
      <c r="AC275" s="75">
        <v>0</v>
      </c>
      <c r="AD275" s="75">
        <v>0</v>
      </c>
      <c r="AE275" s="75">
        <v>0</v>
      </c>
      <c r="AF275" s="75">
        <v>0</v>
      </c>
    </row>
    <row r="276" spans="1:32" x14ac:dyDescent="0.25">
      <c r="A276" s="77" t="s">
        <v>993</v>
      </c>
      <c r="B276" s="78" t="s">
        <v>416</v>
      </c>
      <c r="C276" s="79" t="s">
        <v>417</v>
      </c>
      <c r="D276" s="79" t="s">
        <v>361</v>
      </c>
      <c r="E276" s="79" t="s">
        <v>418</v>
      </c>
      <c r="F276" s="75">
        <v>2</v>
      </c>
      <c r="G276" s="75">
        <v>0</v>
      </c>
      <c r="H276" s="75">
        <v>29</v>
      </c>
      <c r="I276" s="75">
        <v>0.3</v>
      </c>
      <c r="J276" s="79">
        <v>0</v>
      </c>
      <c r="K276" s="79">
        <v>0</v>
      </c>
      <c r="L276" s="79">
        <v>0</v>
      </c>
      <c r="M276" s="79">
        <v>0</v>
      </c>
      <c r="N276" s="79">
        <v>0</v>
      </c>
      <c r="O276" s="79">
        <v>0</v>
      </c>
      <c r="P276" s="79">
        <v>0</v>
      </c>
      <c r="Q276" s="75">
        <v>0</v>
      </c>
      <c r="R276" s="75">
        <v>0</v>
      </c>
      <c r="S276" s="75">
        <v>0</v>
      </c>
      <c r="T276" s="75">
        <v>0</v>
      </c>
      <c r="U276" s="75">
        <v>0</v>
      </c>
      <c r="V276" s="75">
        <v>0</v>
      </c>
      <c r="W276" s="75">
        <v>0</v>
      </c>
      <c r="X276" s="79">
        <v>0</v>
      </c>
      <c r="Y276" s="79">
        <v>0</v>
      </c>
      <c r="Z276" s="79">
        <v>0</v>
      </c>
      <c r="AA276" s="79">
        <v>0</v>
      </c>
      <c r="AB276" s="75">
        <v>0</v>
      </c>
      <c r="AC276" s="75">
        <v>0</v>
      </c>
      <c r="AD276" s="75">
        <v>0</v>
      </c>
      <c r="AE276" s="75">
        <v>0</v>
      </c>
      <c r="AF276" s="75">
        <v>0</v>
      </c>
    </row>
    <row r="277" spans="1:32" x14ac:dyDescent="0.25">
      <c r="A277" s="77" t="s">
        <v>993</v>
      </c>
      <c r="B277" s="78" t="s">
        <v>980</v>
      </c>
      <c r="C277" s="79" t="s">
        <v>981</v>
      </c>
      <c r="D277" s="79" t="s">
        <v>365</v>
      </c>
      <c r="E277" s="79" t="s">
        <v>982</v>
      </c>
      <c r="F277" s="75">
        <v>3</v>
      </c>
      <c r="G277" s="75">
        <v>0</v>
      </c>
      <c r="H277" s="75">
        <v>44</v>
      </c>
      <c r="I277" s="75">
        <v>0.5</v>
      </c>
      <c r="J277" s="79">
        <v>0</v>
      </c>
      <c r="K277" s="79">
        <v>0</v>
      </c>
      <c r="L277" s="79">
        <v>0</v>
      </c>
      <c r="M277" s="79">
        <v>0</v>
      </c>
      <c r="N277" s="79">
        <v>0</v>
      </c>
      <c r="O277" s="79">
        <v>0</v>
      </c>
      <c r="P277" s="79">
        <v>0</v>
      </c>
      <c r="Q277" s="75">
        <v>0</v>
      </c>
      <c r="R277" s="75">
        <v>0</v>
      </c>
      <c r="S277" s="75">
        <v>0</v>
      </c>
      <c r="T277" s="75">
        <v>0</v>
      </c>
      <c r="U277" s="75">
        <v>0</v>
      </c>
      <c r="V277" s="75">
        <v>0</v>
      </c>
      <c r="W277" s="75">
        <v>0</v>
      </c>
      <c r="X277" s="79">
        <v>0</v>
      </c>
      <c r="Y277" s="79">
        <v>0</v>
      </c>
      <c r="Z277" s="79">
        <v>0</v>
      </c>
      <c r="AA277" s="79">
        <v>0</v>
      </c>
      <c r="AB277" s="75">
        <v>7.0000000000000007E-2</v>
      </c>
      <c r="AC277" s="75">
        <v>0</v>
      </c>
      <c r="AD277" s="75">
        <v>7.0000000000000007E-2</v>
      </c>
      <c r="AE277" s="75">
        <v>7.0000000000000007E-2</v>
      </c>
      <c r="AF277" s="75">
        <v>7.0000000000000007E-2</v>
      </c>
    </row>
    <row r="278" spans="1:32" x14ac:dyDescent="0.25">
      <c r="A278" s="77" t="s">
        <v>993</v>
      </c>
      <c r="B278" s="78" t="s">
        <v>983</v>
      </c>
      <c r="C278" s="79" t="s">
        <v>364</v>
      </c>
      <c r="D278" s="79" t="s">
        <v>365</v>
      </c>
      <c r="E278" s="79" t="s">
        <v>984</v>
      </c>
      <c r="F278" s="75">
        <v>3</v>
      </c>
      <c r="G278" s="75">
        <v>1</v>
      </c>
      <c r="H278" s="75">
        <v>87</v>
      </c>
      <c r="I278" s="75">
        <v>1</v>
      </c>
      <c r="J278" s="79">
        <v>0</v>
      </c>
      <c r="K278" s="79">
        <v>0</v>
      </c>
      <c r="L278" s="79">
        <v>0</v>
      </c>
      <c r="M278" s="79">
        <v>0</v>
      </c>
      <c r="N278" s="79">
        <v>0</v>
      </c>
      <c r="O278" s="79">
        <v>0</v>
      </c>
      <c r="P278" s="79">
        <v>0</v>
      </c>
      <c r="Q278" s="75">
        <v>0</v>
      </c>
      <c r="R278" s="75">
        <v>0</v>
      </c>
      <c r="S278" s="75">
        <v>0</v>
      </c>
      <c r="T278" s="75">
        <v>0</v>
      </c>
      <c r="U278" s="75">
        <v>0</v>
      </c>
      <c r="V278" s="75">
        <v>0</v>
      </c>
      <c r="W278" s="75">
        <v>0</v>
      </c>
      <c r="X278" s="79">
        <v>0.3</v>
      </c>
      <c r="Y278" s="79">
        <v>0.3</v>
      </c>
      <c r="Z278" s="79">
        <v>0.1</v>
      </c>
      <c r="AA278" s="79">
        <v>0.3</v>
      </c>
      <c r="AB278" s="75">
        <v>0.26</v>
      </c>
      <c r="AC278" s="75">
        <v>0.09</v>
      </c>
      <c r="AD278" s="75">
        <v>0.35</v>
      </c>
      <c r="AE278" s="75">
        <v>0.26</v>
      </c>
      <c r="AF278" s="75">
        <v>0.35</v>
      </c>
    </row>
    <row r="279" spans="1:32" x14ac:dyDescent="0.25">
      <c r="A279" s="77" t="s">
        <v>993</v>
      </c>
      <c r="B279" s="78" t="s">
        <v>985</v>
      </c>
      <c r="C279" s="79" t="s">
        <v>454</v>
      </c>
      <c r="D279" s="79" t="s">
        <v>361</v>
      </c>
      <c r="E279" s="79" t="s">
        <v>986</v>
      </c>
      <c r="F279" s="75">
        <v>15</v>
      </c>
      <c r="G279" s="75">
        <v>14</v>
      </c>
      <c r="H279" s="74">
        <v>1237</v>
      </c>
      <c r="I279" s="75">
        <v>13.7</v>
      </c>
      <c r="J279" s="79">
        <v>0</v>
      </c>
      <c r="K279" s="79">
        <v>4</v>
      </c>
      <c r="L279" s="79">
        <v>0</v>
      </c>
      <c r="M279" s="79">
        <v>0</v>
      </c>
      <c r="N279" s="79">
        <v>0</v>
      </c>
      <c r="O279" s="79">
        <v>6</v>
      </c>
      <c r="P279" s="79">
        <v>0</v>
      </c>
      <c r="Q279" s="75">
        <v>0.44</v>
      </c>
      <c r="R279" s="75">
        <v>0</v>
      </c>
      <c r="S279" s="75">
        <v>0</v>
      </c>
      <c r="T279" s="75">
        <v>0.28999999999999998</v>
      </c>
      <c r="U279" s="75">
        <v>0.28999999999999998</v>
      </c>
      <c r="V279" s="75">
        <v>0</v>
      </c>
      <c r="W279" s="75">
        <v>0.28999999999999998</v>
      </c>
      <c r="X279" s="79">
        <v>0.3</v>
      </c>
      <c r="Y279" s="79">
        <v>0.3</v>
      </c>
      <c r="Z279" s="79">
        <v>0.9</v>
      </c>
      <c r="AA279" s="79">
        <v>1.2</v>
      </c>
      <c r="AB279" s="75">
        <v>0.02</v>
      </c>
      <c r="AC279" s="75">
        <v>7.0000000000000007E-2</v>
      </c>
      <c r="AD279" s="75">
        <v>0.09</v>
      </c>
      <c r="AE279" s="75">
        <v>0.02</v>
      </c>
      <c r="AF279" s="75">
        <v>0.09</v>
      </c>
    </row>
    <row r="280" spans="1:32" x14ac:dyDescent="0.25">
      <c r="A280" s="77" t="s">
        <v>993</v>
      </c>
      <c r="B280" s="78" t="s">
        <v>987</v>
      </c>
      <c r="C280" s="79" t="s">
        <v>360</v>
      </c>
      <c r="D280" s="79" t="s">
        <v>365</v>
      </c>
      <c r="E280" s="79" t="s">
        <v>988</v>
      </c>
      <c r="F280" s="75">
        <v>13</v>
      </c>
      <c r="G280" s="75">
        <v>4</v>
      </c>
      <c r="H280" s="75">
        <v>427</v>
      </c>
      <c r="I280" s="75">
        <v>4.7</v>
      </c>
      <c r="J280" s="79">
        <v>1</v>
      </c>
      <c r="K280" s="79">
        <v>0</v>
      </c>
      <c r="L280" s="79">
        <v>1</v>
      </c>
      <c r="M280" s="79">
        <v>0</v>
      </c>
      <c r="N280" s="79">
        <v>0</v>
      </c>
      <c r="O280" s="79">
        <v>1</v>
      </c>
      <c r="P280" s="79">
        <v>0</v>
      </c>
      <c r="Q280" s="75">
        <v>0.21</v>
      </c>
      <c r="R280" s="75">
        <v>0</v>
      </c>
      <c r="S280" s="75">
        <v>0.21</v>
      </c>
      <c r="T280" s="75">
        <v>0</v>
      </c>
      <c r="U280" s="75">
        <v>0.21</v>
      </c>
      <c r="V280" s="75">
        <v>0.21</v>
      </c>
      <c r="W280" s="75">
        <v>0.21</v>
      </c>
      <c r="X280" s="79">
        <v>1.1000000000000001</v>
      </c>
      <c r="Y280" s="79">
        <v>1.1000000000000001</v>
      </c>
      <c r="Z280" s="79">
        <v>0.5</v>
      </c>
      <c r="AA280" s="79">
        <v>1.6</v>
      </c>
      <c r="AB280" s="75">
        <v>0.22</v>
      </c>
      <c r="AC280" s="75">
        <v>0.1</v>
      </c>
      <c r="AD280" s="75">
        <v>0.33</v>
      </c>
      <c r="AE280" s="75">
        <v>0.22</v>
      </c>
      <c r="AF280" s="75">
        <v>0.33</v>
      </c>
    </row>
    <row r="281" spans="1:32" x14ac:dyDescent="0.25">
      <c r="A281" s="77" t="s">
        <v>993</v>
      </c>
      <c r="B281" s="78" t="s">
        <v>989</v>
      </c>
      <c r="C281" s="79" t="s">
        <v>360</v>
      </c>
      <c r="D281" s="79" t="s">
        <v>365</v>
      </c>
      <c r="E281" s="79" t="s">
        <v>990</v>
      </c>
      <c r="F281" s="75">
        <v>14</v>
      </c>
      <c r="G281" s="75">
        <v>12</v>
      </c>
      <c r="H281" s="74">
        <v>1060</v>
      </c>
      <c r="I281" s="75">
        <v>11.8</v>
      </c>
      <c r="J281" s="79">
        <v>2</v>
      </c>
      <c r="K281" s="79">
        <v>2</v>
      </c>
      <c r="L281" s="79">
        <v>2</v>
      </c>
      <c r="M281" s="79">
        <v>0</v>
      </c>
      <c r="N281" s="79">
        <v>0</v>
      </c>
      <c r="O281" s="79">
        <v>0</v>
      </c>
      <c r="P281" s="79">
        <v>0</v>
      </c>
      <c r="Q281" s="75">
        <v>0</v>
      </c>
      <c r="R281" s="75">
        <v>0</v>
      </c>
      <c r="S281" s="75">
        <v>0.17</v>
      </c>
      <c r="T281" s="75">
        <v>0.17</v>
      </c>
      <c r="U281" s="75">
        <v>0.34</v>
      </c>
      <c r="V281" s="75">
        <v>0.17</v>
      </c>
      <c r="W281" s="75">
        <v>0.34</v>
      </c>
      <c r="X281" s="79">
        <v>2.2000000000000002</v>
      </c>
      <c r="Y281" s="79">
        <v>2.2000000000000002</v>
      </c>
      <c r="Z281" s="79">
        <v>1.8</v>
      </c>
      <c r="AA281" s="79">
        <v>4</v>
      </c>
      <c r="AB281" s="75">
        <v>0.19</v>
      </c>
      <c r="AC281" s="75">
        <v>0.16</v>
      </c>
      <c r="AD281" s="75">
        <v>0.34</v>
      </c>
      <c r="AE281" s="75">
        <v>0.19</v>
      </c>
      <c r="AF281" s="75">
        <v>0.34</v>
      </c>
    </row>
    <row r="282" spans="1:32" x14ac:dyDescent="0.25">
      <c r="A282" s="77" t="s">
        <v>993</v>
      </c>
      <c r="B282" s="78" t="s">
        <v>991</v>
      </c>
      <c r="C282" s="79" t="s">
        <v>512</v>
      </c>
      <c r="D282" s="79" t="s">
        <v>365</v>
      </c>
      <c r="E282" s="79" t="s">
        <v>992</v>
      </c>
      <c r="F282" s="75">
        <v>12</v>
      </c>
      <c r="G282" s="75">
        <v>3</v>
      </c>
      <c r="H282" s="75">
        <v>331</v>
      </c>
      <c r="I282" s="75">
        <v>3.7</v>
      </c>
      <c r="J282" s="79">
        <v>0</v>
      </c>
      <c r="K282" s="79">
        <v>0</v>
      </c>
      <c r="L282" s="79">
        <v>0</v>
      </c>
      <c r="M282" s="79">
        <v>0</v>
      </c>
      <c r="N282" s="79">
        <v>0</v>
      </c>
      <c r="O282" s="79">
        <v>0</v>
      </c>
      <c r="P282" s="79">
        <v>0</v>
      </c>
      <c r="Q282" s="75">
        <v>0</v>
      </c>
      <c r="R282" s="75">
        <v>0</v>
      </c>
      <c r="S282" s="75">
        <v>0</v>
      </c>
      <c r="T282" s="75">
        <v>0</v>
      </c>
      <c r="U282" s="75">
        <v>0</v>
      </c>
      <c r="V282" s="75">
        <v>0</v>
      </c>
      <c r="W282" s="75">
        <v>0</v>
      </c>
      <c r="X282" s="79">
        <v>1.1000000000000001</v>
      </c>
      <c r="Y282" s="79">
        <v>1.1000000000000001</v>
      </c>
      <c r="Z282" s="79">
        <v>0.1</v>
      </c>
      <c r="AA282" s="79">
        <v>1.2</v>
      </c>
      <c r="AB282" s="75">
        <v>0.28999999999999998</v>
      </c>
      <c r="AC282" s="75">
        <v>0.03</v>
      </c>
      <c r="AD282" s="75">
        <v>0.32</v>
      </c>
      <c r="AE282" s="75">
        <v>0.28999999999999998</v>
      </c>
      <c r="AF282" s="75">
        <v>0.32</v>
      </c>
    </row>
    <row r="283" spans="1:32" x14ac:dyDescent="0.25">
      <c r="A283" s="54" t="s">
        <v>1055</v>
      </c>
      <c r="B283" s="88" t="s">
        <v>994</v>
      </c>
      <c r="C283" s="75" t="s">
        <v>430</v>
      </c>
      <c r="D283" s="75" t="s">
        <v>414</v>
      </c>
      <c r="E283" s="75" t="s">
        <v>995</v>
      </c>
      <c r="F283" s="79">
        <v>19</v>
      </c>
      <c r="G283" s="79">
        <v>19</v>
      </c>
      <c r="H283" s="80">
        <v>1568</v>
      </c>
      <c r="I283" s="79">
        <v>17.399999999999999</v>
      </c>
      <c r="J283" s="75">
        <v>1</v>
      </c>
      <c r="K283" s="75">
        <v>2</v>
      </c>
      <c r="L283" s="75">
        <v>1</v>
      </c>
      <c r="M283" s="75">
        <v>0</v>
      </c>
      <c r="N283" s="75">
        <v>0</v>
      </c>
      <c r="O283" s="75">
        <v>2</v>
      </c>
      <c r="P283" s="75">
        <v>0</v>
      </c>
      <c r="Q283" s="79">
        <v>0.11</v>
      </c>
      <c r="R283" s="79">
        <v>0</v>
      </c>
      <c r="S283" s="79">
        <v>0.06</v>
      </c>
      <c r="T283" s="79">
        <v>0.11</v>
      </c>
      <c r="U283" s="79">
        <v>0.17</v>
      </c>
      <c r="V283" s="79">
        <v>0.06</v>
      </c>
      <c r="W283" s="79">
        <v>0.17</v>
      </c>
      <c r="X283" s="75">
        <v>2.4</v>
      </c>
      <c r="Y283" s="75">
        <v>2.4</v>
      </c>
      <c r="Z283" s="75">
        <v>3.1</v>
      </c>
      <c r="AA283" s="75">
        <v>5.4</v>
      </c>
      <c r="AB283" s="79">
        <v>0.14000000000000001</v>
      </c>
      <c r="AC283" s="79">
        <v>0.18</v>
      </c>
      <c r="AD283" s="79">
        <v>0.31</v>
      </c>
      <c r="AE283" s="79">
        <v>0.14000000000000001</v>
      </c>
      <c r="AF283" s="79">
        <v>0.31</v>
      </c>
    </row>
    <row r="284" spans="1:32" x14ac:dyDescent="0.25">
      <c r="A284" s="54" t="s">
        <v>1055</v>
      </c>
      <c r="B284" s="88" t="s">
        <v>996</v>
      </c>
      <c r="C284" s="75" t="s">
        <v>430</v>
      </c>
      <c r="D284" s="75" t="s">
        <v>369</v>
      </c>
      <c r="E284" s="75" t="s">
        <v>997</v>
      </c>
      <c r="F284" s="79">
        <v>17</v>
      </c>
      <c r="G284" s="79">
        <v>17</v>
      </c>
      <c r="H284" s="80">
        <v>1526</v>
      </c>
      <c r="I284" s="79">
        <v>17</v>
      </c>
      <c r="J284" s="75">
        <v>0</v>
      </c>
      <c r="K284" s="75">
        <v>0</v>
      </c>
      <c r="L284" s="75">
        <v>0</v>
      </c>
      <c r="M284" s="75">
        <v>0</v>
      </c>
      <c r="N284" s="75">
        <v>0</v>
      </c>
      <c r="O284" s="75">
        <v>4</v>
      </c>
      <c r="P284" s="75">
        <v>1</v>
      </c>
      <c r="Q284" s="79">
        <v>0.24</v>
      </c>
      <c r="R284" s="79">
        <v>0.06</v>
      </c>
      <c r="S284" s="79">
        <v>0</v>
      </c>
      <c r="T284" s="79">
        <v>0</v>
      </c>
      <c r="U284" s="79">
        <v>0</v>
      </c>
      <c r="V284" s="79">
        <v>0</v>
      </c>
      <c r="W284" s="79">
        <v>0</v>
      </c>
      <c r="X284" s="75">
        <v>0</v>
      </c>
      <c r="Y284" s="75">
        <v>0</v>
      </c>
      <c r="Z284" s="75">
        <v>1.2</v>
      </c>
      <c r="AA284" s="75">
        <v>1.3</v>
      </c>
      <c r="AB284" s="79">
        <v>0</v>
      </c>
      <c r="AC284" s="79">
        <v>7.0000000000000007E-2</v>
      </c>
      <c r="AD284" s="79">
        <v>7.0000000000000007E-2</v>
      </c>
      <c r="AE284" s="79">
        <v>0</v>
      </c>
      <c r="AF284" s="79">
        <v>7.0000000000000007E-2</v>
      </c>
    </row>
    <row r="285" spans="1:32" x14ac:dyDescent="0.25">
      <c r="A285" s="54" t="s">
        <v>1055</v>
      </c>
      <c r="B285" s="88" t="s">
        <v>998</v>
      </c>
      <c r="C285" s="75" t="s">
        <v>364</v>
      </c>
      <c r="D285" s="75" t="s">
        <v>361</v>
      </c>
      <c r="E285" s="75" t="s">
        <v>999</v>
      </c>
      <c r="F285" s="79">
        <v>12</v>
      </c>
      <c r="G285" s="79">
        <v>5</v>
      </c>
      <c r="H285" s="79">
        <v>524</v>
      </c>
      <c r="I285" s="79">
        <v>5.8</v>
      </c>
      <c r="J285" s="75">
        <v>0</v>
      </c>
      <c r="K285" s="75">
        <v>1</v>
      </c>
      <c r="L285" s="75">
        <v>0</v>
      </c>
      <c r="M285" s="75">
        <v>0</v>
      </c>
      <c r="N285" s="75">
        <v>0</v>
      </c>
      <c r="O285" s="75">
        <v>1</v>
      </c>
      <c r="P285" s="75">
        <v>0</v>
      </c>
      <c r="Q285" s="79">
        <v>0.17</v>
      </c>
      <c r="R285" s="79">
        <v>0</v>
      </c>
      <c r="S285" s="79">
        <v>0</v>
      </c>
      <c r="T285" s="79">
        <v>0.17</v>
      </c>
      <c r="U285" s="79">
        <v>0.17</v>
      </c>
      <c r="V285" s="79">
        <v>0</v>
      </c>
      <c r="W285" s="79">
        <v>0.17</v>
      </c>
      <c r="X285" s="75">
        <v>0.2</v>
      </c>
      <c r="Y285" s="75">
        <v>0.2</v>
      </c>
      <c r="Z285" s="75">
        <v>0.8</v>
      </c>
      <c r="AA285" s="75">
        <v>1</v>
      </c>
      <c r="AB285" s="79">
        <v>0.03</v>
      </c>
      <c r="AC285" s="79">
        <v>0.14000000000000001</v>
      </c>
      <c r="AD285" s="79">
        <v>0.17</v>
      </c>
      <c r="AE285" s="79">
        <v>0.03</v>
      </c>
      <c r="AF285" s="79">
        <v>0.17</v>
      </c>
    </row>
    <row r="286" spans="1:32" x14ac:dyDescent="0.25">
      <c r="A286" s="54" t="s">
        <v>1055</v>
      </c>
      <c r="B286" s="88" t="s">
        <v>1000</v>
      </c>
      <c r="C286" s="75" t="s">
        <v>364</v>
      </c>
      <c r="D286" s="75" t="s">
        <v>365</v>
      </c>
      <c r="E286" s="75" t="s">
        <v>1001</v>
      </c>
      <c r="F286" s="79">
        <v>12</v>
      </c>
      <c r="G286" s="79">
        <v>4</v>
      </c>
      <c r="H286" s="79">
        <v>465</v>
      </c>
      <c r="I286" s="79">
        <v>5.2</v>
      </c>
      <c r="J286" s="75">
        <v>1</v>
      </c>
      <c r="K286" s="75">
        <v>1</v>
      </c>
      <c r="L286" s="75">
        <v>1</v>
      </c>
      <c r="M286" s="75">
        <v>0</v>
      </c>
      <c r="N286" s="75">
        <v>1</v>
      </c>
      <c r="O286" s="75">
        <v>0</v>
      </c>
      <c r="P286" s="75">
        <v>0</v>
      </c>
      <c r="Q286" s="79">
        <v>0</v>
      </c>
      <c r="R286" s="79">
        <v>0</v>
      </c>
      <c r="S286" s="79">
        <v>0.19</v>
      </c>
      <c r="T286" s="79">
        <v>0.19</v>
      </c>
      <c r="U286" s="79">
        <v>0.39</v>
      </c>
      <c r="V286" s="79">
        <v>0.19</v>
      </c>
      <c r="W286" s="79">
        <v>0.39</v>
      </c>
      <c r="X286" s="75">
        <v>4.5999999999999996</v>
      </c>
      <c r="Y286" s="75">
        <v>3.8</v>
      </c>
      <c r="Z286" s="75">
        <v>0.3</v>
      </c>
      <c r="AA286" s="75">
        <v>4.0999999999999996</v>
      </c>
      <c r="AB286" s="79">
        <v>0.89</v>
      </c>
      <c r="AC286" s="79">
        <v>0.06</v>
      </c>
      <c r="AD286" s="79">
        <v>0.95</v>
      </c>
      <c r="AE286" s="79">
        <v>0.74</v>
      </c>
      <c r="AF286" s="79">
        <v>0.8</v>
      </c>
    </row>
    <row r="287" spans="1:32" x14ac:dyDescent="0.25">
      <c r="A287" s="54" t="s">
        <v>1055</v>
      </c>
      <c r="B287" s="88" t="s">
        <v>1002</v>
      </c>
      <c r="C287" s="75" t="s">
        <v>422</v>
      </c>
      <c r="D287" s="75" t="s">
        <v>361</v>
      </c>
      <c r="E287" s="75" t="s">
        <v>1003</v>
      </c>
      <c r="F287" s="79">
        <v>12</v>
      </c>
      <c r="G287" s="79">
        <v>11</v>
      </c>
      <c r="H287" s="80">
        <v>1016</v>
      </c>
      <c r="I287" s="79">
        <v>11.3</v>
      </c>
      <c r="J287" s="75">
        <v>1</v>
      </c>
      <c r="K287" s="75">
        <v>0</v>
      </c>
      <c r="L287" s="75">
        <v>1</v>
      </c>
      <c r="M287" s="75">
        <v>0</v>
      </c>
      <c r="N287" s="75">
        <v>0</v>
      </c>
      <c r="O287" s="75">
        <v>2</v>
      </c>
      <c r="P287" s="75">
        <v>0</v>
      </c>
      <c r="Q287" s="79">
        <v>0.18</v>
      </c>
      <c r="R287" s="79">
        <v>0</v>
      </c>
      <c r="S287" s="79">
        <v>0.09</v>
      </c>
      <c r="T287" s="79">
        <v>0</v>
      </c>
      <c r="U287" s="79">
        <v>0.09</v>
      </c>
      <c r="V287" s="79">
        <v>0.09</v>
      </c>
      <c r="W287" s="79">
        <v>0.09</v>
      </c>
      <c r="X287" s="75">
        <v>1</v>
      </c>
      <c r="Y287" s="75">
        <v>1</v>
      </c>
      <c r="Z287" s="75">
        <v>0.5</v>
      </c>
      <c r="AA287" s="75">
        <v>1.5</v>
      </c>
      <c r="AB287" s="79">
        <v>0.09</v>
      </c>
      <c r="AC287" s="79">
        <v>0.05</v>
      </c>
      <c r="AD287" s="79">
        <v>0.13</v>
      </c>
      <c r="AE287" s="79">
        <v>0.09</v>
      </c>
      <c r="AF287" s="79">
        <v>0.13</v>
      </c>
    </row>
    <row r="288" spans="1:32" x14ac:dyDescent="0.25">
      <c r="A288" s="54" t="s">
        <v>1055</v>
      </c>
      <c r="B288" s="88" t="s">
        <v>1004</v>
      </c>
      <c r="C288" s="75" t="s">
        <v>364</v>
      </c>
      <c r="D288" s="75" t="s">
        <v>361</v>
      </c>
      <c r="E288" s="75" t="s">
        <v>1005</v>
      </c>
      <c r="F288" s="79">
        <v>1</v>
      </c>
      <c r="G288" s="79">
        <v>1</v>
      </c>
      <c r="H288" s="79">
        <v>69</v>
      </c>
      <c r="I288" s="79">
        <v>0.8</v>
      </c>
      <c r="J288" s="75">
        <v>0</v>
      </c>
      <c r="K288" s="75">
        <v>0</v>
      </c>
      <c r="L288" s="75">
        <v>0</v>
      </c>
      <c r="M288" s="75">
        <v>0</v>
      </c>
      <c r="N288" s="75">
        <v>0</v>
      </c>
      <c r="O288" s="75">
        <v>0</v>
      </c>
      <c r="P288" s="75">
        <v>0</v>
      </c>
      <c r="Q288" s="79">
        <v>0</v>
      </c>
      <c r="R288" s="79">
        <v>0</v>
      </c>
      <c r="S288" s="79">
        <v>0</v>
      </c>
      <c r="T288" s="79">
        <v>0</v>
      </c>
      <c r="U288" s="79">
        <v>0</v>
      </c>
      <c r="V288" s="79">
        <v>0</v>
      </c>
      <c r="W288" s="79">
        <v>0</v>
      </c>
      <c r="X288" s="75">
        <v>0</v>
      </c>
      <c r="Y288" s="75">
        <v>0</v>
      </c>
      <c r="Z288" s="75">
        <v>0</v>
      </c>
      <c r="AA288" s="75">
        <v>0</v>
      </c>
      <c r="AB288" s="79">
        <v>0</v>
      </c>
      <c r="AC288" s="79">
        <v>0</v>
      </c>
      <c r="AD288" s="79">
        <v>0</v>
      </c>
      <c r="AE288" s="79">
        <v>0</v>
      </c>
      <c r="AF288" s="79">
        <v>0</v>
      </c>
    </row>
    <row r="289" spans="1:32" x14ac:dyDescent="0.25">
      <c r="A289" s="54" t="s">
        <v>1055</v>
      </c>
      <c r="B289" s="88" t="s">
        <v>1006</v>
      </c>
      <c r="C289" s="75" t="s">
        <v>490</v>
      </c>
      <c r="D289" s="75" t="s">
        <v>369</v>
      </c>
      <c r="E289" s="75" t="s">
        <v>1007</v>
      </c>
      <c r="F289" s="79">
        <v>1</v>
      </c>
      <c r="G289" s="79">
        <v>0</v>
      </c>
      <c r="H289" s="79">
        <v>2</v>
      </c>
      <c r="I289" s="79">
        <v>0</v>
      </c>
      <c r="J289" s="75">
        <v>0</v>
      </c>
      <c r="K289" s="75">
        <v>0</v>
      </c>
      <c r="L289" s="75">
        <v>0</v>
      </c>
      <c r="M289" s="75">
        <v>0</v>
      </c>
      <c r="N289" s="75">
        <v>0</v>
      </c>
      <c r="O289" s="75">
        <v>0</v>
      </c>
      <c r="P289" s="75">
        <v>0</v>
      </c>
      <c r="Q289" s="79">
        <v>0</v>
      </c>
      <c r="R289" s="79">
        <v>0</v>
      </c>
      <c r="S289" s="79">
        <v>0</v>
      </c>
      <c r="T289" s="79">
        <v>0</v>
      </c>
      <c r="U289" s="79">
        <v>0</v>
      </c>
      <c r="V289" s="79">
        <v>0</v>
      </c>
      <c r="W289" s="79">
        <v>0</v>
      </c>
      <c r="X289" s="75">
        <v>0</v>
      </c>
      <c r="Y289" s="75">
        <v>0</v>
      </c>
      <c r="Z289" s="75">
        <v>0</v>
      </c>
      <c r="AA289" s="75">
        <v>0</v>
      </c>
      <c r="AB289" s="79">
        <v>0</v>
      </c>
      <c r="AC289" s="79">
        <v>0</v>
      </c>
      <c r="AD289" s="79">
        <v>0</v>
      </c>
      <c r="AE289" s="79">
        <v>0</v>
      </c>
      <c r="AF289" s="79">
        <v>0</v>
      </c>
    </row>
    <row r="290" spans="1:32" x14ac:dyDescent="0.25">
      <c r="A290" s="54" t="s">
        <v>1055</v>
      </c>
      <c r="B290" s="88" t="s">
        <v>1008</v>
      </c>
      <c r="C290" s="75" t="s">
        <v>490</v>
      </c>
      <c r="D290" s="75" t="s">
        <v>361</v>
      </c>
      <c r="E290" s="75" t="s">
        <v>1009</v>
      </c>
      <c r="F290" s="79">
        <v>3</v>
      </c>
      <c r="G290" s="79">
        <v>1</v>
      </c>
      <c r="H290" s="79">
        <v>117</v>
      </c>
      <c r="I290" s="79">
        <v>1.3</v>
      </c>
      <c r="J290" s="75">
        <v>0</v>
      </c>
      <c r="K290" s="75">
        <v>0</v>
      </c>
      <c r="L290" s="75">
        <v>0</v>
      </c>
      <c r="M290" s="75">
        <v>0</v>
      </c>
      <c r="N290" s="75">
        <v>0</v>
      </c>
      <c r="O290" s="75">
        <v>0</v>
      </c>
      <c r="P290" s="75">
        <v>0</v>
      </c>
      <c r="Q290" s="79">
        <v>0</v>
      </c>
      <c r="R290" s="79">
        <v>0</v>
      </c>
      <c r="S290" s="79">
        <v>0</v>
      </c>
      <c r="T290" s="79">
        <v>0</v>
      </c>
      <c r="U290" s="79">
        <v>0</v>
      </c>
      <c r="V290" s="79">
        <v>0</v>
      </c>
      <c r="W290" s="79">
        <v>0</v>
      </c>
      <c r="X290" s="75">
        <v>0</v>
      </c>
      <c r="Y290" s="75">
        <v>0</v>
      </c>
      <c r="Z290" s="75">
        <v>0.1</v>
      </c>
      <c r="AA290" s="75">
        <v>0.1</v>
      </c>
      <c r="AB290" s="79">
        <v>0</v>
      </c>
      <c r="AC290" s="79">
        <v>0.09</v>
      </c>
      <c r="AD290" s="79">
        <v>0.09</v>
      </c>
      <c r="AE290" s="79">
        <v>0</v>
      </c>
      <c r="AF290" s="79">
        <v>0.09</v>
      </c>
    </row>
    <row r="291" spans="1:32" x14ac:dyDescent="0.25">
      <c r="A291" s="54" t="s">
        <v>1055</v>
      </c>
      <c r="B291" s="88" t="s">
        <v>1010</v>
      </c>
      <c r="C291" s="75" t="s">
        <v>364</v>
      </c>
      <c r="D291" s="75" t="s">
        <v>369</v>
      </c>
      <c r="E291" s="75" t="s">
        <v>1011</v>
      </c>
      <c r="F291" s="79">
        <v>5</v>
      </c>
      <c r="G291" s="79">
        <v>2</v>
      </c>
      <c r="H291" s="79">
        <v>159</v>
      </c>
      <c r="I291" s="79">
        <v>1.8</v>
      </c>
      <c r="J291" s="75">
        <v>0</v>
      </c>
      <c r="K291" s="75">
        <v>0</v>
      </c>
      <c r="L291" s="75">
        <v>0</v>
      </c>
      <c r="M291" s="75">
        <v>0</v>
      </c>
      <c r="N291" s="75">
        <v>0</v>
      </c>
      <c r="O291" s="75">
        <v>0</v>
      </c>
      <c r="P291" s="75">
        <v>0</v>
      </c>
      <c r="Q291" s="79">
        <v>0</v>
      </c>
      <c r="R291" s="79">
        <v>0</v>
      </c>
      <c r="S291" s="79">
        <v>0</v>
      </c>
      <c r="T291" s="79">
        <v>0</v>
      </c>
      <c r="U291" s="79">
        <v>0</v>
      </c>
      <c r="V291" s="79">
        <v>0</v>
      </c>
      <c r="W291" s="79">
        <v>0</v>
      </c>
      <c r="X291" s="75">
        <v>0</v>
      </c>
      <c r="Y291" s="75">
        <v>0</v>
      </c>
      <c r="Z291" s="75">
        <v>0.5</v>
      </c>
      <c r="AA291" s="75">
        <v>0.5</v>
      </c>
      <c r="AB291" s="79">
        <v>0</v>
      </c>
      <c r="AC291" s="79">
        <v>0.26</v>
      </c>
      <c r="AD291" s="79">
        <v>0.26</v>
      </c>
      <c r="AE291" s="79">
        <v>0</v>
      </c>
      <c r="AF291" s="79">
        <v>0.26</v>
      </c>
    </row>
    <row r="292" spans="1:32" x14ac:dyDescent="0.25">
      <c r="A292" s="54" t="s">
        <v>1055</v>
      </c>
      <c r="B292" s="88" t="s">
        <v>1012</v>
      </c>
      <c r="C292" s="75" t="s">
        <v>390</v>
      </c>
      <c r="D292" s="75" t="s">
        <v>361</v>
      </c>
      <c r="E292" s="75" t="s">
        <v>1013</v>
      </c>
      <c r="F292" s="79">
        <v>0</v>
      </c>
      <c r="G292" s="79">
        <v>0</v>
      </c>
      <c r="H292" s="79">
        <v>0</v>
      </c>
      <c r="I292" s="79">
        <v>0</v>
      </c>
      <c r="J292" s="75">
        <v>0</v>
      </c>
      <c r="K292" s="75">
        <v>0</v>
      </c>
      <c r="L292" s="75">
        <v>0</v>
      </c>
      <c r="M292" s="75">
        <v>0</v>
      </c>
      <c r="N292" s="75">
        <v>0</v>
      </c>
      <c r="O292" s="75">
        <v>0</v>
      </c>
      <c r="P292" s="75">
        <v>0</v>
      </c>
      <c r="Q292" s="79">
        <v>0</v>
      </c>
      <c r="R292" s="79">
        <v>0</v>
      </c>
      <c r="S292" s="79">
        <v>0</v>
      </c>
      <c r="T292" s="79">
        <v>0</v>
      </c>
      <c r="U292" s="79">
        <v>0</v>
      </c>
      <c r="V292" s="79">
        <v>0</v>
      </c>
      <c r="W292" s="79">
        <v>0</v>
      </c>
      <c r="X292" s="75">
        <v>0</v>
      </c>
      <c r="Y292" s="75">
        <v>0</v>
      </c>
      <c r="Z292" s="75">
        <v>0</v>
      </c>
      <c r="AA292" s="75">
        <v>0</v>
      </c>
      <c r="AB292" s="79">
        <v>0</v>
      </c>
      <c r="AC292" s="79">
        <v>0</v>
      </c>
      <c r="AD292" s="79">
        <v>0</v>
      </c>
      <c r="AE292" s="79">
        <v>0</v>
      </c>
      <c r="AF292" s="79">
        <v>0</v>
      </c>
    </row>
    <row r="293" spans="1:32" x14ac:dyDescent="0.25">
      <c r="A293" s="54" t="s">
        <v>1055</v>
      </c>
      <c r="B293" s="88" t="s">
        <v>1014</v>
      </c>
      <c r="C293" s="75" t="s">
        <v>364</v>
      </c>
      <c r="D293" s="75" t="s">
        <v>365</v>
      </c>
      <c r="E293" s="75" t="s">
        <v>1015</v>
      </c>
      <c r="F293" s="79">
        <v>15</v>
      </c>
      <c r="G293" s="79">
        <v>1</v>
      </c>
      <c r="H293" s="79">
        <v>212</v>
      </c>
      <c r="I293" s="79">
        <v>2.4</v>
      </c>
      <c r="J293" s="75">
        <v>0</v>
      </c>
      <c r="K293" s="75">
        <v>2</v>
      </c>
      <c r="L293" s="75">
        <v>0</v>
      </c>
      <c r="M293" s="75">
        <v>0</v>
      </c>
      <c r="N293" s="75">
        <v>0</v>
      </c>
      <c r="O293" s="75">
        <v>1</v>
      </c>
      <c r="P293" s="75">
        <v>0</v>
      </c>
      <c r="Q293" s="79">
        <v>0.42</v>
      </c>
      <c r="R293" s="79">
        <v>0</v>
      </c>
      <c r="S293" s="79">
        <v>0</v>
      </c>
      <c r="T293" s="79">
        <v>0.85</v>
      </c>
      <c r="U293" s="79">
        <v>0.85</v>
      </c>
      <c r="V293" s="79">
        <v>0</v>
      </c>
      <c r="W293" s="79">
        <v>0.85</v>
      </c>
      <c r="X293" s="75">
        <v>0.8</v>
      </c>
      <c r="Y293" s="75">
        <v>0.8</v>
      </c>
      <c r="Z293" s="75">
        <v>0.5</v>
      </c>
      <c r="AA293" s="75">
        <v>1.3</v>
      </c>
      <c r="AB293" s="79">
        <v>0.36</v>
      </c>
      <c r="AC293" s="79">
        <v>0.2</v>
      </c>
      <c r="AD293" s="79">
        <v>0.55000000000000004</v>
      </c>
      <c r="AE293" s="79">
        <v>0.36</v>
      </c>
      <c r="AF293" s="79">
        <v>0.55000000000000004</v>
      </c>
    </row>
    <row r="294" spans="1:32" x14ac:dyDescent="0.25">
      <c r="A294" s="54" t="s">
        <v>1055</v>
      </c>
      <c r="B294" s="88" t="s">
        <v>1016</v>
      </c>
      <c r="C294" s="75" t="s">
        <v>760</v>
      </c>
      <c r="D294" s="75" t="s">
        <v>399</v>
      </c>
      <c r="E294" s="75" t="s">
        <v>1017</v>
      </c>
      <c r="F294" s="79">
        <v>8</v>
      </c>
      <c r="G294" s="79">
        <v>6</v>
      </c>
      <c r="H294" s="79">
        <v>537</v>
      </c>
      <c r="I294" s="79">
        <v>6</v>
      </c>
      <c r="J294" s="75">
        <v>1</v>
      </c>
      <c r="K294" s="75">
        <v>1</v>
      </c>
      <c r="L294" s="75">
        <v>1</v>
      </c>
      <c r="M294" s="75">
        <v>0</v>
      </c>
      <c r="N294" s="75">
        <v>0</v>
      </c>
      <c r="O294" s="75">
        <v>2</v>
      </c>
      <c r="P294" s="75">
        <v>0</v>
      </c>
      <c r="Q294" s="79">
        <v>0.33</v>
      </c>
      <c r="R294" s="79">
        <v>0</v>
      </c>
      <c r="S294" s="79">
        <v>0.17</v>
      </c>
      <c r="T294" s="79">
        <v>0.17</v>
      </c>
      <c r="U294" s="79">
        <v>0.34</v>
      </c>
      <c r="V294" s="79">
        <v>0.17</v>
      </c>
      <c r="W294" s="79">
        <v>0.34</v>
      </c>
      <c r="X294" s="75">
        <v>1.1000000000000001</v>
      </c>
      <c r="Y294" s="75">
        <v>1.1000000000000001</v>
      </c>
      <c r="Z294" s="75">
        <v>0.8</v>
      </c>
      <c r="AA294" s="75">
        <v>1.9</v>
      </c>
      <c r="AB294" s="79">
        <v>0.18</v>
      </c>
      <c r="AC294" s="79">
        <v>0.13</v>
      </c>
      <c r="AD294" s="79">
        <v>0.31</v>
      </c>
      <c r="AE294" s="79">
        <v>0.18</v>
      </c>
      <c r="AF294" s="79">
        <v>0.31</v>
      </c>
    </row>
    <row r="295" spans="1:32" x14ac:dyDescent="0.25">
      <c r="A295" s="54" t="s">
        <v>1055</v>
      </c>
      <c r="B295" s="88" t="s">
        <v>1018</v>
      </c>
      <c r="C295" s="75" t="s">
        <v>364</v>
      </c>
      <c r="D295" s="75" t="s">
        <v>369</v>
      </c>
      <c r="E295" s="75" t="s">
        <v>1019</v>
      </c>
      <c r="F295" s="79">
        <v>0</v>
      </c>
      <c r="G295" s="79">
        <v>0</v>
      </c>
      <c r="H295" s="79">
        <v>0</v>
      </c>
      <c r="I295" s="79">
        <v>0</v>
      </c>
      <c r="J295" s="75">
        <v>0</v>
      </c>
      <c r="K295" s="75">
        <v>0</v>
      </c>
      <c r="L295" s="75">
        <v>0</v>
      </c>
      <c r="M295" s="75">
        <v>0</v>
      </c>
      <c r="N295" s="75">
        <v>0</v>
      </c>
      <c r="O295" s="75">
        <v>0</v>
      </c>
      <c r="P295" s="75">
        <v>0</v>
      </c>
      <c r="Q295" s="79">
        <v>0</v>
      </c>
      <c r="R295" s="79">
        <v>0</v>
      </c>
      <c r="S295" s="79">
        <v>0</v>
      </c>
      <c r="T295" s="79">
        <v>0</v>
      </c>
      <c r="U295" s="79">
        <v>0</v>
      </c>
      <c r="V295" s="79">
        <v>0</v>
      </c>
      <c r="W295" s="79">
        <v>0</v>
      </c>
      <c r="X295" s="75">
        <v>0</v>
      </c>
      <c r="Y295" s="75">
        <v>0</v>
      </c>
      <c r="Z295" s="75">
        <v>0</v>
      </c>
      <c r="AA295" s="75">
        <v>0</v>
      </c>
      <c r="AB295" s="79">
        <v>0</v>
      </c>
      <c r="AC295" s="79">
        <v>0</v>
      </c>
      <c r="AD295" s="79">
        <v>0</v>
      </c>
      <c r="AE295" s="79">
        <v>0</v>
      </c>
      <c r="AF295" s="79">
        <v>0</v>
      </c>
    </row>
    <row r="296" spans="1:32" x14ac:dyDescent="0.25">
      <c r="A296" s="54" t="s">
        <v>1055</v>
      </c>
      <c r="B296" s="88" t="s">
        <v>1020</v>
      </c>
      <c r="C296" s="75" t="s">
        <v>364</v>
      </c>
      <c r="D296" s="75" t="s">
        <v>414</v>
      </c>
      <c r="E296" s="75" t="s">
        <v>1021</v>
      </c>
      <c r="F296" s="79">
        <v>10</v>
      </c>
      <c r="G296" s="79">
        <v>2</v>
      </c>
      <c r="H296" s="79">
        <v>309</v>
      </c>
      <c r="I296" s="79">
        <v>3.4</v>
      </c>
      <c r="J296" s="75">
        <v>1</v>
      </c>
      <c r="K296" s="75">
        <v>2</v>
      </c>
      <c r="L296" s="75">
        <v>1</v>
      </c>
      <c r="M296" s="75">
        <v>0</v>
      </c>
      <c r="N296" s="75">
        <v>0</v>
      </c>
      <c r="O296" s="75">
        <v>1</v>
      </c>
      <c r="P296" s="75">
        <v>0</v>
      </c>
      <c r="Q296" s="79">
        <v>0.28999999999999998</v>
      </c>
      <c r="R296" s="79">
        <v>0</v>
      </c>
      <c r="S296" s="79">
        <v>0.28999999999999998</v>
      </c>
      <c r="T296" s="79">
        <v>0.57999999999999996</v>
      </c>
      <c r="U296" s="79">
        <v>0.87</v>
      </c>
      <c r="V296" s="79">
        <v>0.28999999999999998</v>
      </c>
      <c r="W296" s="79">
        <v>0.87</v>
      </c>
      <c r="X296" s="75">
        <v>0.6</v>
      </c>
      <c r="Y296" s="75">
        <v>0.6</v>
      </c>
      <c r="Z296" s="75">
        <v>0.8</v>
      </c>
      <c r="AA296" s="75">
        <v>1.5</v>
      </c>
      <c r="AB296" s="79">
        <v>0.18</v>
      </c>
      <c r="AC296" s="79">
        <v>0.25</v>
      </c>
      <c r="AD296" s="79">
        <v>0.43</v>
      </c>
      <c r="AE296" s="79">
        <v>0.18</v>
      </c>
      <c r="AF296" s="79">
        <v>0.43</v>
      </c>
    </row>
    <row r="297" spans="1:32" x14ac:dyDescent="0.25">
      <c r="A297" s="54" t="s">
        <v>1055</v>
      </c>
      <c r="B297" s="88" t="s">
        <v>1022</v>
      </c>
      <c r="C297" s="75" t="s">
        <v>364</v>
      </c>
      <c r="D297" s="75" t="s">
        <v>365</v>
      </c>
      <c r="E297" s="75" t="s">
        <v>853</v>
      </c>
      <c r="F297" s="79">
        <v>1</v>
      </c>
      <c r="G297" s="79">
        <v>0</v>
      </c>
      <c r="H297" s="79">
        <v>8</v>
      </c>
      <c r="I297" s="79">
        <v>0.1</v>
      </c>
      <c r="J297" s="75">
        <v>0</v>
      </c>
      <c r="K297" s="75">
        <v>0</v>
      </c>
      <c r="L297" s="75">
        <v>0</v>
      </c>
      <c r="M297" s="75">
        <v>0</v>
      </c>
      <c r="N297" s="75">
        <v>0</v>
      </c>
      <c r="O297" s="75">
        <v>0</v>
      </c>
      <c r="P297" s="75">
        <v>0</v>
      </c>
      <c r="Q297" s="79">
        <v>0</v>
      </c>
      <c r="R297" s="79">
        <v>0</v>
      </c>
      <c r="S297" s="79">
        <v>0</v>
      </c>
      <c r="T297" s="79">
        <v>0</v>
      </c>
      <c r="U297" s="79">
        <v>0</v>
      </c>
      <c r="V297" s="79">
        <v>0</v>
      </c>
      <c r="W297" s="79">
        <v>0</v>
      </c>
      <c r="X297" s="75">
        <v>0.1</v>
      </c>
      <c r="Y297" s="75">
        <v>0.1</v>
      </c>
      <c r="Z297" s="75">
        <v>0</v>
      </c>
      <c r="AA297" s="75">
        <v>0.1</v>
      </c>
      <c r="AB297" s="79">
        <v>0.72</v>
      </c>
      <c r="AC297" s="79">
        <v>0</v>
      </c>
      <c r="AD297" s="79">
        <v>0.72</v>
      </c>
      <c r="AE297" s="79">
        <v>0.72</v>
      </c>
      <c r="AF297" s="79">
        <v>0.72</v>
      </c>
    </row>
    <row r="298" spans="1:32" x14ac:dyDescent="0.25">
      <c r="A298" s="54" t="s">
        <v>1055</v>
      </c>
      <c r="B298" s="88" t="s">
        <v>1023</v>
      </c>
      <c r="C298" s="75" t="s">
        <v>364</v>
      </c>
      <c r="D298" s="75" t="s">
        <v>399</v>
      </c>
      <c r="E298" s="75" t="s">
        <v>787</v>
      </c>
      <c r="F298" s="79">
        <v>17</v>
      </c>
      <c r="G298" s="79">
        <v>15</v>
      </c>
      <c r="H298" s="80">
        <v>1184</v>
      </c>
      <c r="I298" s="79">
        <v>13.2</v>
      </c>
      <c r="J298" s="75">
        <v>1</v>
      </c>
      <c r="K298" s="75">
        <v>4</v>
      </c>
      <c r="L298" s="75">
        <v>1</v>
      </c>
      <c r="M298" s="75">
        <v>0</v>
      </c>
      <c r="N298" s="75">
        <v>0</v>
      </c>
      <c r="O298" s="75">
        <v>2</v>
      </c>
      <c r="P298" s="75">
        <v>0</v>
      </c>
      <c r="Q298" s="79">
        <v>0.15</v>
      </c>
      <c r="R298" s="79">
        <v>0</v>
      </c>
      <c r="S298" s="79">
        <v>0.08</v>
      </c>
      <c r="T298" s="79">
        <v>0.3</v>
      </c>
      <c r="U298" s="79">
        <v>0.38</v>
      </c>
      <c r="V298" s="79">
        <v>0.08</v>
      </c>
      <c r="W298" s="79">
        <v>0.38</v>
      </c>
      <c r="X298" s="75">
        <v>2.4</v>
      </c>
      <c r="Y298" s="75">
        <v>2.4</v>
      </c>
      <c r="Z298" s="75">
        <v>2.5</v>
      </c>
      <c r="AA298" s="75">
        <v>4.9000000000000004</v>
      </c>
      <c r="AB298" s="79">
        <v>0.18</v>
      </c>
      <c r="AC298" s="79">
        <v>0.19</v>
      </c>
      <c r="AD298" s="79">
        <v>0.37</v>
      </c>
      <c r="AE298" s="79">
        <v>0.18</v>
      </c>
      <c r="AF298" s="79">
        <v>0.37</v>
      </c>
    </row>
    <row r="299" spans="1:32" x14ac:dyDescent="0.25">
      <c r="A299" s="54" t="s">
        <v>1055</v>
      </c>
      <c r="B299" s="88" t="s">
        <v>1024</v>
      </c>
      <c r="C299" s="75" t="s">
        <v>390</v>
      </c>
      <c r="D299" s="75" t="s">
        <v>375</v>
      </c>
      <c r="E299" s="75" t="s">
        <v>1025</v>
      </c>
      <c r="F299" s="79">
        <v>0</v>
      </c>
      <c r="G299" s="79">
        <v>0</v>
      </c>
      <c r="H299" s="79">
        <v>0</v>
      </c>
      <c r="I299" s="79">
        <v>0</v>
      </c>
      <c r="J299" s="75">
        <v>0</v>
      </c>
      <c r="K299" s="75">
        <v>0</v>
      </c>
      <c r="L299" s="75">
        <v>0</v>
      </c>
      <c r="M299" s="75">
        <v>0</v>
      </c>
      <c r="N299" s="75">
        <v>0</v>
      </c>
      <c r="O299" s="75">
        <v>0</v>
      </c>
      <c r="P299" s="75">
        <v>0</v>
      </c>
      <c r="Q299" s="79">
        <v>0</v>
      </c>
      <c r="R299" s="79">
        <v>0</v>
      </c>
      <c r="S299" s="79">
        <v>0</v>
      </c>
      <c r="T299" s="79">
        <v>0</v>
      </c>
      <c r="U299" s="79">
        <v>0</v>
      </c>
      <c r="V299" s="79">
        <v>0</v>
      </c>
      <c r="W299" s="79">
        <v>0</v>
      </c>
      <c r="X299" s="75">
        <v>0</v>
      </c>
      <c r="Y299" s="75">
        <v>0</v>
      </c>
      <c r="Z299" s="75">
        <v>0</v>
      </c>
      <c r="AA299" s="75">
        <v>0</v>
      </c>
      <c r="AB299" s="79">
        <v>0</v>
      </c>
      <c r="AC299" s="79">
        <v>0</v>
      </c>
      <c r="AD299" s="79">
        <v>0</v>
      </c>
      <c r="AE299" s="79">
        <v>0</v>
      </c>
      <c r="AF299" s="79">
        <v>0</v>
      </c>
    </row>
    <row r="300" spans="1:32" x14ac:dyDescent="0.25">
      <c r="A300" s="54" t="s">
        <v>1055</v>
      </c>
      <c r="B300" s="88" t="s">
        <v>1026</v>
      </c>
      <c r="C300" s="75" t="s">
        <v>462</v>
      </c>
      <c r="D300" s="75" t="s">
        <v>414</v>
      </c>
      <c r="E300" s="75" t="s">
        <v>1027</v>
      </c>
      <c r="F300" s="79">
        <v>14</v>
      </c>
      <c r="G300" s="79">
        <v>0</v>
      </c>
      <c r="H300" s="79">
        <v>280</v>
      </c>
      <c r="I300" s="79">
        <v>3.1</v>
      </c>
      <c r="J300" s="75">
        <v>0</v>
      </c>
      <c r="K300" s="75">
        <v>0</v>
      </c>
      <c r="L300" s="75">
        <v>0</v>
      </c>
      <c r="M300" s="75">
        <v>0</v>
      </c>
      <c r="N300" s="75">
        <v>0</v>
      </c>
      <c r="O300" s="75">
        <v>2</v>
      </c>
      <c r="P300" s="75">
        <v>0</v>
      </c>
      <c r="Q300" s="79">
        <v>0.65</v>
      </c>
      <c r="R300" s="79">
        <v>0</v>
      </c>
      <c r="S300" s="79">
        <v>0</v>
      </c>
      <c r="T300" s="79">
        <v>0</v>
      </c>
      <c r="U300" s="79">
        <v>0</v>
      </c>
      <c r="V300" s="79">
        <v>0</v>
      </c>
      <c r="W300" s="79">
        <v>0</v>
      </c>
      <c r="X300" s="75">
        <v>0.2</v>
      </c>
      <c r="Y300" s="75">
        <v>0.2</v>
      </c>
      <c r="Z300" s="75">
        <v>0.2</v>
      </c>
      <c r="AA300" s="75">
        <v>0.4</v>
      </c>
      <c r="AB300" s="79">
        <v>0.05</v>
      </c>
      <c r="AC300" s="79">
        <v>0.06</v>
      </c>
      <c r="AD300" s="79">
        <v>0.12</v>
      </c>
      <c r="AE300" s="79">
        <v>0.05</v>
      </c>
      <c r="AF300" s="79">
        <v>0.12</v>
      </c>
    </row>
    <row r="301" spans="1:32" x14ac:dyDescent="0.25">
      <c r="A301" s="54" t="s">
        <v>1055</v>
      </c>
      <c r="B301" s="88" t="s">
        <v>1028</v>
      </c>
      <c r="C301" s="75" t="s">
        <v>616</v>
      </c>
      <c r="D301" s="75" t="s">
        <v>361</v>
      </c>
      <c r="E301" s="75" t="s">
        <v>1029</v>
      </c>
      <c r="F301" s="79">
        <v>19</v>
      </c>
      <c r="G301" s="79">
        <v>19</v>
      </c>
      <c r="H301" s="80">
        <v>1662</v>
      </c>
      <c r="I301" s="79">
        <v>18.5</v>
      </c>
      <c r="J301" s="75">
        <v>0</v>
      </c>
      <c r="K301" s="75">
        <v>0</v>
      </c>
      <c r="L301" s="75">
        <v>0</v>
      </c>
      <c r="M301" s="75">
        <v>0</v>
      </c>
      <c r="N301" s="75">
        <v>0</v>
      </c>
      <c r="O301" s="75">
        <v>5</v>
      </c>
      <c r="P301" s="75">
        <v>0</v>
      </c>
      <c r="Q301" s="79">
        <v>0.27</v>
      </c>
      <c r="R301" s="79">
        <v>0</v>
      </c>
      <c r="S301" s="79">
        <v>0</v>
      </c>
      <c r="T301" s="79">
        <v>0</v>
      </c>
      <c r="U301" s="79">
        <v>0</v>
      </c>
      <c r="V301" s="79">
        <v>0</v>
      </c>
      <c r="W301" s="79">
        <v>0</v>
      </c>
      <c r="X301" s="75">
        <v>0.3</v>
      </c>
      <c r="Y301" s="75">
        <v>0.3</v>
      </c>
      <c r="Z301" s="75">
        <v>0.1</v>
      </c>
      <c r="AA301" s="75">
        <v>0.4</v>
      </c>
      <c r="AB301" s="79">
        <v>0.02</v>
      </c>
      <c r="AC301" s="79">
        <v>0.01</v>
      </c>
      <c r="AD301" s="79">
        <v>0.02</v>
      </c>
      <c r="AE301" s="79">
        <v>0.02</v>
      </c>
      <c r="AF301" s="79">
        <v>0.02</v>
      </c>
    </row>
    <row r="302" spans="1:32" x14ac:dyDescent="0.25">
      <c r="A302" s="54" t="s">
        <v>1055</v>
      </c>
      <c r="B302" s="88" t="s">
        <v>1030</v>
      </c>
      <c r="C302" s="75" t="s">
        <v>490</v>
      </c>
      <c r="D302" s="75" t="s">
        <v>361</v>
      </c>
      <c r="E302" s="75" t="s">
        <v>1031</v>
      </c>
      <c r="F302" s="79">
        <v>8</v>
      </c>
      <c r="G302" s="79">
        <v>7</v>
      </c>
      <c r="H302" s="79">
        <v>649</v>
      </c>
      <c r="I302" s="79">
        <v>7.2</v>
      </c>
      <c r="J302" s="75">
        <v>0</v>
      </c>
      <c r="K302" s="75">
        <v>0</v>
      </c>
      <c r="L302" s="75">
        <v>0</v>
      </c>
      <c r="M302" s="75">
        <v>0</v>
      </c>
      <c r="N302" s="75">
        <v>0</v>
      </c>
      <c r="O302" s="75">
        <v>1</v>
      </c>
      <c r="P302" s="75">
        <v>0</v>
      </c>
      <c r="Q302" s="79">
        <v>0.14000000000000001</v>
      </c>
      <c r="R302" s="79">
        <v>0</v>
      </c>
      <c r="S302" s="79">
        <v>0</v>
      </c>
      <c r="T302" s="79">
        <v>0</v>
      </c>
      <c r="U302" s="79">
        <v>0</v>
      </c>
      <c r="V302" s="79">
        <v>0</v>
      </c>
      <c r="W302" s="79">
        <v>0</v>
      </c>
      <c r="X302" s="75">
        <v>0.7</v>
      </c>
      <c r="Y302" s="75">
        <v>0.7</v>
      </c>
      <c r="Z302" s="75">
        <v>0</v>
      </c>
      <c r="AA302" s="75">
        <v>0.7</v>
      </c>
      <c r="AB302" s="79">
        <v>0.1</v>
      </c>
      <c r="AC302" s="79">
        <v>0</v>
      </c>
      <c r="AD302" s="79">
        <v>0.1</v>
      </c>
      <c r="AE302" s="79">
        <v>0.1</v>
      </c>
      <c r="AF302" s="79">
        <v>0.1</v>
      </c>
    </row>
    <row r="303" spans="1:32" x14ac:dyDescent="0.25">
      <c r="A303" s="54" t="s">
        <v>1055</v>
      </c>
      <c r="B303" s="88" t="s">
        <v>1032</v>
      </c>
      <c r="C303" s="75" t="s">
        <v>406</v>
      </c>
      <c r="D303" s="75" t="s">
        <v>375</v>
      </c>
      <c r="E303" s="75" t="s">
        <v>1033</v>
      </c>
      <c r="F303" s="79">
        <v>19</v>
      </c>
      <c r="G303" s="79">
        <v>19</v>
      </c>
      <c r="H303" s="80">
        <v>1710</v>
      </c>
      <c r="I303" s="79">
        <v>19</v>
      </c>
      <c r="J303" s="75">
        <v>0</v>
      </c>
      <c r="K303" s="75">
        <v>0</v>
      </c>
      <c r="L303" s="75">
        <v>0</v>
      </c>
      <c r="M303" s="75">
        <v>0</v>
      </c>
      <c r="N303" s="75">
        <v>0</v>
      </c>
      <c r="O303" s="75">
        <v>2</v>
      </c>
      <c r="P303" s="75">
        <v>0</v>
      </c>
      <c r="Q303" s="79">
        <v>0.11</v>
      </c>
      <c r="R303" s="79">
        <v>0</v>
      </c>
      <c r="S303" s="79">
        <v>0</v>
      </c>
      <c r="T303" s="79">
        <v>0</v>
      </c>
      <c r="U303" s="79">
        <v>0</v>
      </c>
      <c r="V303" s="79">
        <v>0</v>
      </c>
      <c r="W303" s="79">
        <v>0</v>
      </c>
      <c r="X303" s="75">
        <v>0</v>
      </c>
      <c r="Y303" s="75">
        <v>0</v>
      </c>
      <c r="Z303" s="75">
        <v>0</v>
      </c>
      <c r="AA303" s="75">
        <v>0</v>
      </c>
      <c r="AB303" s="79">
        <v>0</v>
      </c>
      <c r="AC303" s="79">
        <v>0</v>
      </c>
      <c r="AD303" s="79">
        <v>0</v>
      </c>
      <c r="AE303" s="79">
        <v>0</v>
      </c>
      <c r="AF303" s="79">
        <v>0</v>
      </c>
    </row>
    <row r="304" spans="1:32" x14ac:dyDescent="0.25">
      <c r="A304" s="54" t="s">
        <v>1055</v>
      </c>
      <c r="B304" s="88" t="s">
        <v>1034</v>
      </c>
      <c r="C304" s="75" t="s">
        <v>515</v>
      </c>
      <c r="D304" s="75" t="s">
        <v>361</v>
      </c>
      <c r="E304" s="75" t="s">
        <v>1035</v>
      </c>
      <c r="F304" s="79">
        <v>14</v>
      </c>
      <c r="G304" s="79">
        <v>13</v>
      </c>
      <c r="H304" s="80">
        <v>1133</v>
      </c>
      <c r="I304" s="79">
        <v>12.6</v>
      </c>
      <c r="J304" s="75">
        <v>0</v>
      </c>
      <c r="K304" s="75">
        <v>1</v>
      </c>
      <c r="L304" s="75">
        <v>0</v>
      </c>
      <c r="M304" s="75">
        <v>0</v>
      </c>
      <c r="N304" s="75">
        <v>0</v>
      </c>
      <c r="O304" s="75">
        <v>4</v>
      </c>
      <c r="P304" s="75">
        <v>0</v>
      </c>
      <c r="Q304" s="79">
        <v>0.32</v>
      </c>
      <c r="R304" s="79">
        <v>0</v>
      </c>
      <c r="S304" s="79">
        <v>0</v>
      </c>
      <c r="T304" s="79">
        <v>0.08</v>
      </c>
      <c r="U304" s="79">
        <v>0.08</v>
      </c>
      <c r="V304" s="79">
        <v>0</v>
      </c>
      <c r="W304" s="79">
        <v>0.08</v>
      </c>
      <c r="X304" s="75">
        <v>0.4</v>
      </c>
      <c r="Y304" s="75">
        <v>0.4</v>
      </c>
      <c r="Z304" s="75">
        <v>0.8</v>
      </c>
      <c r="AA304" s="75">
        <v>1.2</v>
      </c>
      <c r="AB304" s="79">
        <v>0.03</v>
      </c>
      <c r="AC304" s="79">
        <v>0.06</v>
      </c>
      <c r="AD304" s="79">
        <v>0.09</v>
      </c>
      <c r="AE304" s="79">
        <v>0.03</v>
      </c>
      <c r="AF304" s="79">
        <v>0.09</v>
      </c>
    </row>
    <row r="305" spans="1:32" x14ac:dyDescent="0.25">
      <c r="A305" s="54" t="s">
        <v>1055</v>
      </c>
      <c r="B305" s="88" t="s">
        <v>1036</v>
      </c>
      <c r="C305" s="75" t="s">
        <v>364</v>
      </c>
      <c r="D305" s="75" t="s">
        <v>365</v>
      </c>
      <c r="E305" s="75" t="s">
        <v>1037</v>
      </c>
      <c r="F305" s="79">
        <v>0</v>
      </c>
      <c r="G305" s="79">
        <v>0</v>
      </c>
      <c r="H305" s="79">
        <v>0</v>
      </c>
      <c r="I305" s="79">
        <v>0</v>
      </c>
      <c r="J305" s="75">
        <v>0</v>
      </c>
      <c r="K305" s="75">
        <v>0</v>
      </c>
      <c r="L305" s="75">
        <v>0</v>
      </c>
      <c r="M305" s="75">
        <v>0</v>
      </c>
      <c r="N305" s="75">
        <v>0</v>
      </c>
      <c r="O305" s="75">
        <v>0</v>
      </c>
      <c r="P305" s="75">
        <v>0</v>
      </c>
      <c r="Q305" s="79">
        <v>0</v>
      </c>
      <c r="R305" s="79">
        <v>0</v>
      </c>
      <c r="S305" s="79">
        <v>0</v>
      </c>
      <c r="T305" s="79">
        <v>0</v>
      </c>
      <c r="U305" s="79">
        <v>0</v>
      </c>
      <c r="V305" s="79">
        <v>0</v>
      </c>
      <c r="W305" s="79">
        <v>0</v>
      </c>
      <c r="X305" s="75">
        <v>0</v>
      </c>
      <c r="Y305" s="75">
        <v>0</v>
      </c>
      <c r="Z305" s="75">
        <v>0</v>
      </c>
      <c r="AA305" s="75">
        <v>0</v>
      </c>
      <c r="AB305" s="79">
        <v>0</v>
      </c>
      <c r="AC305" s="79">
        <v>0</v>
      </c>
      <c r="AD305" s="79">
        <v>0</v>
      </c>
      <c r="AE305" s="79">
        <v>0</v>
      </c>
      <c r="AF305" s="79">
        <v>0</v>
      </c>
    </row>
    <row r="306" spans="1:32" x14ac:dyDescent="0.25">
      <c r="A306" s="54" t="s">
        <v>1055</v>
      </c>
      <c r="B306" s="88" t="s">
        <v>1038</v>
      </c>
      <c r="C306" s="75" t="s">
        <v>490</v>
      </c>
      <c r="D306" s="75" t="s">
        <v>375</v>
      </c>
      <c r="E306" s="75" t="s">
        <v>1039</v>
      </c>
      <c r="F306" s="79">
        <v>0</v>
      </c>
      <c r="G306" s="79">
        <v>0</v>
      </c>
      <c r="H306" s="79">
        <v>0</v>
      </c>
      <c r="I306" s="79">
        <v>0</v>
      </c>
      <c r="J306" s="75">
        <v>0</v>
      </c>
      <c r="K306" s="75">
        <v>0</v>
      </c>
      <c r="L306" s="75">
        <v>0</v>
      </c>
      <c r="M306" s="75">
        <v>0</v>
      </c>
      <c r="N306" s="75">
        <v>0</v>
      </c>
      <c r="O306" s="75">
        <v>0</v>
      </c>
      <c r="P306" s="75">
        <v>0</v>
      </c>
      <c r="Q306" s="79">
        <v>0</v>
      </c>
      <c r="R306" s="79">
        <v>0</v>
      </c>
      <c r="S306" s="79">
        <v>0</v>
      </c>
      <c r="T306" s="79">
        <v>0</v>
      </c>
      <c r="U306" s="79">
        <v>0</v>
      </c>
      <c r="V306" s="79">
        <v>0</v>
      </c>
      <c r="W306" s="79">
        <v>0</v>
      </c>
      <c r="X306" s="75">
        <v>0</v>
      </c>
      <c r="Y306" s="75">
        <v>0</v>
      </c>
      <c r="Z306" s="75">
        <v>0</v>
      </c>
      <c r="AA306" s="75">
        <v>0</v>
      </c>
      <c r="AB306" s="79">
        <v>0</v>
      </c>
      <c r="AC306" s="79">
        <v>0</v>
      </c>
      <c r="AD306" s="79">
        <v>0</v>
      </c>
      <c r="AE306" s="79">
        <v>0</v>
      </c>
      <c r="AF306" s="79">
        <v>0</v>
      </c>
    </row>
    <row r="307" spans="1:32" x14ac:dyDescent="0.25">
      <c r="A307" s="54" t="s">
        <v>1055</v>
      </c>
      <c r="B307" s="88" t="s">
        <v>1040</v>
      </c>
      <c r="C307" s="75" t="s">
        <v>490</v>
      </c>
      <c r="D307" s="75" t="s">
        <v>369</v>
      </c>
      <c r="E307" s="75" t="s">
        <v>1041</v>
      </c>
      <c r="F307" s="79">
        <v>19</v>
      </c>
      <c r="G307" s="79">
        <v>18</v>
      </c>
      <c r="H307" s="80">
        <v>1405</v>
      </c>
      <c r="I307" s="79">
        <v>15.6</v>
      </c>
      <c r="J307" s="75">
        <v>1</v>
      </c>
      <c r="K307" s="75">
        <v>1</v>
      </c>
      <c r="L307" s="75">
        <v>1</v>
      </c>
      <c r="M307" s="75">
        <v>0</v>
      </c>
      <c r="N307" s="75">
        <v>0</v>
      </c>
      <c r="O307" s="75">
        <v>4</v>
      </c>
      <c r="P307" s="75">
        <v>0</v>
      </c>
      <c r="Q307" s="79">
        <v>0.26</v>
      </c>
      <c r="R307" s="79">
        <v>0</v>
      </c>
      <c r="S307" s="79">
        <v>0.06</v>
      </c>
      <c r="T307" s="79">
        <v>0.06</v>
      </c>
      <c r="U307" s="79">
        <v>0.13</v>
      </c>
      <c r="V307" s="79">
        <v>0.06</v>
      </c>
      <c r="W307" s="79">
        <v>0.13</v>
      </c>
      <c r="X307" s="75">
        <v>0.9</v>
      </c>
      <c r="Y307" s="75">
        <v>0.9</v>
      </c>
      <c r="Z307" s="75">
        <v>0.8</v>
      </c>
      <c r="AA307" s="75">
        <v>1.7</v>
      </c>
      <c r="AB307" s="79">
        <v>0.06</v>
      </c>
      <c r="AC307" s="79">
        <v>0.05</v>
      </c>
      <c r="AD307" s="79">
        <v>0.11</v>
      </c>
      <c r="AE307" s="79">
        <v>0.06</v>
      </c>
      <c r="AF307" s="79">
        <v>0.11</v>
      </c>
    </row>
    <row r="308" spans="1:32" x14ac:dyDescent="0.25">
      <c r="A308" s="54" t="s">
        <v>1055</v>
      </c>
      <c r="B308" s="88" t="s">
        <v>1042</v>
      </c>
      <c r="C308" s="75" t="s">
        <v>490</v>
      </c>
      <c r="D308" s="75" t="s">
        <v>399</v>
      </c>
      <c r="E308" s="75" t="s">
        <v>1043</v>
      </c>
      <c r="F308" s="79">
        <v>18</v>
      </c>
      <c r="G308" s="79">
        <v>17</v>
      </c>
      <c r="H308" s="80">
        <v>1296</v>
      </c>
      <c r="I308" s="79">
        <v>14.4</v>
      </c>
      <c r="J308" s="75">
        <v>10</v>
      </c>
      <c r="K308" s="75">
        <v>1</v>
      </c>
      <c r="L308" s="75">
        <v>9</v>
      </c>
      <c r="M308" s="75">
        <v>1</v>
      </c>
      <c r="N308" s="75">
        <v>1</v>
      </c>
      <c r="O308" s="75">
        <v>3</v>
      </c>
      <c r="P308" s="75">
        <v>0</v>
      </c>
      <c r="Q308" s="79">
        <v>0.21</v>
      </c>
      <c r="R308" s="79">
        <v>0</v>
      </c>
      <c r="S308" s="79">
        <v>0.69</v>
      </c>
      <c r="T308" s="79">
        <v>7.0000000000000007E-2</v>
      </c>
      <c r="U308" s="79">
        <v>0.76</v>
      </c>
      <c r="V308" s="79">
        <v>0.62</v>
      </c>
      <c r="W308" s="79">
        <v>0.69</v>
      </c>
      <c r="X308" s="75">
        <v>6.5</v>
      </c>
      <c r="Y308" s="75">
        <v>5.7</v>
      </c>
      <c r="Z308" s="75">
        <v>1.5</v>
      </c>
      <c r="AA308" s="75">
        <v>7.2</v>
      </c>
      <c r="AB308" s="79">
        <v>0.45</v>
      </c>
      <c r="AC308" s="79">
        <v>0.1</v>
      </c>
      <c r="AD308" s="79">
        <v>0.55000000000000004</v>
      </c>
      <c r="AE308" s="79">
        <v>0.4</v>
      </c>
      <c r="AF308" s="79">
        <v>0.5</v>
      </c>
    </row>
    <row r="309" spans="1:32" x14ac:dyDescent="0.25">
      <c r="A309" s="54" t="s">
        <v>1055</v>
      </c>
      <c r="B309" s="88" t="s">
        <v>1044</v>
      </c>
      <c r="C309" s="75" t="s">
        <v>406</v>
      </c>
      <c r="D309" s="75" t="s">
        <v>365</v>
      </c>
      <c r="E309" s="75" t="s">
        <v>1045</v>
      </c>
      <c r="F309" s="79">
        <v>0</v>
      </c>
      <c r="G309" s="79">
        <v>0</v>
      </c>
      <c r="H309" s="79">
        <v>0</v>
      </c>
      <c r="I309" s="79">
        <v>0</v>
      </c>
      <c r="J309" s="75">
        <v>0</v>
      </c>
      <c r="K309" s="75">
        <v>0</v>
      </c>
      <c r="L309" s="75">
        <v>0</v>
      </c>
      <c r="M309" s="75">
        <v>0</v>
      </c>
      <c r="N309" s="75">
        <v>0</v>
      </c>
      <c r="O309" s="75">
        <v>0</v>
      </c>
      <c r="P309" s="75">
        <v>0</v>
      </c>
      <c r="Q309" s="79">
        <v>0</v>
      </c>
      <c r="R309" s="79">
        <v>0</v>
      </c>
      <c r="S309" s="79">
        <v>0</v>
      </c>
      <c r="T309" s="79">
        <v>0</v>
      </c>
      <c r="U309" s="79">
        <v>0</v>
      </c>
      <c r="V309" s="79">
        <v>0</v>
      </c>
      <c r="W309" s="79">
        <v>0</v>
      </c>
      <c r="X309" s="75">
        <v>0</v>
      </c>
      <c r="Y309" s="75">
        <v>0</v>
      </c>
      <c r="Z309" s="75">
        <v>0</v>
      </c>
      <c r="AA309" s="75">
        <v>0</v>
      </c>
      <c r="AB309" s="79">
        <v>0</v>
      </c>
      <c r="AC309" s="79">
        <v>0</v>
      </c>
      <c r="AD309" s="79">
        <v>0</v>
      </c>
      <c r="AE309" s="79">
        <v>0</v>
      </c>
      <c r="AF309" s="79">
        <v>0</v>
      </c>
    </row>
    <row r="310" spans="1:32" x14ac:dyDescent="0.25">
      <c r="A310" s="54" t="s">
        <v>1055</v>
      </c>
      <c r="B310" s="88" t="s">
        <v>1046</v>
      </c>
      <c r="C310" s="75" t="s">
        <v>534</v>
      </c>
      <c r="D310" s="75" t="s">
        <v>365</v>
      </c>
      <c r="E310" s="75" t="s">
        <v>1047</v>
      </c>
      <c r="F310" s="79">
        <v>10</v>
      </c>
      <c r="G310" s="79">
        <v>6</v>
      </c>
      <c r="H310" s="79">
        <v>474</v>
      </c>
      <c r="I310" s="79">
        <v>5.3</v>
      </c>
      <c r="J310" s="75">
        <v>2</v>
      </c>
      <c r="K310" s="75">
        <v>0</v>
      </c>
      <c r="L310" s="75">
        <v>2</v>
      </c>
      <c r="M310" s="75">
        <v>0</v>
      </c>
      <c r="N310" s="75">
        <v>0</v>
      </c>
      <c r="O310" s="75">
        <v>3</v>
      </c>
      <c r="P310" s="75">
        <v>1</v>
      </c>
      <c r="Q310" s="79">
        <v>0.56999999999999995</v>
      </c>
      <c r="R310" s="79">
        <v>0.19</v>
      </c>
      <c r="S310" s="79">
        <v>0.38</v>
      </c>
      <c r="T310" s="79">
        <v>0</v>
      </c>
      <c r="U310" s="79">
        <v>0.38</v>
      </c>
      <c r="V310" s="79">
        <v>0.38</v>
      </c>
      <c r="W310" s="79">
        <v>0.38</v>
      </c>
      <c r="X310" s="75">
        <v>1.5</v>
      </c>
      <c r="Y310" s="75">
        <v>1.5</v>
      </c>
      <c r="Z310" s="75">
        <v>0.2</v>
      </c>
      <c r="AA310" s="75">
        <v>1.7</v>
      </c>
      <c r="AB310" s="79">
        <v>0.28000000000000003</v>
      </c>
      <c r="AC310" s="79">
        <v>0.04</v>
      </c>
      <c r="AD310" s="79">
        <v>0.32</v>
      </c>
      <c r="AE310" s="79">
        <v>0.28000000000000003</v>
      </c>
      <c r="AF310" s="79">
        <v>0.32</v>
      </c>
    </row>
    <row r="311" spans="1:32" x14ac:dyDescent="0.25">
      <c r="A311" s="54" t="s">
        <v>1055</v>
      </c>
      <c r="B311" s="88" t="s">
        <v>1048</v>
      </c>
      <c r="C311" s="75" t="s">
        <v>454</v>
      </c>
      <c r="D311" s="75" t="s">
        <v>361</v>
      </c>
      <c r="E311" s="75" t="s">
        <v>1049</v>
      </c>
      <c r="F311" s="79">
        <v>18</v>
      </c>
      <c r="G311" s="79">
        <v>18</v>
      </c>
      <c r="H311" s="80">
        <v>1589</v>
      </c>
      <c r="I311" s="79">
        <v>17.7</v>
      </c>
      <c r="J311" s="75">
        <v>2</v>
      </c>
      <c r="K311" s="75">
        <v>1</v>
      </c>
      <c r="L311" s="75">
        <v>2</v>
      </c>
      <c r="M311" s="75">
        <v>0</v>
      </c>
      <c r="N311" s="75">
        <v>0</v>
      </c>
      <c r="O311" s="75">
        <v>3</v>
      </c>
      <c r="P311" s="75">
        <v>0</v>
      </c>
      <c r="Q311" s="79">
        <v>0.17</v>
      </c>
      <c r="R311" s="79">
        <v>0</v>
      </c>
      <c r="S311" s="79">
        <v>0.11</v>
      </c>
      <c r="T311" s="79">
        <v>0.06</v>
      </c>
      <c r="U311" s="79">
        <v>0.17</v>
      </c>
      <c r="V311" s="79">
        <v>0.11</v>
      </c>
      <c r="W311" s="79">
        <v>0.17</v>
      </c>
      <c r="X311" s="75">
        <v>1</v>
      </c>
      <c r="Y311" s="75">
        <v>1</v>
      </c>
      <c r="Z311" s="75">
        <v>2.2999999999999998</v>
      </c>
      <c r="AA311" s="75">
        <v>3.4</v>
      </c>
      <c r="AB311" s="79">
        <v>0.06</v>
      </c>
      <c r="AC311" s="79">
        <v>0.13</v>
      </c>
      <c r="AD311" s="79">
        <v>0.19</v>
      </c>
      <c r="AE311" s="79">
        <v>0.06</v>
      </c>
      <c r="AF311" s="79">
        <v>0.19</v>
      </c>
    </row>
    <row r="312" spans="1:32" x14ac:dyDescent="0.25">
      <c r="A312" s="54" t="s">
        <v>1055</v>
      </c>
      <c r="B312" s="88" t="s">
        <v>1050</v>
      </c>
      <c r="C312" s="75" t="s">
        <v>454</v>
      </c>
      <c r="D312" s="75" t="s">
        <v>365</v>
      </c>
      <c r="E312" s="75" t="s">
        <v>1051</v>
      </c>
      <c r="F312" s="79">
        <v>12</v>
      </c>
      <c r="G312" s="79">
        <v>5</v>
      </c>
      <c r="H312" s="79">
        <v>556</v>
      </c>
      <c r="I312" s="79">
        <v>6.2</v>
      </c>
      <c r="J312" s="75">
        <v>4</v>
      </c>
      <c r="K312" s="75">
        <v>1</v>
      </c>
      <c r="L312" s="75">
        <v>4</v>
      </c>
      <c r="M312" s="75">
        <v>0</v>
      </c>
      <c r="N312" s="75">
        <v>0</v>
      </c>
      <c r="O312" s="75">
        <v>2</v>
      </c>
      <c r="P312" s="75">
        <v>0</v>
      </c>
      <c r="Q312" s="79">
        <v>0.32</v>
      </c>
      <c r="R312" s="79">
        <v>0</v>
      </c>
      <c r="S312" s="79">
        <v>0.65</v>
      </c>
      <c r="T312" s="79">
        <v>0.16</v>
      </c>
      <c r="U312" s="79">
        <v>0.81</v>
      </c>
      <c r="V312" s="79">
        <v>0.65</v>
      </c>
      <c r="W312" s="79">
        <v>0.81</v>
      </c>
      <c r="X312" s="75">
        <v>1.5</v>
      </c>
      <c r="Y312" s="75">
        <v>1.5</v>
      </c>
      <c r="Z312" s="75">
        <v>0.7</v>
      </c>
      <c r="AA312" s="75">
        <v>2.2000000000000002</v>
      </c>
      <c r="AB312" s="79">
        <v>0.24</v>
      </c>
      <c r="AC312" s="79">
        <v>0.11</v>
      </c>
      <c r="AD312" s="79">
        <v>0.36</v>
      </c>
      <c r="AE312" s="79">
        <v>0.24</v>
      </c>
      <c r="AF312" s="79">
        <v>0.36</v>
      </c>
    </row>
    <row r="313" spans="1:32" x14ac:dyDescent="0.25">
      <c r="A313" s="54" t="s">
        <v>1055</v>
      </c>
      <c r="B313" s="88" t="s">
        <v>1052</v>
      </c>
      <c r="C313" s="75" t="s">
        <v>1053</v>
      </c>
      <c r="D313" s="75" t="s">
        <v>361</v>
      </c>
      <c r="E313" s="75" t="s">
        <v>1054</v>
      </c>
      <c r="F313" s="79">
        <v>2</v>
      </c>
      <c r="G313" s="79">
        <v>1</v>
      </c>
      <c r="H313" s="79">
        <v>115</v>
      </c>
      <c r="I313" s="79">
        <v>1.3</v>
      </c>
      <c r="J313" s="75">
        <v>0</v>
      </c>
      <c r="K313" s="75">
        <v>0</v>
      </c>
      <c r="L313" s="75">
        <v>0</v>
      </c>
      <c r="M313" s="75">
        <v>0</v>
      </c>
      <c r="N313" s="75">
        <v>0</v>
      </c>
      <c r="O313" s="75">
        <v>0</v>
      </c>
      <c r="P313" s="75">
        <v>0</v>
      </c>
      <c r="Q313" s="79">
        <v>0</v>
      </c>
      <c r="R313" s="79">
        <v>0</v>
      </c>
      <c r="S313" s="79">
        <v>0</v>
      </c>
      <c r="T313" s="79">
        <v>0</v>
      </c>
      <c r="U313" s="79">
        <v>0</v>
      </c>
      <c r="V313" s="79">
        <v>0</v>
      </c>
      <c r="W313" s="79">
        <v>0</v>
      </c>
      <c r="X313" s="75">
        <v>0.2</v>
      </c>
      <c r="Y313" s="75">
        <v>0.2</v>
      </c>
      <c r="Z313" s="75">
        <v>0</v>
      </c>
      <c r="AA313" s="75">
        <v>0.2</v>
      </c>
      <c r="AB313" s="79">
        <v>0.15</v>
      </c>
      <c r="AC313" s="79">
        <v>0</v>
      </c>
      <c r="AD313" s="79">
        <v>0.15</v>
      </c>
      <c r="AE313" s="79">
        <v>0.15</v>
      </c>
      <c r="AF313" s="79">
        <v>0.15</v>
      </c>
    </row>
    <row r="314" spans="1:32" x14ac:dyDescent="0.25">
      <c r="A314" s="77" t="s">
        <v>1111</v>
      </c>
      <c r="B314" s="78" t="s">
        <v>1056</v>
      </c>
      <c r="C314" s="79" t="s">
        <v>364</v>
      </c>
      <c r="D314" s="79" t="s">
        <v>399</v>
      </c>
      <c r="E314" s="79" t="s">
        <v>1057</v>
      </c>
      <c r="F314" s="75">
        <v>6</v>
      </c>
      <c r="G314" s="75">
        <v>1</v>
      </c>
      <c r="H314" s="75">
        <v>237</v>
      </c>
      <c r="I314" s="75">
        <v>2.6</v>
      </c>
      <c r="J314" s="79">
        <v>1</v>
      </c>
      <c r="K314" s="79">
        <v>0</v>
      </c>
      <c r="L314" s="79">
        <v>1</v>
      </c>
      <c r="M314" s="79">
        <v>0</v>
      </c>
      <c r="N314" s="79">
        <v>0</v>
      </c>
      <c r="O314" s="79">
        <v>0</v>
      </c>
      <c r="P314" s="79">
        <v>0</v>
      </c>
      <c r="Q314" s="75">
        <v>0</v>
      </c>
      <c r="R314" s="75">
        <v>0</v>
      </c>
      <c r="S314" s="75">
        <v>0.38</v>
      </c>
      <c r="T314" s="75">
        <v>0</v>
      </c>
      <c r="U314" s="75">
        <v>0.38</v>
      </c>
      <c r="V314" s="75">
        <v>0.38</v>
      </c>
      <c r="W314" s="75">
        <v>0.38</v>
      </c>
      <c r="X314" s="79">
        <v>0.3</v>
      </c>
      <c r="Y314" s="79">
        <v>0.3</v>
      </c>
      <c r="Z314" s="79">
        <v>0.9</v>
      </c>
      <c r="AA314" s="79">
        <v>1.3</v>
      </c>
      <c r="AB314" s="75">
        <v>0.13</v>
      </c>
      <c r="AC314" s="75">
        <v>0.34</v>
      </c>
      <c r="AD314" s="75">
        <v>0.48</v>
      </c>
      <c r="AE314" s="75">
        <v>0.13</v>
      </c>
      <c r="AF314" s="75">
        <v>0.48</v>
      </c>
    </row>
    <row r="315" spans="1:32" x14ac:dyDescent="0.25">
      <c r="A315" s="77" t="s">
        <v>1111</v>
      </c>
      <c r="B315" s="78" t="s">
        <v>1058</v>
      </c>
      <c r="C315" s="79" t="s">
        <v>395</v>
      </c>
      <c r="D315" s="79" t="s">
        <v>361</v>
      </c>
      <c r="E315" s="79" t="s">
        <v>1059</v>
      </c>
      <c r="F315" s="75">
        <v>17</v>
      </c>
      <c r="G315" s="75">
        <v>15</v>
      </c>
      <c r="H315" s="74">
        <v>1365</v>
      </c>
      <c r="I315" s="75">
        <v>15.2</v>
      </c>
      <c r="J315" s="79">
        <v>0</v>
      </c>
      <c r="K315" s="79">
        <v>0</v>
      </c>
      <c r="L315" s="79">
        <v>0</v>
      </c>
      <c r="M315" s="79">
        <v>0</v>
      </c>
      <c r="N315" s="79">
        <v>0</v>
      </c>
      <c r="O315" s="79">
        <v>1</v>
      </c>
      <c r="P315" s="79">
        <v>0</v>
      </c>
      <c r="Q315" s="75">
        <v>7.0000000000000007E-2</v>
      </c>
      <c r="R315" s="75">
        <v>0</v>
      </c>
      <c r="S315" s="75">
        <v>0</v>
      </c>
      <c r="T315" s="75">
        <v>0</v>
      </c>
      <c r="U315" s="75">
        <v>0</v>
      </c>
      <c r="V315" s="75">
        <v>0</v>
      </c>
      <c r="W315" s="75">
        <v>0</v>
      </c>
      <c r="X315" s="79">
        <v>0.1</v>
      </c>
      <c r="Y315" s="79">
        <v>0.1</v>
      </c>
      <c r="Z315" s="79">
        <v>0.5</v>
      </c>
      <c r="AA315" s="79">
        <v>0.6</v>
      </c>
      <c r="AB315" s="75">
        <v>0</v>
      </c>
      <c r="AC315" s="75">
        <v>0.04</v>
      </c>
      <c r="AD315" s="75">
        <v>0.04</v>
      </c>
      <c r="AE315" s="75">
        <v>0</v>
      </c>
      <c r="AF315" s="75">
        <v>0.04</v>
      </c>
    </row>
    <row r="316" spans="1:32" x14ac:dyDescent="0.25">
      <c r="A316" s="77" t="s">
        <v>1111</v>
      </c>
      <c r="B316" s="78" t="s">
        <v>1060</v>
      </c>
      <c r="C316" s="79" t="s">
        <v>364</v>
      </c>
      <c r="D316" s="79" t="s">
        <v>414</v>
      </c>
      <c r="E316" s="79" t="s">
        <v>1061</v>
      </c>
      <c r="F316" s="75">
        <v>18</v>
      </c>
      <c r="G316" s="75">
        <v>18</v>
      </c>
      <c r="H316" s="74">
        <v>1516</v>
      </c>
      <c r="I316" s="75">
        <v>16.8</v>
      </c>
      <c r="J316" s="79">
        <v>7</v>
      </c>
      <c r="K316" s="79">
        <v>0</v>
      </c>
      <c r="L316" s="79">
        <v>7</v>
      </c>
      <c r="M316" s="79">
        <v>0</v>
      </c>
      <c r="N316" s="79">
        <v>0</v>
      </c>
      <c r="O316" s="79">
        <v>0</v>
      </c>
      <c r="P316" s="79">
        <v>0</v>
      </c>
      <c r="Q316" s="75">
        <v>0</v>
      </c>
      <c r="R316" s="75">
        <v>0</v>
      </c>
      <c r="S316" s="75">
        <v>0.42</v>
      </c>
      <c r="T316" s="75">
        <v>0</v>
      </c>
      <c r="U316" s="75">
        <v>0.42</v>
      </c>
      <c r="V316" s="75">
        <v>0.42</v>
      </c>
      <c r="W316" s="75">
        <v>0.42</v>
      </c>
      <c r="X316" s="79">
        <v>5.4</v>
      </c>
      <c r="Y316" s="79">
        <v>5.4</v>
      </c>
      <c r="Z316" s="79">
        <v>0.7</v>
      </c>
      <c r="AA316" s="79">
        <v>6.1</v>
      </c>
      <c r="AB316" s="75">
        <v>0.32</v>
      </c>
      <c r="AC316" s="75">
        <v>0.04</v>
      </c>
      <c r="AD316" s="75">
        <v>0.36</v>
      </c>
      <c r="AE316" s="75">
        <v>0.32</v>
      </c>
      <c r="AF316" s="75">
        <v>0.36</v>
      </c>
    </row>
    <row r="317" spans="1:32" x14ac:dyDescent="0.25">
      <c r="A317" s="77" t="s">
        <v>1111</v>
      </c>
      <c r="B317" s="78" t="s">
        <v>1062</v>
      </c>
      <c r="C317" s="79" t="s">
        <v>1063</v>
      </c>
      <c r="D317" s="79" t="s">
        <v>369</v>
      </c>
      <c r="E317" s="79">
        <v>0</v>
      </c>
      <c r="F317" s="75">
        <v>0</v>
      </c>
      <c r="G317" s="75">
        <v>0</v>
      </c>
      <c r="H317" s="75">
        <v>0</v>
      </c>
      <c r="I317" s="75">
        <v>0</v>
      </c>
      <c r="J317" s="79">
        <v>0</v>
      </c>
      <c r="K317" s="79">
        <v>0</v>
      </c>
      <c r="L317" s="79">
        <v>0</v>
      </c>
      <c r="M317" s="79">
        <v>0</v>
      </c>
      <c r="N317" s="79">
        <v>0</v>
      </c>
      <c r="O317" s="79">
        <v>0</v>
      </c>
      <c r="P317" s="79">
        <v>0</v>
      </c>
      <c r="Q317" s="75">
        <v>0</v>
      </c>
      <c r="R317" s="75">
        <v>0</v>
      </c>
      <c r="S317" s="75">
        <v>0</v>
      </c>
      <c r="T317" s="75">
        <v>0</v>
      </c>
      <c r="U317" s="75">
        <v>0</v>
      </c>
      <c r="V317" s="75">
        <v>0</v>
      </c>
      <c r="W317" s="75">
        <v>0</v>
      </c>
      <c r="X317" s="79">
        <v>0</v>
      </c>
      <c r="Y317" s="79">
        <v>0</v>
      </c>
      <c r="Z317" s="79">
        <v>0</v>
      </c>
      <c r="AA317" s="79">
        <v>0</v>
      </c>
      <c r="AB317" s="75">
        <v>0</v>
      </c>
      <c r="AC317" s="75">
        <v>0</v>
      </c>
      <c r="AD317" s="75">
        <v>0</v>
      </c>
      <c r="AE317" s="75">
        <v>0</v>
      </c>
      <c r="AF317" s="75">
        <v>0</v>
      </c>
    </row>
    <row r="318" spans="1:32" x14ac:dyDescent="0.25">
      <c r="A318" s="77" t="s">
        <v>1111</v>
      </c>
      <c r="B318" s="78" t="s">
        <v>1064</v>
      </c>
      <c r="C318" s="79" t="s">
        <v>364</v>
      </c>
      <c r="D318" s="79" t="s">
        <v>369</v>
      </c>
      <c r="E318" s="79" t="s">
        <v>1065</v>
      </c>
      <c r="F318" s="75">
        <v>0</v>
      </c>
      <c r="G318" s="75">
        <v>0</v>
      </c>
      <c r="H318" s="75">
        <v>0</v>
      </c>
      <c r="I318" s="75">
        <v>0</v>
      </c>
      <c r="J318" s="79">
        <v>0</v>
      </c>
      <c r="K318" s="79">
        <v>0</v>
      </c>
      <c r="L318" s="79">
        <v>0</v>
      </c>
      <c r="M318" s="79">
        <v>0</v>
      </c>
      <c r="N318" s="79">
        <v>0</v>
      </c>
      <c r="O318" s="79">
        <v>0</v>
      </c>
      <c r="P318" s="79">
        <v>0</v>
      </c>
      <c r="Q318" s="75">
        <v>0</v>
      </c>
      <c r="R318" s="75">
        <v>0</v>
      </c>
      <c r="S318" s="75">
        <v>0</v>
      </c>
      <c r="T318" s="75">
        <v>0</v>
      </c>
      <c r="U318" s="75">
        <v>0</v>
      </c>
      <c r="V318" s="75">
        <v>0</v>
      </c>
      <c r="W318" s="75">
        <v>0</v>
      </c>
      <c r="X318" s="79">
        <v>0</v>
      </c>
      <c r="Y318" s="79">
        <v>0</v>
      </c>
      <c r="Z318" s="79">
        <v>0</v>
      </c>
      <c r="AA318" s="79">
        <v>0</v>
      </c>
      <c r="AB318" s="75">
        <v>0</v>
      </c>
      <c r="AC318" s="75">
        <v>0</v>
      </c>
      <c r="AD318" s="75">
        <v>0</v>
      </c>
      <c r="AE318" s="75">
        <v>0</v>
      </c>
      <c r="AF318" s="75">
        <v>0</v>
      </c>
    </row>
    <row r="319" spans="1:32" x14ac:dyDescent="0.25">
      <c r="A319" s="77" t="s">
        <v>1111</v>
      </c>
      <c r="B319" s="78" t="s">
        <v>1066</v>
      </c>
      <c r="C319" s="79" t="s">
        <v>364</v>
      </c>
      <c r="D319" s="79" t="s">
        <v>361</v>
      </c>
      <c r="E319" s="79" t="s">
        <v>1067</v>
      </c>
      <c r="F319" s="75">
        <v>1</v>
      </c>
      <c r="G319" s="75">
        <v>0</v>
      </c>
      <c r="H319" s="75">
        <v>23</v>
      </c>
      <c r="I319" s="75">
        <v>0.3</v>
      </c>
      <c r="J319" s="79">
        <v>0</v>
      </c>
      <c r="K319" s="79">
        <v>0</v>
      </c>
      <c r="L319" s="79">
        <v>0</v>
      </c>
      <c r="M319" s="79">
        <v>0</v>
      </c>
      <c r="N319" s="79">
        <v>0</v>
      </c>
      <c r="O319" s="79">
        <v>0</v>
      </c>
      <c r="P319" s="79">
        <v>0</v>
      </c>
      <c r="Q319" s="75">
        <v>0</v>
      </c>
      <c r="R319" s="75">
        <v>0</v>
      </c>
      <c r="S319" s="75">
        <v>0</v>
      </c>
      <c r="T319" s="75">
        <v>0</v>
      </c>
      <c r="U319" s="75">
        <v>0</v>
      </c>
      <c r="V319" s="75">
        <v>0</v>
      </c>
      <c r="W319" s="75">
        <v>0</v>
      </c>
      <c r="X319" s="79">
        <v>0</v>
      </c>
      <c r="Y319" s="79">
        <v>0</v>
      </c>
      <c r="Z319" s="79">
        <v>0</v>
      </c>
      <c r="AA319" s="79">
        <v>0</v>
      </c>
      <c r="AB319" s="75">
        <v>0</v>
      </c>
      <c r="AC319" s="75">
        <v>0</v>
      </c>
      <c r="AD319" s="75">
        <v>0</v>
      </c>
      <c r="AE319" s="75">
        <v>0</v>
      </c>
      <c r="AF319" s="75">
        <v>0</v>
      </c>
    </row>
    <row r="320" spans="1:32" x14ac:dyDescent="0.25">
      <c r="A320" s="77" t="s">
        <v>1111</v>
      </c>
      <c r="B320" s="78" t="s">
        <v>1068</v>
      </c>
      <c r="C320" s="79" t="s">
        <v>409</v>
      </c>
      <c r="D320" s="79" t="s">
        <v>361</v>
      </c>
      <c r="E320" s="79" t="s">
        <v>1069</v>
      </c>
      <c r="F320" s="75">
        <v>19</v>
      </c>
      <c r="G320" s="75">
        <v>18</v>
      </c>
      <c r="H320" s="74">
        <v>1641</v>
      </c>
      <c r="I320" s="75">
        <v>18.2</v>
      </c>
      <c r="J320" s="79">
        <v>1</v>
      </c>
      <c r="K320" s="79">
        <v>2</v>
      </c>
      <c r="L320" s="79">
        <v>1</v>
      </c>
      <c r="M320" s="79">
        <v>0</v>
      </c>
      <c r="N320" s="79">
        <v>0</v>
      </c>
      <c r="O320" s="79">
        <v>1</v>
      </c>
      <c r="P320" s="79">
        <v>0</v>
      </c>
      <c r="Q320" s="75">
        <v>0.05</v>
      </c>
      <c r="R320" s="75">
        <v>0</v>
      </c>
      <c r="S320" s="75">
        <v>0.05</v>
      </c>
      <c r="T320" s="75">
        <v>0.11</v>
      </c>
      <c r="U320" s="75">
        <v>0.16</v>
      </c>
      <c r="V320" s="75">
        <v>0.05</v>
      </c>
      <c r="W320" s="75">
        <v>0.16</v>
      </c>
      <c r="X320" s="79">
        <v>1.6</v>
      </c>
      <c r="Y320" s="79">
        <v>1.6</v>
      </c>
      <c r="Z320" s="79">
        <v>1.3</v>
      </c>
      <c r="AA320" s="79">
        <v>2.9</v>
      </c>
      <c r="AB320" s="75">
        <v>0.09</v>
      </c>
      <c r="AC320" s="75">
        <v>7.0000000000000007E-2</v>
      </c>
      <c r="AD320" s="75">
        <v>0.16</v>
      </c>
      <c r="AE320" s="75">
        <v>0.09</v>
      </c>
      <c r="AF320" s="75">
        <v>0.16</v>
      </c>
    </row>
    <row r="321" spans="1:32" x14ac:dyDescent="0.25">
      <c r="A321" s="77" t="s">
        <v>1111</v>
      </c>
      <c r="B321" s="78" t="s">
        <v>1070</v>
      </c>
      <c r="C321" s="79" t="s">
        <v>700</v>
      </c>
      <c r="D321" s="79" t="s">
        <v>365</v>
      </c>
      <c r="E321" s="79" t="s">
        <v>1071</v>
      </c>
      <c r="F321" s="75">
        <v>17</v>
      </c>
      <c r="G321" s="75">
        <v>9</v>
      </c>
      <c r="H321" s="75">
        <v>706</v>
      </c>
      <c r="I321" s="75">
        <v>7.8</v>
      </c>
      <c r="J321" s="79">
        <v>3</v>
      </c>
      <c r="K321" s="79">
        <v>3</v>
      </c>
      <c r="L321" s="79">
        <v>3</v>
      </c>
      <c r="M321" s="79">
        <v>0</v>
      </c>
      <c r="N321" s="79">
        <v>0</v>
      </c>
      <c r="O321" s="79">
        <v>2</v>
      </c>
      <c r="P321" s="79">
        <v>0</v>
      </c>
      <c r="Q321" s="75">
        <v>0.26</v>
      </c>
      <c r="R321" s="75">
        <v>0</v>
      </c>
      <c r="S321" s="75">
        <v>0.38</v>
      </c>
      <c r="T321" s="75">
        <v>0.38</v>
      </c>
      <c r="U321" s="75">
        <v>0.76</v>
      </c>
      <c r="V321" s="75">
        <v>0.38</v>
      </c>
      <c r="W321" s="75">
        <v>0.76</v>
      </c>
      <c r="X321" s="79">
        <v>2.4</v>
      </c>
      <c r="Y321" s="79">
        <v>2.4</v>
      </c>
      <c r="Z321" s="79">
        <v>2.2999999999999998</v>
      </c>
      <c r="AA321" s="79">
        <v>4.7</v>
      </c>
      <c r="AB321" s="75">
        <v>0.31</v>
      </c>
      <c r="AC321" s="75">
        <v>0.3</v>
      </c>
      <c r="AD321" s="75">
        <v>0.6</v>
      </c>
      <c r="AE321" s="75">
        <v>0.31</v>
      </c>
      <c r="AF321" s="75">
        <v>0.6</v>
      </c>
    </row>
    <row r="322" spans="1:32" x14ac:dyDescent="0.25">
      <c r="A322" s="77" t="s">
        <v>1111</v>
      </c>
      <c r="B322" s="78" t="s">
        <v>1072</v>
      </c>
      <c r="C322" s="79" t="s">
        <v>364</v>
      </c>
      <c r="D322" s="79" t="s">
        <v>369</v>
      </c>
      <c r="E322" s="79" t="s">
        <v>1073</v>
      </c>
      <c r="F322" s="75">
        <v>18</v>
      </c>
      <c r="G322" s="75">
        <v>17</v>
      </c>
      <c r="H322" s="74">
        <v>1382</v>
      </c>
      <c r="I322" s="75">
        <v>15.4</v>
      </c>
      <c r="J322" s="79">
        <v>2</v>
      </c>
      <c r="K322" s="79">
        <v>2</v>
      </c>
      <c r="L322" s="79">
        <v>2</v>
      </c>
      <c r="M322" s="79">
        <v>0</v>
      </c>
      <c r="N322" s="79">
        <v>0</v>
      </c>
      <c r="O322" s="79">
        <v>1</v>
      </c>
      <c r="P322" s="79">
        <v>0</v>
      </c>
      <c r="Q322" s="75">
        <v>0.06</v>
      </c>
      <c r="R322" s="75">
        <v>0</v>
      </c>
      <c r="S322" s="75">
        <v>0.13</v>
      </c>
      <c r="T322" s="75">
        <v>0.13</v>
      </c>
      <c r="U322" s="75">
        <v>0.26</v>
      </c>
      <c r="V322" s="75">
        <v>0.13</v>
      </c>
      <c r="W322" s="75">
        <v>0.26</v>
      </c>
      <c r="X322" s="79">
        <v>1.5</v>
      </c>
      <c r="Y322" s="79">
        <v>1.5</v>
      </c>
      <c r="Z322" s="79">
        <v>2.2999999999999998</v>
      </c>
      <c r="AA322" s="79">
        <v>3.8</v>
      </c>
      <c r="AB322" s="75">
        <v>0.1</v>
      </c>
      <c r="AC322" s="75">
        <v>0.15</v>
      </c>
      <c r="AD322" s="75">
        <v>0.25</v>
      </c>
      <c r="AE322" s="75">
        <v>0.1</v>
      </c>
      <c r="AF322" s="75">
        <v>0.25</v>
      </c>
    </row>
    <row r="323" spans="1:32" x14ac:dyDescent="0.25">
      <c r="A323" s="77" t="s">
        <v>1111</v>
      </c>
      <c r="B323" s="78" t="s">
        <v>1074</v>
      </c>
      <c r="C323" s="79" t="s">
        <v>797</v>
      </c>
      <c r="D323" s="79" t="s">
        <v>361</v>
      </c>
      <c r="E323" s="79" t="s">
        <v>1075</v>
      </c>
      <c r="F323" s="75">
        <v>9</v>
      </c>
      <c r="G323" s="75">
        <v>9</v>
      </c>
      <c r="H323" s="75">
        <v>810</v>
      </c>
      <c r="I323" s="75">
        <v>9</v>
      </c>
      <c r="J323" s="79">
        <v>0</v>
      </c>
      <c r="K323" s="79">
        <v>0</v>
      </c>
      <c r="L323" s="79">
        <v>0</v>
      </c>
      <c r="M323" s="79">
        <v>0</v>
      </c>
      <c r="N323" s="79">
        <v>0</v>
      </c>
      <c r="O323" s="79">
        <v>0</v>
      </c>
      <c r="P323" s="79">
        <v>0</v>
      </c>
      <c r="Q323" s="75">
        <v>0</v>
      </c>
      <c r="R323" s="75">
        <v>0</v>
      </c>
      <c r="S323" s="75">
        <v>0</v>
      </c>
      <c r="T323" s="75">
        <v>0</v>
      </c>
      <c r="U323" s="75">
        <v>0</v>
      </c>
      <c r="V323" s="75">
        <v>0</v>
      </c>
      <c r="W323" s="75">
        <v>0</v>
      </c>
      <c r="X323" s="79">
        <v>0.2</v>
      </c>
      <c r="Y323" s="79">
        <v>0.2</v>
      </c>
      <c r="Z323" s="79">
        <v>0</v>
      </c>
      <c r="AA323" s="79">
        <v>0.2</v>
      </c>
      <c r="AB323" s="75">
        <v>0.02</v>
      </c>
      <c r="AC323" s="75">
        <v>0</v>
      </c>
      <c r="AD323" s="75">
        <v>0.02</v>
      </c>
      <c r="AE323" s="75">
        <v>0.02</v>
      </c>
      <c r="AF323" s="75">
        <v>0.02</v>
      </c>
    </row>
    <row r="324" spans="1:32" x14ac:dyDescent="0.25">
      <c r="A324" s="77" t="s">
        <v>1111</v>
      </c>
      <c r="B324" s="78" t="s">
        <v>1076</v>
      </c>
      <c r="C324" s="79" t="s">
        <v>409</v>
      </c>
      <c r="D324" s="79" t="s">
        <v>361</v>
      </c>
      <c r="E324" s="79" t="s">
        <v>1077</v>
      </c>
      <c r="F324" s="75">
        <v>14</v>
      </c>
      <c r="G324" s="75">
        <v>14</v>
      </c>
      <c r="H324" s="74">
        <v>1260</v>
      </c>
      <c r="I324" s="75">
        <v>14</v>
      </c>
      <c r="J324" s="79">
        <v>0</v>
      </c>
      <c r="K324" s="79">
        <v>0</v>
      </c>
      <c r="L324" s="79">
        <v>0</v>
      </c>
      <c r="M324" s="79">
        <v>0</v>
      </c>
      <c r="N324" s="79">
        <v>0</v>
      </c>
      <c r="O324" s="79">
        <v>1</v>
      </c>
      <c r="P324" s="79">
        <v>0</v>
      </c>
      <c r="Q324" s="75">
        <v>7.0000000000000007E-2</v>
      </c>
      <c r="R324" s="75">
        <v>0</v>
      </c>
      <c r="S324" s="75">
        <v>0</v>
      </c>
      <c r="T324" s="75">
        <v>0</v>
      </c>
      <c r="U324" s="75">
        <v>0</v>
      </c>
      <c r="V324" s="75">
        <v>0</v>
      </c>
      <c r="W324" s="75">
        <v>0</v>
      </c>
      <c r="X324" s="79">
        <v>0.3</v>
      </c>
      <c r="Y324" s="79">
        <v>0.3</v>
      </c>
      <c r="Z324" s="79">
        <v>0.3</v>
      </c>
      <c r="AA324" s="79">
        <v>0.7</v>
      </c>
      <c r="AB324" s="75">
        <v>0.02</v>
      </c>
      <c r="AC324" s="75">
        <v>0.02</v>
      </c>
      <c r="AD324" s="75">
        <v>0.05</v>
      </c>
      <c r="AE324" s="75">
        <v>0.02</v>
      </c>
      <c r="AF324" s="75">
        <v>0.05</v>
      </c>
    </row>
    <row r="325" spans="1:32" x14ac:dyDescent="0.25">
      <c r="A325" s="77" t="s">
        <v>1111</v>
      </c>
      <c r="B325" s="78" t="s">
        <v>1078</v>
      </c>
      <c r="C325" s="79" t="s">
        <v>634</v>
      </c>
      <c r="D325" s="79" t="s">
        <v>399</v>
      </c>
      <c r="E325" s="79" t="s">
        <v>1079</v>
      </c>
      <c r="F325" s="75">
        <v>14</v>
      </c>
      <c r="G325" s="75">
        <v>1</v>
      </c>
      <c r="H325" s="75">
        <v>301</v>
      </c>
      <c r="I325" s="75">
        <v>3.3</v>
      </c>
      <c r="J325" s="79">
        <v>1</v>
      </c>
      <c r="K325" s="79">
        <v>1</v>
      </c>
      <c r="L325" s="79">
        <v>1</v>
      </c>
      <c r="M325" s="79">
        <v>0</v>
      </c>
      <c r="N325" s="79">
        <v>0</v>
      </c>
      <c r="O325" s="79">
        <v>0</v>
      </c>
      <c r="P325" s="79">
        <v>0</v>
      </c>
      <c r="Q325" s="75">
        <v>0</v>
      </c>
      <c r="R325" s="75">
        <v>0</v>
      </c>
      <c r="S325" s="75">
        <v>0.3</v>
      </c>
      <c r="T325" s="75">
        <v>0.3</v>
      </c>
      <c r="U325" s="75">
        <v>0.6</v>
      </c>
      <c r="V325" s="75">
        <v>0.3</v>
      </c>
      <c r="W325" s="75">
        <v>0.6</v>
      </c>
      <c r="X325" s="79">
        <v>1.6</v>
      </c>
      <c r="Y325" s="79">
        <v>1.6</v>
      </c>
      <c r="Z325" s="79">
        <v>0.7</v>
      </c>
      <c r="AA325" s="79">
        <v>2.2000000000000002</v>
      </c>
      <c r="AB325" s="75">
        <v>0.48</v>
      </c>
      <c r="AC325" s="75">
        <v>0.2</v>
      </c>
      <c r="AD325" s="75">
        <v>0.67</v>
      </c>
      <c r="AE325" s="75">
        <v>0.48</v>
      </c>
      <c r="AF325" s="75">
        <v>0.67</v>
      </c>
    </row>
    <row r="326" spans="1:32" x14ac:dyDescent="0.25">
      <c r="A326" s="77" t="s">
        <v>1111</v>
      </c>
      <c r="B326" s="78" t="s">
        <v>1080</v>
      </c>
      <c r="C326" s="79" t="s">
        <v>515</v>
      </c>
      <c r="D326" s="79" t="s">
        <v>375</v>
      </c>
      <c r="E326" s="79" t="s">
        <v>1081</v>
      </c>
      <c r="F326" s="75">
        <v>0</v>
      </c>
      <c r="G326" s="75">
        <v>0</v>
      </c>
      <c r="H326" s="75">
        <v>0</v>
      </c>
      <c r="I326" s="75">
        <v>0</v>
      </c>
      <c r="J326" s="79">
        <v>0</v>
      </c>
      <c r="K326" s="79">
        <v>0</v>
      </c>
      <c r="L326" s="79">
        <v>0</v>
      </c>
      <c r="M326" s="79">
        <v>0</v>
      </c>
      <c r="N326" s="79">
        <v>0</v>
      </c>
      <c r="O326" s="79">
        <v>0</v>
      </c>
      <c r="P326" s="79">
        <v>0</v>
      </c>
      <c r="Q326" s="75">
        <v>0</v>
      </c>
      <c r="R326" s="75">
        <v>0</v>
      </c>
      <c r="S326" s="75">
        <v>0</v>
      </c>
      <c r="T326" s="75">
        <v>0</v>
      </c>
      <c r="U326" s="75">
        <v>0</v>
      </c>
      <c r="V326" s="75">
        <v>0</v>
      </c>
      <c r="W326" s="75">
        <v>0</v>
      </c>
      <c r="X326" s="79">
        <v>0</v>
      </c>
      <c r="Y326" s="79">
        <v>0</v>
      </c>
      <c r="Z326" s="79">
        <v>0</v>
      </c>
      <c r="AA326" s="79">
        <v>0</v>
      </c>
      <c r="AB326" s="75">
        <v>0</v>
      </c>
      <c r="AC326" s="75">
        <v>0</v>
      </c>
      <c r="AD326" s="75">
        <v>0</v>
      </c>
      <c r="AE326" s="75">
        <v>0</v>
      </c>
      <c r="AF326" s="75">
        <v>0</v>
      </c>
    </row>
    <row r="327" spans="1:32" x14ac:dyDescent="0.25">
      <c r="A327" s="77" t="s">
        <v>1111</v>
      </c>
      <c r="B327" s="78" t="s">
        <v>1082</v>
      </c>
      <c r="C327" s="79" t="s">
        <v>364</v>
      </c>
      <c r="D327" s="79" t="s">
        <v>361</v>
      </c>
      <c r="E327" s="79" t="s">
        <v>1083</v>
      </c>
      <c r="F327" s="75">
        <v>14</v>
      </c>
      <c r="G327" s="75">
        <v>14</v>
      </c>
      <c r="H327" s="74">
        <v>1252</v>
      </c>
      <c r="I327" s="75">
        <v>13.9</v>
      </c>
      <c r="J327" s="79">
        <v>0</v>
      </c>
      <c r="K327" s="79">
        <v>0</v>
      </c>
      <c r="L327" s="79">
        <v>0</v>
      </c>
      <c r="M327" s="79">
        <v>0</v>
      </c>
      <c r="N327" s="79">
        <v>0</v>
      </c>
      <c r="O327" s="79">
        <v>0</v>
      </c>
      <c r="P327" s="79">
        <v>0</v>
      </c>
      <c r="Q327" s="75">
        <v>0</v>
      </c>
      <c r="R327" s="75">
        <v>0</v>
      </c>
      <c r="S327" s="75">
        <v>0</v>
      </c>
      <c r="T327" s="75">
        <v>0</v>
      </c>
      <c r="U327" s="75">
        <v>0</v>
      </c>
      <c r="V327" s="75">
        <v>0</v>
      </c>
      <c r="W327" s="75">
        <v>0</v>
      </c>
      <c r="X327" s="79">
        <v>0.3</v>
      </c>
      <c r="Y327" s="79">
        <v>0.3</v>
      </c>
      <c r="Z327" s="79">
        <v>0.3</v>
      </c>
      <c r="AA327" s="79">
        <v>0.6</v>
      </c>
      <c r="AB327" s="75">
        <v>0.02</v>
      </c>
      <c r="AC327" s="75">
        <v>0.02</v>
      </c>
      <c r="AD327" s="75">
        <v>0.05</v>
      </c>
      <c r="AE327" s="75">
        <v>0.02</v>
      </c>
      <c r="AF327" s="75">
        <v>0.05</v>
      </c>
    </row>
    <row r="328" spans="1:32" x14ac:dyDescent="0.25">
      <c r="A328" s="77" t="s">
        <v>1111</v>
      </c>
      <c r="B328" s="78" t="s">
        <v>1084</v>
      </c>
      <c r="C328" s="79" t="s">
        <v>364</v>
      </c>
      <c r="D328" s="79" t="s">
        <v>414</v>
      </c>
      <c r="E328" s="79" t="s">
        <v>1085</v>
      </c>
      <c r="F328" s="75">
        <v>14</v>
      </c>
      <c r="G328" s="75">
        <v>13</v>
      </c>
      <c r="H328" s="74">
        <v>1120</v>
      </c>
      <c r="I328" s="75">
        <v>12.4</v>
      </c>
      <c r="J328" s="79">
        <v>7</v>
      </c>
      <c r="K328" s="79">
        <v>4</v>
      </c>
      <c r="L328" s="79">
        <v>7</v>
      </c>
      <c r="M328" s="79">
        <v>0</v>
      </c>
      <c r="N328" s="79">
        <v>0</v>
      </c>
      <c r="O328" s="79">
        <v>5</v>
      </c>
      <c r="P328" s="79">
        <v>0</v>
      </c>
      <c r="Q328" s="75">
        <v>0.4</v>
      </c>
      <c r="R328" s="75">
        <v>0</v>
      </c>
      <c r="S328" s="75">
        <v>0.56000000000000005</v>
      </c>
      <c r="T328" s="75">
        <v>0.32</v>
      </c>
      <c r="U328" s="75">
        <v>0.88</v>
      </c>
      <c r="V328" s="75">
        <v>0.56000000000000005</v>
      </c>
      <c r="W328" s="75">
        <v>0.88</v>
      </c>
      <c r="X328" s="79">
        <v>2.6</v>
      </c>
      <c r="Y328" s="79">
        <v>2.6</v>
      </c>
      <c r="Z328" s="79">
        <v>2.9</v>
      </c>
      <c r="AA328" s="79">
        <v>5.5</v>
      </c>
      <c r="AB328" s="75">
        <v>0.21</v>
      </c>
      <c r="AC328" s="75">
        <v>0.23</v>
      </c>
      <c r="AD328" s="75">
        <v>0.44</v>
      </c>
      <c r="AE328" s="75">
        <v>0.21</v>
      </c>
      <c r="AF328" s="75">
        <v>0.44</v>
      </c>
    </row>
    <row r="329" spans="1:32" x14ac:dyDescent="0.25">
      <c r="A329" s="77" t="s">
        <v>1111</v>
      </c>
      <c r="B329" s="78" t="s">
        <v>1086</v>
      </c>
      <c r="C329" s="79" t="s">
        <v>364</v>
      </c>
      <c r="D329" s="79" t="s">
        <v>369</v>
      </c>
      <c r="E329" s="79" t="s">
        <v>1087</v>
      </c>
      <c r="F329" s="75">
        <v>0</v>
      </c>
      <c r="G329" s="75">
        <v>0</v>
      </c>
      <c r="H329" s="75">
        <v>0</v>
      </c>
      <c r="I329" s="75">
        <v>0</v>
      </c>
      <c r="J329" s="79">
        <v>0</v>
      </c>
      <c r="K329" s="79">
        <v>0</v>
      </c>
      <c r="L329" s="79">
        <v>0</v>
      </c>
      <c r="M329" s="79">
        <v>0</v>
      </c>
      <c r="N329" s="79">
        <v>0</v>
      </c>
      <c r="O329" s="79">
        <v>0</v>
      </c>
      <c r="P329" s="79">
        <v>0</v>
      </c>
      <c r="Q329" s="75">
        <v>0</v>
      </c>
      <c r="R329" s="75">
        <v>0</v>
      </c>
      <c r="S329" s="75">
        <v>0</v>
      </c>
      <c r="T329" s="75">
        <v>0</v>
      </c>
      <c r="U329" s="75">
        <v>0</v>
      </c>
      <c r="V329" s="75">
        <v>0</v>
      </c>
      <c r="W329" s="75">
        <v>0</v>
      </c>
      <c r="X329" s="79">
        <v>0</v>
      </c>
      <c r="Y329" s="79">
        <v>0</v>
      </c>
      <c r="Z329" s="79">
        <v>0</v>
      </c>
      <c r="AA329" s="79">
        <v>0</v>
      </c>
      <c r="AB329" s="75">
        <v>0</v>
      </c>
      <c r="AC329" s="75">
        <v>0</v>
      </c>
      <c r="AD329" s="75">
        <v>0</v>
      </c>
      <c r="AE329" s="75">
        <v>0</v>
      </c>
      <c r="AF329" s="75">
        <v>0</v>
      </c>
    </row>
    <row r="330" spans="1:32" x14ac:dyDescent="0.25">
      <c r="A330" s="77" t="s">
        <v>1111</v>
      </c>
      <c r="B330" s="78" t="s">
        <v>1088</v>
      </c>
      <c r="C330" s="79" t="s">
        <v>765</v>
      </c>
      <c r="D330" s="79" t="s">
        <v>369</v>
      </c>
      <c r="E330" s="79" t="s">
        <v>1089</v>
      </c>
      <c r="F330" s="75">
        <v>9</v>
      </c>
      <c r="G330" s="75">
        <v>2</v>
      </c>
      <c r="H330" s="75">
        <v>328</v>
      </c>
      <c r="I330" s="75">
        <v>3.6</v>
      </c>
      <c r="J330" s="79">
        <v>0</v>
      </c>
      <c r="K330" s="79">
        <v>0</v>
      </c>
      <c r="L330" s="79">
        <v>0</v>
      </c>
      <c r="M330" s="79">
        <v>0</v>
      </c>
      <c r="N330" s="79">
        <v>0</v>
      </c>
      <c r="O330" s="79">
        <v>0</v>
      </c>
      <c r="P330" s="79">
        <v>0</v>
      </c>
      <c r="Q330" s="75">
        <v>0</v>
      </c>
      <c r="R330" s="75">
        <v>0</v>
      </c>
      <c r="S330" s="75">
        <v>0</v>
      </c>
      <c r="T330" s="75">
        <v>0</v>
      </c>
      <c r="U330" s="75">
        <v>0</v>
      </c>
      <c r="V330" s="75">
        <v>0</v>
      </c>
      <c r="W330" s="75">
        <v>0</v>
      </c>
      <c r="X330" s="79">
        <v>0.1</v>
      </c>
      <c r="Y330" s="79">
        <v>0.1</v>
      </c>
      <c r="Z330" s="79">
        <v>0</v>
      </c>
      <c r="AA330" s="79">
        <v>0.1</v>
      </c>
      <c r="AB330" s="75">
        <v>0.03</v>
      </c>
      <c r="AC330" s="75">
        <v>0</v>
      </c>
      <c r="AD330" s="75">
        <v>0.03</v>
      </c>
      <c r="AE330" s="75">
        <v>0.03</v>
      </c>
      <c r="AF330" s="75">
        <v>0.03</v>
      </c>
    </row>
    <row r="331" spans="1:32" x14ac:dyDescent="0.25">
      <c r="A331" s="77" t="s">
        <v>1111</v>
      </c>
      <c r="B331" s="78" t="s">
        <v>1090</v>
      </c>
      <c r="C331" s="79" t="s">
        <v>634</v>
      </c>
      <c r="D331" s="79" t="s">
        <v>535</v>
      </c>
      <c r="E331" s="79" t="s">
        <v>1091</v>
      </c>
      <c r="F331" s="75">
        <v>14</v>
      </c>
      <c r="G331" s="75">
        <v>10</v>
      </c>
      <c r="H331" s="75">
        <v>876</v>
      </c>
      <c r="I331" s="75">
        <v>9.6999999999999993</v>
      </c>
      <c r="J331" s="79">
        <v>0</v>
      </c>
      <c r="K331" s="79">
        <v>0</v>
      </c>
      <c r="L331" s="79">
        <v>0</v>
      </c>
      <c r="M331" s="79">
        <v>0</v>
      </c>
      <c r="N331" s="79">
        <v>0</v>
      </c>
      <c r="O331" s="79">
        <v>3</v>
      </c>
      <c r="P331" s="79">
        <v>0</v>
      </c>
      <c r="Q331" s="75">
        <v>0.31</v>
      </c>
      <c r="R331" s="75">
        <v>0</v>
      </c>
      <c r="S331" s="75">
        <v>0</v>
      </c>
      <c r="T331" s="75">
        <v>0</v>
      </c>
      <c r="U331" s="75">
        <v>0</v>
      </c>
      <c r="V331" s="75">
        <v>0</v>
      </c>
      <c r="W331" s="75">
        <v>0</v>
      </c>
      <c r="X331" s="79">
        <v>0.2</v>
      </c>
      <c r="Y331" s="79">
        <v>0.2</v>
      </c>
      <c r="Z331" s="79">
        <v>0</v>
      </c>
      <c r="AA331" s="79">
        <v>0.2</v>
      </c>
      <c r="AB331" s="75">
        <v>0.02</v>
      </c>
      <c r="AC331" s="75">
        <v>0</v>
      </c>
      <c r="AD331" s="75">
        <v>0.02</v>
      </c>
      <c r="AE331" s="75">
        <v>0.02</v>
      </c>
      <c r="AF331" s="75">
        <v>0.02</v>
      </c>
    </row>
    <row r="332" spans="1:32" x14ac:dyDescent="0.25">
      <c r="A332" s="77" t="s">
        <v>1111</v>
      </c>
      <c r="B332" s="78" t="s">
        <v>1092</v>
      </c>
      <c r="C332" s="79" t="s">
        <v>490</v>
      </c>
      <c r="D332" s="79" t="s">
        <v>414</v>
      </c>
      <c r="E332" s="79" t="s">
        <v>1093</v>
      </c>
      <c r="F332" s="75">
        <v>8</v>
      </c>
      <c r="G332" s="75">
        <v>3</v>
      </c>
      <c r="H332" s="75">
        <v>382</v>
      </c>
      <c r="I332" s="75">
        <v>4.2</v>
      </c>
      <c r="J332" s="79">
        <v>0</v>
      </c>
      <c r="K332" s="79">
        <v>1</v>
      </c>
      <c r="L332" s="79">
        <v>0</v>
      </c>
      <c r="M332" s="79">
        <v>0</v>
      </c>
      <c r="N332" s="79">
        <v>0</v>
      </c>
      <c r="O332" s="79">
        <v>0</v>
      </c>
      <c r="P332" s="79">
        <v>0</v>
      </c>
      <c r="Q332" s="75">
        <v>0</v>
      </c>
      <c r="R332" s="75">
        <v>0</v>
      </c>
      <c r="S332" s="75">
        <v>0</v>
      </c>
      <c r="T332" s="75">
        <v>0.24</v>
      </c>
      <c r="U332" s="75">
        <v>0.24</v>
      </c>
      <c r="V332" s="75">
        <v>0</v>
      </c>
      <c r="W332" s="75">
        <v>0.24</v>
      </c>
      <c r="X332" s="79">
        <v>1.1000000000000001</v>
      </c>
      <c r="Y332" s="79">
        <v>1.1000000000000001</v>
      </c>
      <c r="Z332" s="79">
        <v>1.5</v>
      </c>
      <c r="AA332" s="79">
        <v>2.6</v>
      </c>
      <c r="AB332" s="75">
        <v>0.27</v>
      </c>
      <c r="AC332" s="75">
        <v>0.35</v>
      </c>
      <c r="AD332" s="75">
        <v>0.62</v>
      </c>
      <c r="AE332" s="75">
        <v>0.27</v>
      </c>
      <c r="AF332" s="75">
        <v>0.62</v>
      </c>
    </row>
    <row r="333" spans="1:32" x14ac:dyDescent="0.25">
      <c r="A333" s="77" t="s">
        <v>1111</v>
      </c>
      <c r="B333" s="78" t="s">
        <v>1094</v>
      </c>
      <c r="C333" s="79" t="s">
        <v>409</v>
      </c>
      <c r="D333" s="79" t="s">
        <v>369</v>
      </c>
      <c r="E333" s="79" t="s">
        <v>1095</v>
      </c>
      <c r="F333" s="75">
        <v>10</v>
      </c>
      <c r="G333" s="75">
        <v>4</v>
      </c>
      <c r="H333" s="75">
        <v>339</v>
      </c>
      <c r="I333" s="75">
        <v>3.8</v>
      </c>
      <c r="J333" s="79">
        <v>0</v>
      </c>
      <c r="K333" s="79">
        <v>0</v>
      </c>
      <c r="L333" s="79">
        <v>0</v>
      </c>
      <c r="M333" s="79">
        <v>0</v>
      </c>
      <c r="N333" s="79">
        <v>0</v>
      </c>
      <c r="O333" s="79">
        <v>1</v>
      </c>
      <c r="P333" s="79">
        <v>0</v>
      </c>
      <c r="Q333" s="75">
        <v>0.26</v>
      </c>
      <c r="R333" s="75">
        <v>0</v>
      </c>
      <c r="S333" s="75">
        <v>0</v>
      </c>
      <c r="T333" s="75">
        <v>0</v>
      </c>
      <c r="U333" s="75">
        <v>0</v>
      </c>
      <c r="V333" s="75">
        <v>0</v>
      </c>
      <c r="W333" s="75">
        <v>0</v>
      </c>
      <c r="X333" s="79">
        <v>0.2</v>
      </c>
      <c r="Y333" s="79">
        <v>0.2</v>
      </c>
      <c r="Z333" s="79">
        <v>0</v>
      </c>
      <c r="AA333" s="79">
        <v>0.2</v>
      </c>
      <c r="AB333" s="75">
        <v>0.06</v>
      </c>
      <c r="AC333" s="75">
        <v>0</v>
      </c>
      <c r="AD333" s="75">
        <v>0.06</v>
      </c>
      <c r="AE333" s="75">
        <v>0.06</v>
      </c>
      <c r="AF333" s="75">
        <v>0.06</v>
      </c>
    </row>
    <row r="334" spans="1:32" x14ac:dyDescent="0.25">
      <c r="A334" s="77" t="s">
        <v>1111</v>
      </c>
      <c r="B334" s="78" t="s">
        <v>1666</v>
      </c>
      <c r="C334" s="79" t="s">
        <v>406</v>
      </c>
      <c r="D334" s="79" t="s">
        <v>369</v>
      </c>
      <c r="E334" s="79" t="s">
        <v>1096</v>
      </c>
      <c r="F334" s="75">
        <v>14</v>
      </c>
      <c r="G334" s="75">
        <v>12</v>
      </c>
      <c r="H334" s="75">
        <v>836</v>
      </c>
      <c r="I334" s="75">
        <v>9.3000000000000007</v>
      </c>
      <c r="J334" s="79">
        <v>0</v>
      </c>
      <c r="K334" s="79">
        <v>0</v>
      </c>
      <c r="L334" s="79">
        <v>0</v>
      </c>
      <c r="M334" s="79">
        <v>0</v>
      </c>
      <c r="N334" s="79">
        <v>0</v>
      </c>
      <c r="O334" s="79">
        <v>4</v>
      </c>
      <c r="P334" s="79">
        <v>0</v>
      </c>
      <c r="Q334" s="75">
        <v>0.43</v>
      </c>
      <c r="R334" s="75">
        <v>0</v>
      </c>
      <c r="S334" s="75">
        <v>0</v>
      </c>
      <c r="T334" s="75">
        <v>0</v>
      </c>
      <c r="U334" s="75">
        <v>0</v>
      </c>
      <c r="V334" s="75">
        <v>0</v>
      </c>
      <c r="W334" s="75">
        <v>0</v>
      </c>
      <c r="X334" s="79">
        <v>0</v>
      </c>
      <c r="Y334" s="79">
        <v>0</v>
      </c>
      <c r="Z334" s="79">
        <v>0.1</v>
      </c>
      <c r="AA334" s="79">
        <v>0.1</v>
      </c>
      <c r="AB334" s="75">
        <v>0</v>
      </c>
      <c r="AC334" s="75">
        <v>0.01</v>
      </c>
      <c r="AD334" s="75">
        <v>0.01</v>
      </c>
      <c r="AE334" s="75">
        <v>0</v>
      </c>
      <c r="AF334" s="75">
        <v>0.01</v>
      </c>
    </row>
    <row r="335" spans="1:32" x14ac:dyDescent="0.25">
      <c r="A335" s="77" t="s">
        <v>1111</v>
      </c>
      <c r="B335" s="78" t="s">
        <v>1097</v>
      </c>
      <c r="C335" s="79" t="s">
        <v>604</v>
      </c>
      <c r="D335" s="79" t="s">
        <v>361</v>
      </c>
      <c r="E335" s="79" t="s">
        <v>1098</v>
      </c>
      <c r="F335" s="75">
        <v>1</v>
      </c>
      <c r="G335" s="75">
        <v>1</v>
      </c>
      <c r="H335" s="75">
        <v>71</v>
      </c>
      <c r="I335" s="75">
        <v>0.8</v>
      </c>
      <c r="J335" s="79">
        <v>0</v>
      </c>
      <c r="K335" s="79">
        <v>0</v>
      </c>
      <c r="L335" s="79">
        <v>0</v>
      </c>
      <c r="M335" s="79">
        <v>0</v>
      </c>
      <c r="N335" s="79">
        <v>0</v>
      </c>
      <c r="O335" s="79">
        <v>0</v>
      </c>
      <c r="P335" s="79">
        <v>0</v>
      </c>
      <c r="Q335" s="75">
        <v>0</v>
      </c>
      <c r="R335" s="75">
        <v>0</v>
      </c>
      <c r="S335" s="75">
        <v>0</v>
      </c>
      <c r="T335" s="75">
        <v>0</v>
      </c>
      <c r="U335" s="75">
        <v>0</v>
      </c>
      <c r="V335" s="75">
        <v>0</v>
      </c>
      <c r="W335" s="75">
        <v>0</v>
      </c>
      <c r="X335" s="79">
        <v>0</v>
      </c>
      <c r="Y335" s="79">
        <v>0</v>
      </c>
      <c r="Z335" s="79">
        <v>0</v>
      </c>
      <c r="AA335" s="79">
        <v>0</v>
      </c>
      <c r="AB335" s="75">
        <v>0</v>
      </c>
      <c r="AC335" s="75">
        <v>0</v>
      </c>
      <c r="AD335" s="75">
        <v>0</v>
      </c>
      <c r="AE335" s="75">
        <v>0</v>
      </c>
      <c r="AF335" s="75">
        <v>0</v>
      </c>
    </row>
    <row r="336" spans="1:32" x14ac:dyDescent="0.25">
      <c r="A336" s="77" t="s">
        <v>1111</v>
      </c>
      <c r="B336" s="78" t="s">
        <v>1099</v>
      </c>
      <c r="C336" s="79" t="s">
        <v>364</v>
      </c>
      <c r="D336" s="79" t="s">
        <v>361</v>
      </c>
      <c r="E336" s="79" t="s">
        <v>1100</v>
      </c>
      <c r="F336" s="75">
        <v>9</v>
      </c>
      <c r="G336" s="75">
        <v>8</v>
      </c>
      <c r="H336" s="75">
        <v>681</v>
      </c>
      <c r="I336" s="75">
        <v>7.6</v>
      </c>
      <c r="J336" s="79">
        <v>0</v>
      </c>
      <c r="K336" s="79">
        <v>0</v>
      </c>
      <c r="L336" s="79">
        <v>0</v>
      </c>
      <c r="M336" s="79">
        <v>0</v>
      </c>
      <c r="N336" s="79">
        <v>0</v>
      </c>
      <c r="O336" s="79">
        <v>1</v>
      </c>
      <c r="P336" s="79">
        <v>0</v>
      </c>
      <c r="Q336" s="75">
        <v>0.13</v>
      </c>
      <c r="R336" s="75">
        <v>0</v>
      </c>
      <c r="S336" s="75">
        <v>0</v>
      </c>
      <c r="T336" s="75">
        <v>0</v>
      </c>
      <c r="U336" s="75">
        <v>0</v>
      </c>
      <c r="V336" s="75">
        <v>0</v>
      </c>
      <c r="W336" s="75">
        <v>0</v>
      </c>
      <c r="X336" s="79">
        <v>0.1</v>
      </c>
      <c r="Y336" s="79">
        <v>0.1</v>
      </c>
      <c r="Z336" s="79">
        <v>0.6</v>
      </c>
      <c r="AA336" s="79">
        <v>0.7</v>
      </c>
      <c r="AB336" s="75">
        <v>0.01</v>
      </c>
      <c r="AC336" s="75">
        <v>0.08</v>
      </c>
      <c r="AD336" s="75">
        <v>0.09</v>
      </c>
      <c r="AE336" s="75">
        <v>0.01</v>
      </c>
      <c r="AF336" s="75">
        <v>0.09</v>
      </c>
    </row>
    <row r="337" spans="1:32" x14ac:dyDescent="0.25">
      <c r="A337" s="77" t="s">
        <v>1111</v>
      </c>
      <c r="B337" s="78" t="s">
        <v>1101</v>
      </c>
      <c r="C337" s="79" t="s">
        <v>409</v>
      </c>
      <c r="D337" s="79" t="s">
        <v>369</v>
      </c>
      <c r="E337" s="79" t="s">
        <v>1102</v>
      </c>
      <c r="F337" s="75">
        <v>20</v>
      </c>
      <c r="G337" s="75">
        <v>18</v>
      </c>
      <c r="H337" s="74">
        <v>1557</v>
      </c>
      <c r="I337" s="75">
        <v>17.3</v>
      </c>
      <c r="J337" s="79">
        <v>3</v>
      </c>
      <c r="K337" s="79">
        <v>1</v>
      </c>
      <c r="L337" s="79">
        <v>2</v>
      </c>
      <c r="M337" s="79">
        <v>1</v>
      </c>
      <c r="N337" s="79">
        <v>2</v>
      </c>
      <c r="O337" s="79">
        <v>2</v>
      </c>
      <c r="P337" s="79">
        <v>0</v>
      </c>
      <c r="Q337" s="75">
        <v>0.12</v>
      </c>
      <c r="R337" s="75">
        <v>0</v>
      </c>
      <c r="S337" s="75">
        <v>0.17</v>
      </c>
      <c r="T337" s="75">
        <v>0.06</v>
      </c>
      <c r="U337" s="75">
        <v>0.23</v>
      </c>
      <c r="V337" s="75">
        <v>0.12</v>
      </c>
      <c r="W337" s="75">
        <v>0.17</v>
      </c>
      <c r="X337" s="79">
        <v>2.2999999999999998</v>
      </c>
      <c r="Y337" s="79">
        <v>0.7</v>
      </c>
      <c r="Z337" s="79">
        <v>3.2</v>
      </c>
      <c r="AA337" s="79">
        <v>3.9</v>
      </c>
      <c r="AB337" s="75">
        <v>0.13</v>
      </c>
      <c r="AC337" s="75">
        <v>0.19</v>
      </c>
      <c r="AD337" s="75">
        <v>0.32</v>
      </c>
      <c r="AE337" s="75">
        <v>0.04</v>
      </c>
      <c r="AF337" s="75">
        <v>0.23</v>
      </c>
    </row>
    <row r="338" spans="1:32" x14ac:dyDescent="0.25">
      <c r="A338" s="77" t="s">
        <v>1111</v>
      </c>
      <c r="B338" s="78" t="s">
        <v>1103</v>
      </c>
      <c r="C338" s="79" t="s">
        <v>364</v>
      </c>
      <c r="D338" s="79" t="s">
        <v>365</v>
      </c>
      <c r="E338" s="79" t="s">
        <v>1104</v>
      </c>
      <c r="F338" s="75">
        <v>20</v>
      </c>
      <c r="G338" s="75">
        <v>11</v>
      </c>
      <c r="H338" s="74">
        <v>1137</v>
      </c>
      <c r="I338" s="75">
        <v>12.6</v>
      </c>
      <c r="J338" s="79">
        <v>1</v>
      </c>
      <c r="K338" s="79">
        <v>4</v>
      </c>
      <c r="L338" s="79">
        <v>1</v>
      </c>
      <c r="M338" s="79">
        <v>0</v>
      </c>
      <c r="N338" s="79">
        <v>0</v>
      </c>
      <c r="O338" s="79">
        <v>1</v>
      </c>
      <c r="P338" s="79">
        <v>0</v>
      </c>
      <c r="Q338" s="75">
        <v>0.08</v>
      </c>
      <c r="R338" s="75">
        <v>0</v>
      </c>
      <c r="S338" s="75">
        <v>0.08</v>
      </c>
      <c r="T338" s="75">
        <v>0.32</v>
      </c>
      <c r="U338" s="75">
        <v>0.4</v>
      </c>
      <c r="V338" s="75">
        <v>0.08</v>
      </c>
      <c r="W338" s="75">
        <v>0.4</v>
      </c>
      <c r="X338" s="79">
        <v>2.5</v>
      </c>
      <c r="Y338" s="79">
        <v>2.5</v>
      </c>
      <c r="Z338" s="79">
        <v>0.6</v>
      </c>
      <c r="AA338" s="79">
        <v>3.1</v>
      </c>
      <c r="AB338" s="75">
        <v>0.2</v>
      </c>
      <c r="AC338" s="75">
        <v>0.05</v>
      </c>
      <c r="AD338" s="75">
        <v>0.24</v>
      </c>
      <c r="AE338" s="75">
        <v>0.2</v>
      </c>
      <c r="AF338" s="75">
        <v>0.24</v>
      </c>
    </row>
    <row r="339" spans="1:32" x14ac:dyDescent="0.25">
      <c r="A339" s="77" t="s">
        <v>1111</v>
      </c>
      <c r="B339" s="78" t="s">
        <v>1105</v>
      </c>
      <c r="C339" s="79" t="s">
        <v>515</v>
      </c>
      <c r="D339" s="79" t="s">
        <v>361</v>
      </c>
      <c r="E339" s="79" t="s">
        <v>1106</v>
      </c>
      <c r="F339" s="75">
        <v>0</v>
      </c>
      <c r="G339" s="75">
        <v>0</v>
      </c>
      <c r="H339" s="75">
        <v>0</v>
      </c>
      <c r="I339" s="75">
        <v>0</v>
      </c>
      <c r="J339" s="79">
        <v>0</v>
      </c>
      <c r="K339" s="79">
        <v>0</v>
      </c>
      <c r="L339" s="79">
        <v>0</v>
      </c>
      <c r="M339" s="79">
        <v>0</v>
      </c>
      <c r="N339" s="79">
        <v>0</v>
      </c>
      <c r="O339" s="79">
        <v>0</v>
      </c>
      <c r="P339" s="79">
        <v>0</v>
      </c>
      <c r="Q339" s="75">
        <v>0</v>
      </c>
      <c r="R339" s="75">
        <v>0</v>
      </c>
      <c r="S339" s="75">
        <v>0</v>
      </c>
      <c r="T339" s="75">
        <v>0</v>
      </c>
      <c r="U339" s="75">
        <v>0</v>
      </c>
      <c r="V339" s="75">
        <v>0</v>
      </c>
      <c r="W339" s="75">
        <v>0</v>
      </c>
      <c r="X339" s="79">
        <v>0</v>
      </c>
      <c r="Y339" s="79">
        <v>0</v>
      </c>
      <c r="Z339" s="79">
        <v>0</v>
      </c>
      <c r="AA339" s="79">
        <v>0</v>
      </c>
      <c r="AB339" s="75">
        <v>0</v>
      </c>
      <c r="AC339" s="75">
        <v>0</v>
      </c>
      <c r="AD339" s="75">
        <v>0</v>
      </c>
      <c r="AE339" s="75">
        <v>0</v>
      </c>
      <c r="AF339" s="75">
        <v>0</v>
      </c>
    </row>
    <row r="340" spans="1:32" x14ac:dyDescent="0.25">
      <c r="A340" s="77" t="s">
        <v>1111</v>
      </c>
      <c r="B340" s="78" t="s">
        <v>1107</v>
      </c>
      <c r="C340" s="79" t="s">
        <v>512</v>
      </c>
      <c r="D340" s="79" t="s">
        <v>375</v>
      </c>
      <c r="E340" s="79" t="s">
        <v>1108</v>
      </c>
      <c r="F340" s="75">
        <v>20</v>
      </c>
      <c r="G340" s="75">
        <v>20</v>
      </c>
      <c r="H340" s="74">
        <v>1800</v>
      </c>
      <c r="I340" s="75">
        <v>20</v>
      </c>
      <c r="J340" s="79">
        <v>0</v>
      </c>
      <c r="K340" s="79">
        <v>0</v>
      </c>
      <c r="L340" s="79">
        <v>0</v>
      </c>
      <c r="M340" s="79">
        <v>0</v>
      </c>
      <c r="N340" s="79">
        <v>0</v>
      </c>
      <c r="O340" s="79">
        <v>0</v>
      </c>
      <c r="P340" s="79">
        <v>0</v>
      </c>
      <c r="Q340" s="75">
        <v>0</v>
      </c>
      <c r="R340" s="75">
        <v>0</v>
      </c>
      <c r="S340" s="75">
        <v>0</v>
      </c>
      <c r="T340" s="75">
        <v>0</v>
      </c>
      <c r="U340" s="75">
        <v>0</v>
      </c>
      <c r="V340" s="75">
        <v>0</v>
      </c>
      <c r="W340" s="75">
        <v>0</v>
      </c>
      <c r="X340" s="79">
        <v>0</v>
      </c>
      <c r="Y340" s="79">
        <v>0</v>
      </c>
      <c r="Z340" s="79">
        <v>0</v>
      </c>
      <c r="AA340" s="79">
        <v>0</v>
      </c>
      <c r="AB340" s="75">
        <v>0</v>
      </c>
      <c r="AC340" s="75">
        <v>0</v>
      </c>
      <c r="AD340" s="75">
        <v>0</v>
      </c>
      <c r="AE340" s="75">
        <v>0</v>
      </c>
      <c r="AF340" s="75">
        <v>0</v>
      </c>
    </row>
    <row r="341" spans="1:32" x14ac:dyDescent="0.25">
      <c r="A341" s="77" t="s">
        <v>1111</v>
      </c>
      <c r="B341" s="78" t="s">
        <v>1109</v>
      </c>
      <c r="C341" s="79" t="s">
        <v>364</v>
      </c>
      <c r="D341" s="79" t="s">
        <v>369</v>
      </c>
      <c r="E341" s="79" t="s">
        <v>1110</v>
      </c>
      <c r="F341" s="75">
        <v>0</v>
      </c>
      <c r="G341" s="75">
        <v>0</v>
      </c>
      <c r="H341" s="75">
        <v>0</v>
      </c>
      <c r="I341" s="75">
        <v>0</v>
      </c>
      <c r="J341" s="79">
        <v>0</v>
      </c>
      <c r="K341" s="79">
        <v>0</v>
      </c>
      <c r="L341" s="79">
        <v>0</v>
      </c>
      <c r="M341" s="79">
        <v>0</v>
      </c>
      <c r="N341" s="79">
        <v>0</v>
      </c>
      <c r="O341" s="79">
        <v>0</v>
      </c>
      <c r="P341" s="79">
        <v>0</v>
      </c>
      <c r="Q341" s="75">
        <v>0</v>
      </c>
      <c r="R341" s="75">
        <v>0</v>
      </c>
      <c r="S341" s="75">
        <v>0</v>
      </c>
      <c r="T341" s="75">
        <v>0</v>
      </c>
      <c r="U341" s="75">
        <v>0</v>
      </c>
      <c r="V341" s="75">
        <v>0</v>
      </c>
      <c r="W341" s="75">
        <v>0</v>
      </c>
      <c r="X341" s="79">
        <v>0</v>
      </c>
      <c r="Y341" s="79">
        <v>0</v>
      </c>
      <c r="Z341" s="79">
        <v>0</v>
      </c>
      <c r="AA341" s="79">
        <v>0</v>
      </c>
      <c r="AB341" s="75">
        <v>0</v>
      </c>
      <c r="AC341" s="75">
        <v>0</v>
      </c>
      <c r="AD341" s="75">
        <v>0</v>
      </c>
      <c r="AE341" s="75">
        <v>0</v>
      </c>
      <c r="AF341" s="75">
        <v>0</v>
      </c>
    </row>
    <row r="342" spans="1:32" x14ac:dyDescent="0.25">
      <c r="A342" s="54" t="s">
        <v>1191</v>
      </c>
      <c r="B342" s="88" t="s">
        <v>1122</v>
      </c>
      <c r="C342" s="75" t="s">
        <v>490</v>
      </c>
      <c r="D342" s="75" t="s">
        <v>375</v>
      </c>
      <c r="E342" s="75" t="s">
        <v>1123</v>
      </c>
      <c r="F342" s="79">
        <v>0</v>
      </c>
      <c r="G342" s="79">
        <v>0</v>
      </c>
      <c r="H342" s="79">
        <v>0</v>
      </c>
      <c r="I342" s="79">
        <v>0</v>
      </c>
      <c r="J342" s="75">
        <v>0</v>
      </c>
      <c r="K342" s="75">
        <v>0</v>
      </c>
      <c r="L342" s="75">
        <v>0</v>
      </c>
      <c r="M342" s="75">
        <v>0</v>
      </c>
      <c r="N342" s="75">
        <v>0</v>
      </c>
      <c r="O342" s="75">
        <v>0</v>
      </c>
      <c r="P342" s="75">
        <v>0</v>
      </c>
      <c r="Q342" s="79">
        <v>0</v>
      </c>
      <c r="R342" s="79">
        <v>0</v>
      </c>
      <c r="S342" s="79">
        <v>0</v>
      </c>
      <c r="T342" s="79">
        <v>0</v>
      </c>
      <c r="U342" s="79">
        <v>0</v>
      </c>
      <c r="V342" s="79">
        <v>0</v>
      </c>
      <c r="W342" s="79">
        <v>0</v>
      </c>
      <c r="X342" s="75">
        <v>0</v>
      </c>
      <c r="Y342" s="75">
        <v>0</v>
      </c>
      <c r="Z342" s="75">
        <v>0</v>
      </c>
      <c r="AA342" s="75">
        <v>0</v>
      </c>
      <c r="AB342" s="79">
        <v>0</v>
      </c>
      <c r="AC342" s="79">
        <v>0</v>
      </c>
      <c r="AD342" s="79">
        <v>0</v>
      </c>
      <c r="AE342" s="79">
        <v>0</v>
      </c>
      <c r="AF342" s="79">
        <v>0</v>
      </c>
    </row>
    <row r="343" spans="1:32" x14ac:dyDescent="0.25">
      <c r="A343" s="54" t="s">
        <v>1191</v>
      </c>
      <c r="B343" s="88" t="s">
        <v>1124</v>
      </c>
      <c r="C343" s="75" t="s">
        <v>490</v>
      </c>
      <c r="D343" s="75" t="s">
        <v>369</v>
      </c>
      <c r="E343" s="75" t="s">
        <v>1125</v>
      </c>
      <c r="F343" s="79">
        <v>13</v>
      </c>
      <c r="G343" s="79">
        <v>13</v>
      </c>
      <c r="H343" s="80">
        <v>1070</v>
      </c>
      <c r="I343" s="79">
        <v>11.9</v>
      </c>
      <c r="J343" s="75">
        <v>0</v>
      </c>
      <c r="K343" s="75">
        <v>0</v>
      </c>
      <c r="L343" s="75">
        <v>0</v>
      </c>
      <c r="M343" s="75">
        <v>0</v>
      </c>
      <c r="N343" s="75">
        <v>0</v>
      </c>
      <c r="O343" s="75">
        <v>2</v>
      </c>
      <c r="P343" s="75">
        <v>0</v>
      </c>
      <c r="Q343" s="79">
        <v>0.17</v>
      </c>
      <c r="R343" s="79">
        <v>0</v>
      </c>
      <c r="S343" s="79">
        <v>0</v>
      </c>
      <c r="T343" s="79">
        <v>0</v>
      </c>
      <c r="U343" s="79">
        <v>0</v>
      </c>
      <c r="V343" s="79">
        <v>0</v>
      </c>
      <c r="W343" s="79">
        <v>0</v>
      </c>
      <c r="X343" s="75">
        <v>0.4</v>
      </c>
      <c r="Y343" s="75">
        <v>0.4</v>
      </c>
      <c r="Z343" s="75">
        <v>1</v>
      </c>
      <c r="AA343" s="75">
        <v>1.4</v>
      </c>
      <c r="AB343" s="79">
        <v>0.04</v>
      </c>
      <c r="AC343" s="79">
        <v>0.08</v>
      </c>
      <c r="AD343" s="79">
        <v>0.12</v>
      </c>
      <c r="AE343" s="79">
        <v>0.04</v>
      </c>
      <c r="AF343" s="79">
        <v>0.12</v>
      </c>
    </row>
    <row r="344" spans="1:32" x14ac:dyDescent="0.25">
      <c r="A344" s="54" t="s">
        <v>1191</v>
      </c>
      <c r="B344" s="88" t="s">
        <v>1126</v>
      </c>
      <c r="C344" s="75" t="s">
        <v>364</v>
      </c>
      <c r="D344" s="75" t="s">
        <v>361</v>
      </c>
      <c r="E344" s="75" t="s">
        <v>1127</v>
      </c>
      <c r="F344" s="79">
        <v>19</v>
      </c>
      <c r="G344" s="79">
        <v>16</v>
      </c>
      <c r="H344" s="80">
        <v>1351</v>
      </c>
      <c r="I344" s="79">
        <v>15</v>
      </c>
      <c r="J344" s="75">
        <v>1</v>
      </c>
      <c r="K344" s="75">
        <v>1</v>
      </c>
      <c r="L344" s="75">
        <v>1</v>
      </c>
      <c r="M344" s="75">
        <v>0</v>
      </c>
      <c r="N344" s="75">
        <v>0</v>
      </c>
      <c r="O344" s="75">
        <v>3</v>
      </c>
      <c r="P344" s="75">
        <v>0</v>
      </c>
      <c r="Q344" s="79">
        <v>0.2</v>
      </c>
      <c r="R344" s="79">
        <v>0</v>
      </c>
      <c r="S344" s="79">
        <v>7.0000000000000007E-2</v>
      </c>
      <c r="T344" s="79">
        <v>7.0000000000000007E-2</v>
      </c>
      <c r="U344" s="79">
        <v>0.13</v>
      </c>
      <c r="V344" s="79">
        <v>7.0000000000000007E-2</v>
      </c>
      <c r="W344" s="79">
        <v>0.13</v>
      </c>
      <c r="X344" s="75">
        <v>1.3</v>
      </c>
      <c r="Y344" s="75">
        <v>1.3</v>
      </c>
      <c r="Z344" s="75">
        <v>3.8</v>
      </c>
      <c r="AA344" s="75">
        <v>5.0999999999999996</v>
      </c>
      <c r="AB344" s="79">
        <v>0.09</v>
      </c>
      <c r="AC344" s="79">
        <v>0.25</v>
      </c>
      <c r="AD344" s="79">
        <v>0.34</v>
      </c>
      <c r="AE344" s="79">
        <v>0.09</v>
      </c>
      <c r="AF344" s="79">
        <v>0.34</v>
      </c>
    </row>
    <row r="345" spans="1:32" x14ac:dyDescent="0.25">
      <c r="A345" s="54" t="s">
        <v>1191</v>
      </c>
      <c r="B345" s="88" t="s">
        <v>1128</v>
      </c>
      <c r="C345" s="75" t="s">
        <v>360</v>
      </c>
      <c r="D345" s="75" t="s">
        <v>375</v>
      </c>
      <c r="E345" s="75" t="s">
        <v>1129</v>
      </c>
      <c r="F345" s="79">
        <v>19</v>
      </c>
      <c r="G345" s="79">
        <v>19</v>
      </c>
      <c r="H345" s="80">
        <v>1710</v>
      </c>
      <c r="I345" s="79">
        <v>19</v>
      </c>
      <c r="J345" s="75">
        <v>0</v>
      </c>
      <c r="K345" s="75">
        <v>1</v>
      </c>
      <c r="L345" s="75">
        <v>0</v>
      </c>
      <c r="M345" s="75">
        <v>0</v>
      </c>
      <c r="N345" s="75">
        <v>0</v>
      </c>
      <c r="O345" s="75">
        <v>0</v>
      </c>
      <c r="P345" s="75">
        <v>0</v>
      </c>
      <c r="Q345" s="79">
        <v>0</v>
      </c>
      <c r="R345" s="79">
        <v>0</v>
      </c>
      <c r="S345" s="79">
        <v>0</v>
      </c>
      <c r="T345" s="79">
        <v>0.05</v>
      </c>
      <c r="U345" s="79">
        <v>0.05</v>
      </c>
      <c r="V345" s="79">
        <v>0</v>
      </c>
      <c r="W345" s="79">
        <v>0.05</v>
      </c>
      <c r="X345" s="75">
        <v>0</v>
      </c>
      <c r="Y345" s="75">
        <v>0</v>
      </c>
      <c r="Z345" s="75">
        <v>0.3</v>
      </c>
      <c r="AA345" s="75">
        <v>0.3</v>
      </c>
      <c r="AB345" s="79">
        <v>0</v>
      </c>
      <c r="AC345" s="79">
        <v>0.02</v>
      </c>
      <c r="AD345" s="79">
        <v>0.02</v>
      </c>
      <c r="AE345" s="79">
        <v>0</v>
      </c>
      <c r="AF345" s="79">
        <v>0.02</v>
      </c>
    </row>
    <row r="346" spans="1:32" x14ac:dyDescent="0.25">
      <c r="A346" s="54" t="s">
        <v>1191</v>
      </c>
      <c r="B346" s="88" t="s">
        <v>1130</v>
      </c>
      <c r="C346" s="75" t="s">
        <v>490</v>
      </c>
      <c r="D346" s="75" t="s">
        <v>369</v>
      </c>
      <c r="E346" s="75" t="s">
        <v>1131</v>
      </c>
      <c r="F346" s="79">
        <v>4</v>
      </c>
      <c r="G346" s="79">
        <v>1</v>
      </c>
      <c r="H346" s="79">
        <v>119</v>
      </c>
      <c r="I346" s="79">
        <v>1.3</v>
      </c>
      <c r="J346" s="75">
        <v>1</v>
      </c>
      <c r="K346" s="75">
        <v>0</v>
      </c>
      <c r="L346" s="75">
        <v>1</v>
      </c>
      <c r="M346" s="75">
        <v>0</v>
      </c>
      <c r="N346" s="75">
        <v>0</v>
      </c>
      <c r="O346" s="75">
        <v>1</v>
      </c>
      <c r="P346" s="75">
        <v>0</v>
      </c>
      <c r="Q346" s="79">
        <v>0.77</v>
      </c>
      <c r="R346" s="79">
        <v>0</v>
      </c>
      <c r="S346" s="79">
        <v>0.76</v>
      </c>
      <c r="T346" s="79">
        <v>0</v>
      </c>
      <c r="U346" s="79">
        <v>0.76</v>
      </c>
      <c r="V346" s="79">
        <v>0.76</v>
      </c>
      <c r="W346" s="79">
        <v>0.76</v>
      </c>
      <c r="X346" s="75">
        <v>0.6</v>
      </c>
      <c r="Y346" s="75">
        <v>0.6</v>
      </c>
      <c r="Z346" s="75">
        <v>0.2</v>
      </c>
      <c r="AA346" s="75">
        <v>0.8</v>
      </c>
      <c r="AB346" s="79">
        <v>0.44</v>
      </c>
      <c r="AC346" s="79">
        <v>0.18</v>
      </c>
      <c r="AD346" s="79">
        <v>0.62</v>
      </c>
      <c r="AE346" s="79">
        <v>0.44</v>
      </c>
      <c r="AF346" s="79">
        <v>0.62</v>
      </c>
    </row>
    <row r="347" spans="1:32" x14ac:dyDescent="0.25">
      <c r="A347" s="54" t="s">
        <v>1191</v>
      </c>
      <c r="B347" s="88" t="s">
        <v>1132</v>
      </c>
      <c r="C347" s="75" t="s">
        <v>417</v>
      </c>
      <c r="D347" s="75" t="s">
        <v>414</v>
      </c>
      <c r="E347" s="75" t="s">
        <v>1133</v>
      </c>
      <c r="F347" s="79">
        <v>11</v>
      </c>
      <c r="G347" s="79">
        <v>4</v>
      </c>
      <c r="H347" s="79">
        <v>337</v>
      </c>
      <c r="I347" s="79">
        <v>3.7</v>
      </c>
      <c r="J347" s="75">
        <v>2</v>
      </c>
      <c r="K347" s="75">
        <v>0</v>
      </c>
      <c r="L347" s="75">
        <v>2</v>
      </c>
      <c r="M347" s="75">
        <v>0</v>
      </c>
      <c r="N347" s="75">
        <v>0</v>
      </c>
      <c r="O347" s="75">
        <v>0</v>
      </c>
      <c r="P347" s="75">
        <v>0</v>
      </c>
      <c r="Q347" s="79">
        <v>0</v>
      </c>
      <c r="R347" s="79">
        <v>0</v>
      </c>
      <c r="S347" s="79">
        <v>0.53</v>
      </c>
      <c r="T347" s="79">
        <v>0</v>
      </c>
      <c r="U347" s="79">
        <v>0.53</v>
      </c>
      <c r="V347" s="79">
        <v>0.53</v>
      </c>
      <c r="W347" s="79">
        <v>0.53</v>
      </c>
      <c r="X347" s="75">
        <v>1.1000000000000001</v>
      </c>
      <c r="Y347" s="75">
        <v>1.1000000000000001</v>
      </c>
      <c r="Z347" s="75">
        <v>0.1</v>
      </c>
      <c r="AA347" s="75">
        <v>1.2</v>
      </c>
      <c r="AB347" s="79">
        <v>0.3</v>
      </c>
      <c r="AC347" s="79">
        <v>0.03</v>
      </c>
      <c r="AD347" s="79">
        <v>0.32</v>
      </c>
      <c r="AE347" s="79">
        <v>0.3</v>
      </c>
      <c r="AF347" s="79">
        <v>0.32</v>
      </c>
    </row>
    <row r="348" spans="1:32" x14ac:dyDescent="0.25">
      <c r="A348" s="54" t="s">
        <v>1191</v>
      </c>
      <c r="B348" s="88" t="s">
        <v>1134</v>
      </c>
      <c r="C348" s="75" t="s">
        <v>364</v>
      </c>
      <c r="D348" s="75" t="s">
        <v>361</v>
      </c>
      <c r="E348" s="75" t="s">
        <v>1135</v>
      </c>
      <c r="F348" s="79">
        <v>0</v>
      </c>
      <c r="G348" s="79">
        <v>0</v>
      </c>
      <c r="H348" s="79">
        <v>0</v>
      </c>
      <c r="I348" s="79">
        <v>0</v>
      </c>
      <c r="J348" s="75">
        <v>0</v>
      </c>
      <c r="K348" s="75">
        <v>0</v>
      </c>
      <c r="L348" s="75">
        <v>0</v>
      </c>
      <c r="M348" s="75">
        <v>0</v>
      </c>
      <c r="N348" s="75">
        <v>0</v>
      </c>
      <c r="O348" s="75">
        <v>0</v>
      </c>
      <c r="P348" s="75">
        <v>0</v>
      </c>
      <c r="Q348" s="79">
        <v>0</v>
      </c>
      <c r="R348" s="79">
        <v>0</v>
      </c>
      <c r="S348" s="79">
        <v>0</v>
      </c>
      <c r="T348" s="79">
        <v>0</v>
      </c>
      <c r="U348" s="79">
        <v>0</v>
      </c>
      <c r="V348" s="79">
        <v>0</v>
      </c>
      <c r="W348" s="79">
        <v>0</v>
      </c>
      <c r="X348" s="75">
        <v>0</v>
      </c>
      <c r="Y348" s="75">
        <v>0</v>
      </c>
      <c r="Z348" s="75">
        <v>0</v>
      </c>
      <c r="AA348" s="75">
        <v>0</v>
      </c>
      <c r="AB348" s="79">
        <v>0</v>
      </c>
      <c r="AC348" s="79">
        <v>0</v>
      </c>
      <c r="AD348" s="79">
        <v>0</v>
      </c>
      <c r="AE348" s="79">
        <v>0</v>
      </c>
      <c r="AF348" s="79">
        <v>0</v>
      </c>
    </row>
    <row r="349" spans="1:32" x14ac:dyDescent="0.25">
      <c r="A349" s="54" t="s">
        <v>1191</v>
      </c>
      <c r="B349" s="88" t="s">
        <v>1136</v>
      </c>
      <c r="C349" s="75" t="s">
        <v>364</v>
      </c>
      <c r="D349" s="75" t="s">
        <v>369</v>
      </c>
      <c r="E349" s="75" t="s">
        <v>1137</v>
      </c>
      <c r="F349" s="79">
        <v>1</v>
      </c>
      <c r="G349" s="79">
        <v>0</v>
      </c>
      <c r="H349" s="79">
        <v>8</v>
      </c>
      <c r="I349" s="79">
        <v>0.1</v>
      </c>
      <c r="J349" s="75">
        <v>0</v>
      </c>
      <c r="K349" s="75">
        <v>0</v>
      </c>
      <c r="L349" s="75">
        <v>0</v>
      </c>
      <c r="M349" s="75">
        <v>0</v>
      </c>
      <c r="N349" s="75">
        <v>0</v>
      </c>
      <c r="O349" s="75">
        <v>0</v>
      </c>
      <c r="P349" s="75">
        <v>0</v>
      </c>
      <c r="Q349" s="79">
        <v>0</v>
      </c>
      <c r="R349" s="79">
        <v>0</v>
      </c>
      <c r="S349" s="79">
        <v>0</v>
      </c>
      <c r="T349" s="79">
        <v>0</v>
      </c>
      <c r="U349" s="79">
        <v>0</v>
      </c>
      <c r="V349" s="79">
        <v>0</v>
      </c>
      <c r="W349" s="79">
        <v>0</v>
      </c>
      <c r="X349" s="75">
        <v>0</v>
      </c>
      <c r="Y349" s="75">
        <v>0</v>
      </c>
      <c r="Z349" s="75">
        <v>0</v>
      </c>
      <c r="AA349" s="75">
        <v>0</v>
      </c>
      <c r="AB349" s="79">
        <v>0</v>
      </c>
      <c r="AC349" s="79">
        <v>0</v>
      </c>
      <c r="AD349" s="79">
        <v>0</v>
      </c>
      <c r="AE349" s="79">
        <v>0</v>
      </c>
      <c r="AF349" s="79">
        <v>0</v>
      </c>
    </row>
    <row r="350" spans="1:32" x14ac:dyDescent="0.25">
      <c r="A350" s="54" t="s">
        <v>1191</v>
      </c>
      <c r="B350" s="88" t="s">
        <v>1138</v>
      </c>
      <c r="C350" s="75" t="s">
        <v>364</v>
      </c>
      <c r="D350" s="75" t="s">
        <v>375</v>
      </c>
      <c r="E350" s="75" t="s">
        <v>1139</v>
      </c>
      <c r="F350" s="79">
        <v>0</v>
      </c>
      <c r="G350" s="79">
        <v>0</v>
      </c>
      <c r="H350" s="79">
        <v>0</v>
      </c>
      <c r="I350" s="79">
        <v>0</v>
      </c>
      <c r="J350" s="75">
        <v>0</v>
      </c>
      <c r="K350" s="75">
        <v>0</v>
      </c>
      <c r="L350" s="75">
        <v>0</v>
      </c>
      <c r="M350" s="75">
        <v>0</v>
      </c>
      <c r="N350" s="75">
        <v>0</v>
      </c>
      <c r="O350" s="75">
        <v>0</v>
      </c>
      <c r="P350" s="75">
        <v>0</v>
      </c>
      <c r="Q350" s="79">
        <v>0</v>
      </c>
      <c r="R350" s="79">
        <v>0</v>
      </c>
      <c r="S350" s="79">
        <v>0</v>
      </c>
      <c r="T350" s="79">
        <v>0</v>
      </c>
      <c r="U350" s="79">
        <v>0</v>
      </c>
      <c r="V350" s="79">
        <v>0</v>
      </c>
      <c r="W350" s="79">
        <v>0</v>
      </c>
      <c r="X350" s="75">
        <v>0</v>
      </c>
      <c r="Y350" s="75">
        <v>0</v>
      </c>
      <c r="Z350" s="75">
        <v>0</v>
      </c>
      <c r="AA350" s="75">
        <v>0</v>
      </c>
      <c r="AB350" s="79">
        <v>0</v>
      </c>
      <c r="AC350" s="79">
        <v>0</v>
      </c>
      <c r="AD350" s="79">
        <v>0</v>
      </c>
      <c r="AE350" s="79">
        <v>0</v>
      </c>
      <c r="AF350" s="79">
        <v>0</v>
      </c>
    </row>
    <row r="351" spans="1:32" x14ac:dyDescent="0.25">
      <c r="A351" s="54" t="s">
        <v>1191</v>
      </c>
      <c r="B351" s="88" t="s">
        <v>1140</v>
      </c>
      <c r="C351" s="75" t="s">
        <v>454</v>
      </c>
      <c r="D351" s="75" t="s">
        <v>465</v>
      </c>
      <c r="E351" s="75" t="s">
        <v>1141</v>
      </c>
      <c r="F351" s="79">
        <v>0</v>
      </c>
      <c r="G351" s="79">
        <v>0</v>
      </c>
      <c r="H351" s="79">
        <v>0</v>
      </c>
      <c r="I351" s="79">
        <v>0</v>
      </c>
      <c r="J351" s="75">
        <v>0</v>
      </c>
      <c r="K351" s="75">
        <v>0</v>
      </c>
      <c r="L351" s="75">
        <v>0</v>
      </c>
      <c r="M351" s="75">
        <v>0</v>
      </c>
      <c r="N351" s="75">
        <v>0</v>
      </c>
      <c r="O351" s="75">
        <v>0</v>
      </c>
      <c r="P351" s="75">
        <v>0</v>
      </c>
      <c r="Q351" s="79">
        <v>0</v>
      </c>
      <c r="R351" s="79">
        <v>0</v>
      </c>
      <c r="S351" s="79">
        <v>0</v>
      </c>
      <c r="T351" s="79">
        <v>0</v>
      </c>
      <c r="U351" s="79">
        <v>0</v>
      </c>
      <c r="V351" s="79">
        <v>0</v>
      </c>
      <c r="W351" s="79">
        <v>0</v>
      </c>
      <c r="X351" s="75">
        <v>0</v>
      </c>
      <c r="Y351" s="75">
        <v>0</v>
      </c>
      <c r="Z351" s="75">
        <v>0</v>
      </c>
      <c r="AA351" s="75">
        <v>0</v>
      </c>
      <c r="AB351" s="79">
        <v>0</v>
      </c>
      <c r="AC351" s="79">
        <v>0</v>
      </c>
      <c r="AD351" s="79">
        <v>0</v>
      </c>
      <c r="AE351" s="79">
        <v>0</v>
      </c>
      <c r="AF351" s="79">
        <v>0</v>
      </c>
    </row>
    <row r="352" spans="1:32" x14ac:dyDescent="0.25">
      <c r="A352" s="54" t="s">
        <v>1191</v>
      </c>
      <c r="B352" s="88" t="s">
        <v>1142</v>
      </c>
      <c r="C352" s="75" t="s">
        <v>534</v>
      </c>
      <c r="D352" s="75" t="s">
        <v>365</v>
      </c>
      <c r="E352" s="75" t="s">
        <v>1143</v>
      </c>
      <c r="F352" s="79">
        <v>8</v>
      </c>
      <c r="G352" s="79">
        <v>7</v>
      </c>
      <c r="H352" s="79">
        <v>613</v>
      </c>
      <c r="I352" s="79">
        <v>6.8</v>
      </c>
      <c r="J352" s="75">
        <v>3</v>
      </c>
      <c r="K352" s="75">
        <v>2</v>
      </c>
      <c r="L352" s="75">
        <v>3</v>
      </c>
      <c r="M352" s="75">
        <v>0</v>
      </c>
      <c r="N352" s="75">
        <v>0</v>
      </c>
      <c r="O352" s="75">
        <v>2</v>
      </c>
      <c r="P352" s="75">
        <v>0</v>
      </c>
      <c r="Q352" s="79">
        <v>0.28999999999999998</v>
      </c>
      <c r="R352" s="79">
        <v>0</v>
      </c>
      <c r="S352" s="79">
        <v>0.44</v>
      </c>
      <c r="T352" s="79">
        <v>0.28999999999999998</v>
      </c>
      <c r="U352" s="79">
        <v>0.73</v>
      </c>
      <c r="V352" s="79">
        <v>0.44</v>
      </c>
      <c r="W352" s="79">
        <v>0.73</v>
      </c>
      <c r="X352" s="75">
        <v>1.7</v>
      </c>
      <c r="Y352" s="75">
        <v>1.7</v>
      </c>
      <c r="Z352" s="75">
        <v>1</v>
      </c>
      <c r="AA352" s="75">
        <v>2.7</v>
      </c>
      <c r="AB352" s="79">
        <v>0.26</v>
      </c>
      <c r="AC352" s="79">
        <v>0.15</v>
      </c>
      <c r="AD352" s="79">
        <v>0.4</v>
      </c>
      <c r="AE352" s="79">
        <v>0.26</v>
      </c>
      <c r="AF352" s="79">
        <v>0.4</v>
      </c>
    </row>
    <row r="353" spans="1:32" x14ac:dyDescent="0.25">
      <c r="A353" s="54" t="s">
        <v>1191</v>
      </c>
      <c r="B353" s="88" t="s">
        <v>1144</v>
      </c>
      <c r="C353" s="75" t="s">
        <v>422</v>
      </c>
      <c r="D353" s="75" t="s">
        <v>365</v>
      </c>
      <c r="E353" s="75" t="s">
        <v>1145</v>
      </c>
      <c r="F353" s="79">
        <v>2</v>
      </c>
      <c r="G353" s="79">
        <v>0</v>
      </c>
      <c r="H353" s="79">
        <v>26</v>
      </c>
      <c r="I353" s="79">
        <v>0.3</v>
      </c>
      <c r="J353" s="75">
        <v>0</v>
      </c>
      <c r="K353" s="75">
        <v>0</v>
      </c>
      <c r="L353" s="75">
        <v>0</v>
      </c>
      <c r="M353" s="75">
        <v>0</v>
      </c>
      <c r="N353" s="75">
        <v>0</v>
      </c>
      <c r="O353" s="75">
        <v>0</v>
      </c>
      <c r="P353" s="75">
        <v>0</v>
      </c>
      <c r="Q353" s="79">
        <v>0</v>
      </c>
      <c r="R353" s="79">
        <v>0</v>
      </c>
      <c r="S353" s="79">
        <v>0</v>
      </c>
      <c r="T353" s="79">
        <v>0</v>
      </c>
      <c r="U353" s="79">
        <v>0</v>
      </c>
      <c r="V353" s="79">
        <v>0</v>
      </c>
      <c r="W353" s="79">
        <v>0</v>
      </c>
      <c r="X353" s="75">
        <v>0</v>
      </c>
      <c r="Y353" s="75">
        <v>0</v>
      </c>
      <c r="Z353" s="75">
        <v>0</v>
      </c>
      <c r="AA353" s="75">
        <v>0</v>
      </c>
      <c r="AB353" s="79">
        <v>0</v>
      </c>
      <c r="AC353" s="79">
        <v>0</v>
      </c>
      <c r="AD353" s="79">
        <v>0</v>
      </c>
      <c r="AE353" s="79">
        <v>0</v>
      </c>
      <c r="AF353" s="79">
        <v>0</v>
      </c>
    </row>
    <row r="354" spans="1:32" x14ac:dyDescent="0.25">
      <c r="A354" s="54" t="s">
        <v>1191</v>
      </c>
      <c r="B354" s="88" t="s">
        <v>1146</v>
      </c>
      <c r="C354" s="75" t="s">
        <v>364</v>
      </c>
      <c r="D354" s="75" t="s">
        <v>414</v>
      </c>
      <c r="E354" s="75" t="s">
        <v>1147</v>
      </c>
      <c r="F354" s="79">
        <v>19</v>
      </c>
      <c r="G354" s="79">
        <v>13</v>
      </c>
      <c r="H354" s="80">
        <v>1116</v>
      </c>
      <c r="I354" s="79">
        <v>12.4</v>
      </c>
      <c r="J354" s="75">
        <v>1</v>
      </c>
      <c r="K354" s="75">
        <v>1</v>
      </c>
      <c r="L354" s="75">
        <v>1</v>
      </c>
      <c r="M354" s="75">
        <v>0</v>
      </c>
      <c r="N354" s="75">
        <v>0</v>
      </c>
      <c r="O354" s="75">
        <v>1</v>
      </c>
      <c r="P354" s="75">
        <v>0</v>
      </c>
      <c r="Q354" s="79">
        <v>0.08</v>
      </c>
      <c r="R354" s="79">
        <v>0</v>
      </c>
      <c r="S354" s="79">
        <v>0.08</v>
      </c>
      <c r="T354" s="79">
        <v>0.08</v>
      </c>
      <c r="U354" s="79">
        <v>0.16</v>
      </c>
      <c r="V354" s="79">
        <v>0.08</v>
      </c>
      <c r="W354" s="79">
        <v>0.16</v>
      </c>
      <c r="X354" s="75">
        <v>1.1000000000000001</v>
      </c>
      <c r="Y354" s="75">
        <v>1.1000000000000001</v>
      </c>
      <c r="Z354" s="75">
        <v>2.2999999999999998</v>
      </c>
      <c r="AA354" s="75">
        <v>3.4</v>
      </c>
      <c r="AB354" s="79">
        <v>0.09</v>
      </c>
      <c r="AC354" s="79">
        <v>0.19</v>
      </c>
      <c r="AD354" s="79">
        <v>0.28000000000000003</v>
      </c>
      <c r="AE354" s="79">
        <v>0.09</v>
      </c>
      <c r="AF354" s="79">
        <v>0.28000000000000003</v>
      </c>
    </row>
    <row r="355" spans="1:32" x14ac:dyDescent="0.25">
      <c r="A355" s="54" t="s">
        <v>1191</v>
      </c>
      <c r="B355" s="88" t="s">
        <v>1148</v>
      </c>
      <c r="C355" s="75" t="s">
        <v>360</v>
      </c>
      <c r="D355" s="75" t="s">
        <v>369</v>
      </c>
      <c r="E355" s="75" t="s">
        <v>1149</v>
      </c>
      <c r="F355" s="79">
        <v>18</v>
      </c>
      <c r="G355" s="79">
        <v>14</v>
      </c>
      <c r="H355" s="80">
        <v>1253</v>
      </c>
      <c r="I355" s="79">
        <v>13.9</v>
      </c>
      <c r="J355" s="75">
        <v>0</v>
      </c>
      <c r="K355" s="75">
        <v>0</v>
      </c>
      <c r="L355" s="75">
        <v>0</v>
      </c>
      <c r="M355" s="75">
        <v>0</v>
      </c>
      <c r="N355" s="75">
        <v>0</v>
      </c>
      <c r="O355" s="75">
        <v>2</v>
      </c>
      <c r="P355" s="75">
        <v>0</v>
      </c>
      <c r="Q355" s="79">
        <v>0.14000000000000001</v>
      </c>
      <c r="R355" s="79">
        <v>0</v>
      </c>
      <c r="S355" s="79">
        <v>0</v>
      </c>
      <c r="T355" s="79">
        <v>0</v>
      </c>
      <c r="U355" s="79">
        <v>0</v>
      </c>
      <c r="V355" s="79">
        <v>0</v>
      </c>
      <c r="W355" s="79">
        <v>0</v>
      </c>
      <c r="X355" s="75">
        <v>0.3</v>
      </c>
      <c r="Y355" s="75">
        <v>0.3</v>
      </c>
      <c r="Z355" s="75">
        <v>0.6</v>
      </c>
      <c r="AA355" s="75">
        <v>0.9</v>
      </c>
      <c r="AB355" s="79">
        <v>0.02</v>
      </c>
      <c r="AC355" s="79">
        <v>0.04</v>
      </c>
      <c r="AD355" s="79">
        <v>0.06</v>
      </c>
      <c r="AE355" s="79">
        <v>0.02</v>
      </c>
      <c r="AF355" s="79">
        <v>0.06</v>
      </c>
    </row>
    <row r="356" spans="1:32" x14ac:dyDescent="0.25">
      <c r="A356" s="54" t="s">
        <v>1191</v>
      </c>
      <c r="B356" s="88" t="s">
        <v>1150</v>
      </c>
      <c r="C356" s="75" t="s">
        <v>360</v>
      </c>
      <c r="D356" s="75" t="s">
        <v>399</v>
      </c>
      <c r="E356" s="75" t="s">
        <v>1151</v>
      </c>
      <c r="F356" s="79">
        <v>13</v>
      </c>
      <c r="G356" s="79">
        <v>11</v>
      </c>
      <c r="H356" s="79">
        <v>929</v>
      </c>
      <c r="I356" s="79">
        <v>10.3</v>
      </c>
      <c r="J356" s="75">
        <v>7</v>
      </c>
      <c r="K356" s="75">
        <v>3</v>
      </c>
      <c r="L356" s="75">
        <v>7</v>
      </c>
      <c r="M356" s="75">
        <v>0</v>
      </c>
      <c r="N356" s="75">
        <v>0</v>
      </c>
      <c r="O356" s="75">
        <v>0</v>
      </c>
      <c r="P356" s="75">
        <v>0</v>
      </c>
      <c r="Q356" s="79">
        <v>0</v>
      </c>
      <c r="R356" s="79">
        <v>0</v>
      </c>
      <c r="S356" s="79">
        <v>0.68</v>
      </c>
      <c r="T356" s="79">
        <v>0.28999999999999998</v>
      </c>
      <c r="U356" s="79">
        <v>0.97</v>
      </c>
      <c r="V356" s="79">
        <v>0.68</v>
      </c>
      <c r="W356" s="79">
        <v>0.97</v>
      </c>
      <c r="X356" s="75">
        <v>4.2</v>
      </c>
      <c r="Y356" s="75">
        <v>4.2</v>
      </c>
      <c r="Z356" s="75">
        <v>1.8</v>
      </c>
      <c r="AA356" s="75">
        <v>6</v>
      </c>
      <c r="AB356" s="79">
        <v>0.41</v>
      </c>
      <c r="AC356" s="79">
        <v>0.17</v>
      </c>
      <c r="AD356" s="79">
        <v>0.57999999999999996</v>
      </c>
      <c r="AE356" s="79">
        <v>0.41</v>
      </c>
      <c r="AF356" s="79">
        <v>0.57999999999999996</v>
      </c>
    </row>
    <row r="357" spans="1:32" x14ac:dyDescent="0.25">
      <c r="A357" s="54" t="s">
        <v>1191</v>
      </c>
      <c r="B357" s="88" t="s">
        <v>1152</v>
      </c>
      <c r="C357" s="75" t="s">
        <v>454</v>
      </c>
      <c r="D357" s="75" t="s">
        <v>365</v>
      </c>
      <c r="E357" s="75" t="s">
        <v>1153</v>
      </c>
      <c r="F357" s="79">
        <v>2</v>
      </c>
      <c r="G357" s="79">
        <v>2</v>
      </c>
      <c r="H357" s="79">
        <v>171</v>
      </c>
      <c r="I357" s="79">
        <v>1.9</v>
      </c>
      <c r="J357" s="75">
        <v>0</v>
      </c>
      <c r="K357" s="75">
        <v>0</v>
      </c>
      <c r="L357" s="75">
        <v>0</v>
      </c>
      <c r="M357" s="75">
        <v>0</v>
      </c>
      <c r="N357" s="75">
        <v>0</v>
      </c>
      <c r="O357" s="75">
        <v>0</v>
      </c>
      <c r="P357" s="75">
        <v>0</v>
      </c>
      <c r="Q357" s="79">
        <v>0</v>
      </c>
      <c r="R357" s="79">
        <v>0</v>
      </c>
      <c r="S357" s="79">
        <v>0</v>
      </c>
      <c r="T357" s="79">
        <v>0</v>
      </c>
      <c r="U357" s="79">
        <v>0</v>
      </c>
      <c r="V357" s="79">
        <v>0</v>
      </c>
      <c r="W357" s="79">
        <v>0</v>
      </c>
      <c r="X357" s="75">
        <v>1</v>
      </c>
      <c r="Y357" s="75">
        <v>1</v>
      </c>
      <c r="Z357" s="75">
        <v>0</v>
      </c>
      <c r="AA357" s="75">
        <v>1</v>
      </c>
      <c r="AB357" s="79">
        <v>0.51</v>
      </c>
      <c r="AC357" s="79">
        <v>0</v>
      </c>
      <c r="AD357" s="79">
        <v>0.51</v>
      </c>
      <c r="AE357" s="79">
        <v>0.51</v>
      </c>
      <c r="AF357" s="79">
        <v>0.51</v>
      </c>
    </row>
    <row r="358" spans="1:32" x14ac:dyDescent="0.25">
      <c r="A358" s="54" t="s">
        <v>1191</v>
      </c>
      <c r="B358" s="88" t="s">
        <v>1154</v>
      </c>
      <c r="C358" s="75" t="s">
        <v>364</v>
      </c>
      <c r="D358" s="75" t="s">
        <v>361</v>
      </c>
      <c r="E358" s="75" t="s">
        <v>1155</v>
      </c>
      <c r="F358" s="79">
        <v>16</v>
      </c>
      <c r="G358" s="79">
        <v>10</v>
      </c>
      <c r="H358" s="80">
        <v>1016</v>
      </c>
      <c r="I358" s="79">
        <v>11.3</v>
      </c>
      <c r="J358" s="75">
        <v>0</v>
      </c>
      <c r="K358" s="75">
        <v>0</v>
      </c>
      <c r="L358" s="75">
        <v>0</v>
      </c>
      <c r="M358" s="75">
        <v>0</v>
      </c>
      <c r="N358" s="75">
        <v>0</v>
      </c>
      <c r="O358" s="75">
        <v>2</v>
      </c>
      <c r="P358" s="75">
        <v>0</v>
      </c>
      <c r="Q358" s="79">
        <v>0.18</v>
      </c>
      <c r="R358" s="79">
        <v>0</v>
      </c>
      <c r="S358" s="79">
        <v>0</v>
      </c>
      <c r="T358" s="79">
        <v>0</v>
      </c>
      <c r="U358" s="79">
        <v>0</v>
      </c>
      <c r="V358" s="79">
        <v>0</v>
      </c>
      <c r="W358" s="79">
        <v>0</v>
      </c>
      <c r="X358" s="75">
        <v>0.1</v>
      </c>
      <c r="Y358" s="75">
        <v>0.1</v>
      </c>
      <c r="Z358" s="75">
        <v>0.2</v>
      </c>
      <c r="AA358" s="75">
        <v>0.3</v>
      </c>
      <c r="AB358" s="79">
        <v>0.01</v>
      </c>
      <c r="AC358" s="79">
        <v>0.01</v>
      </c>
      <c r="AD358" s="79">
        <v>0.02</v>
      </c>
      <c r="AE358" s="79">
        <v>0.01</v>
      </c>
      <c r="AF358" s="79">
        <v>0.02</v>
      </c>
    </row>
    <row r="359" spans="1:32" x14ac:dyDescent="0.25">
      <c r="A359" s="54" t="s">
        <v>1191</v>
      </c>
      <c r="B359" s="88" t="s">
        <v>1156</v>
      </c>
      <c r="C359" s="75" t="s">
        <v>364</v>
      </c>
      <c r="D359" s="75" t="s">
        <v>369</v>
      </c>
      <c r="E359" s="75" t="s">
        <v>1039</v>
      </c>
      <c r="F359" s="79">
        <v>16</v>
      </c>
      <c r="G359" s="79">
        <v>10</v>
      </c>
      <c r="H359" s="79">
        <v>893</v>
      </c>
      <c r="I359" s="79">
        <v>9.9</v>
      </c>
      <c r="J359" s="75">
        <v>0</v>
      </c>
      <c r="K359" s="75">
        <v>0</v>
      </c>
      <c r="L359" s="75">
        <v>0</v>
      </c>
      <c r="M359" s="75">
        <v>0</v>
      </c>
      <c r="N359" s="75">
        <v>0</v>
      </c>
      <c r="O359" s="75">
        <v>1</v>
      </c>
      <c r="P359" s="75">
        <v>0</v>
      </c>
      <c r="Q359" s="79">
        <v>0.1</v>
      </c>
      <c r="R359" s="79">
        <v>0</v>
      </c>
      <c r="S359" s="79">
        <v>0</v>
      </c>
      <c r="T359" s="79">
        <v>0</v>
      </c>
      <c r="U359" s="79">
        <v>0</v>
      </c>
      <c r="V359" s="79">
        <v>0</v>
      </c>
      <c r="W359" s="79">
        <v>0</v>
      </c>
      <c r="X359" s="75">
        <v>0.6</v>
      </c>
      <c r="Y359" s="75">
        <v>0.6</v>
      </c>
      <c r="Z359" s="75">
        <v>1.1000000000000001</v>
      </c>
      <c r="AA359" s="75">
        <v>1.7</v>
      </c>
      <c r="AB359" s="79">
        <v>0.06</v>
      </c>
      <c r="AC359" s="79">
        <v>0.11</v>
      </c>
      <c r="AD359" s="79">
        <v>0.17</v>
      </c>
      <c r="AE359" s="79">
        <v>0.06</v>
      </c>
      <c r="AF359" s="79">
        <v>0.17</v>
      </c>
    </row>
    <row r="360" spans="1:32" x14ac:dyDescent="0.25">
      <c r="A360" s="54" t="s">
        <v>1191</v>
      </c>
      <c r="B360" s="88" t="s">
        <v>1157</v>
      </c>
      <c r="C360" s="75" t="s">
        <v>364</v>
      </c>
      <c r="D360" s="75" t="s">
        <v>414</v>
      </c>
      <c r="E360" s="75" t="s">
        <v>1158</v>
      </c>
      <c r="F360" s="79">
        <v>6</v>
      </c>
      <c r="G360" s="79">
        <v>1</v>
      </c>
      <c r="H360" s="79">
        <v>189</v>
      </c>
      <c r="I360" s="79">
        <v>2.1</v>
      </c>
      <c r="J360" s="75">
        <v>0</v>
      </c>
      <c r="K360" s="75">
        <v>0</v>
      </c>
      <c r="L360" s="75">
        <v>0</v>
      </c>
      <c r="M360" s="75">
        <v>0</v>
      </c>
      <c r="N360" s="75">
        <v>0</v>
      </c>
      <c r="O360" s="75">
        <v>1</v>
      </c>
      <c r="P360" s="75">
        <v>0</v>
      </c>
      <c r="Q360" s="79">
        <v>0.48</v>
      </c>
      <c r="R360" s="79">
        <v>0</v>
      </c>
      <c r="S360" s="79">
        <v>0</v>
      </c>
      <c r="T360" s="79">
        <v>0</v>
      </c>
      <c r="U360" s="79">
        <v>0</v>
      </c>
      <c r="V360" s="79">
        <v>0</v>
      </c>
      <c r="W360" s="79">
        <v>0</v>
      </c>
      <c r="X360" s="75">
        <v>0.2</v>
      </c>
      <c r="Y360" s="75">
        <v>0.2</v>
      </c>
      <c r="Z360" s="75">
        <v>0.2</v>
      </c>
      <c r="AA360" s="75">
        <v>0.4</v>
      </c>
      <c r="AB360" s="79">
        <v>0.09</v>
      </c>
      <c r="AC360" s="79">
        <v>0.09</v>
      </c>
      <c r="AD360" s="79">
        <v>0.18</v>
      </c>
      <c r="AE360" s="79">
        <v>0.09</v>
      </c>
      <c r="AF360" s="79">
        <v>0.18</v>
      </c>
    </row>
    <row r="361" spans="1:32" x14ac:dyDescent="0.25">
      <c r="A361" s="54" t="s">
        <v>1191</v>
      </c>
      <c r="B361" s="88" t="s">
        <v>1159</v>
      </c>
      <c r="C361" s="75" t="s">
        <v>417</v>
      </c>
      <c r="D361" s="75" t="s">
        <v>399</v>
      </c>
      <c r="E361" s="75" t="s">
        <v>1160</v>
      </c>
      <c r="F361" s="79">
        <v>4</v>
      </c>
      <c r="G361" s="79">
        <v>2</v>
      </c>
      <c r="H361" s="79">
        <v>196</v>
      </c>
      <c r="I361" s="79">
        <v>2.2000000000000002</v>
      </c>
      <c r="J361" s="75">
        <v>0</v>
      </c>
      <c r="K361" s="75">
        <v>1</v>
      </c>
      <c r="L361" s="75">
        <v>0</v>
      </c>
      <c r="M361" s="75">
        <v>0</v>
      </c>
      <c r="N361" s="75">
        <v>0</v>
      </c>
      <c r="O361" s="75">
        <v>1</v>
      </c>
      <c r="P361" s="75">
        <v>0</v>
      </c>
      <c r="Q361" s="79">
        <v>0.45</v>
      </c>
      <c r="R361" s="79">
        <v>0</v>
      </c>
      <c r="S361" s="79">
        <v>0</v>
      </c>
      <c r="T361" s="79">
        <v>0.46</v>
      </c>
      <c r="U361" s="79">
        <v>0.46</v>
      </c>
      <c r="V361" s="79">
        <v>0</v>
      </c>
      <c r="W361" s="79">
        <v>0.46</v>
      </c>
      <c r="X361" s="75">
        <v>0.8</v>
      </c>
      <c r="Y361" s="75">
        <v>0.8</v>
      </c>
      <c r="Z361" s="75">
        <v>0.8</v>
      </c>
      <c r="AA361" s="75">
        <v>1.6</v>
      </c>
      <c r="AB361" s="79">
        <v>0.35</v>
      </c>
      <c r="AC361" s="79">
        <v>0.38</v>
      </c>
      <c r="AD361" s="79">
        <v>0.73</v>
      </c>
      <c r="AE361" s="79">
        <v>0.35</v>
      </c>
      <c r="AF361" s="79">
        <v>0.73</v>
      </c>
    </row>
    <row r="362" spans="1:32" x14ac:dyDescent="0.25">
      <c r="A362" s="54" t="s">
        <v>1191</v>
      </c>
      <c r="B362" s="88" t="s">
        <v>1161</v>
      </c>
      <c r="C362" s="75" t="s">
        <v>1162</v>
      </c>
      <c r="D362" s="75" t="s">
        <v>369</v>
      </c>
      <c r="E362" s="75" t="s">
        <v>1163</v>
      </c>
      <c r="F362" s="79">
        <v>5</v>
      </c>
      <c r="G362" s="79">
        <v>1</v>
      </c>
      <c r="H362" s="79">
        <v>183</v>
      </c>
      <c r="I362" s="79">
        <v>2</v>
      </c>
      <c r="J362" s="75">
        <v>0</v>
      </c>
      <c r="K362" s="75">
        <v>0</v>
      </c>
      <c r="L362" s="75">
        <v>0</v>
      </c>
      <c r="M362" s="75">
        <v>0</v>
      </c>
      <c r="N362" s="75">
        <v>0</v>
      </c>
      <c r="O362" s="75">
        <v>0</v>
      </c>
      <c r="P362" s="75">
        <v>0</v>
      </c>
      <c r="Q362" s="79">
        <v>0</v>
      </c>
      <c r="R362" s="79">
        <v>0</v>
      </c>
      <c r="S362" s="79">
        <v>0</v>
      </c>
      <c r="T362" s="79">
        <v>0</v>
      </c>
      <c r="U362" s="79">
        <v>0</v>
      </c>
      <c r="V362" s="79">
        <v>0</v>
      </c>
      <c r="W362" s="79">
        <v>0</v>
      </c>
      <c r="X362" s="75">
        <v>0.3</v>
      </c>
      <c r="Y362" s="75">
        <v>0.3</v>
      </c>
      <c r="Z362" s="75">
        <v>0.3</v>
      </c>
      <c r="AA362" s="75">
        <v>0.6</v>
      </c>
      <c r="AB362" s="79">
        <v>0.13</v>
      </c>
      <c r="AC362" s="79">
        <v>0.15</v>
      </c>
      <c r="AD362" s="79">
        <v>0.28000000000000003</v>
      </c>
      <c r="AE362" s="79">
        <v>0.13</v>
      </c>
      <c r="AF362" s="79">
        <v>0.28000000000000003</v>
      </c>
    </row>
    <row r="363" spans="1:32" x14ac:dyDescent="0.25">
      <c r="A363" s="54" t="s">
        <v>1191</v>
      </c>
      <c r="B363" s="88" t="s">
        <v>1164</v>
      </c>
      <c r="C363" s="75" t="s">
        <v>578</v>
      </c>
      <c r="D363" s="75" t="s">
        <v>375</v>
      </c>
      <c r="E363" s="75" t="s">
        <v>1165</v>
      </c>
      <c r="F363" s="79">
        <v>0</v>
      </c>
      <c r="G363" s="79">
        <v>0</v>
      </c>
      <c r="H363" s="79">
        <v>0</v>
      </c>
      <c r="I363" s="79">
        <v>0</v>
      </c>
      <c r="J363" s="75">
        <v>0</v>
      </c>
      <c r="K363" s="75">
        <v>0</v>
      </c>
      <c r="L363" s="75">
        <v>0</v>
      </c>
      <c r="M363" s="75">
        <v>0</v>
      </c>
      <c r="N363" s="75">
        <v>0</v>
      </c>
      <c r="O363" s="75">
        <v>0</v>
      </c>
      <c r="P363" s="75">
        <v>0</v>
      </c>
      <c r="Q363" s="79">
        <v>0</v>
      </c>
      <c r="R363" s="79">
        <v>0</v>
      </c>
      <c r="S363" s="79">
        <v>0</v>
      </c>
      <c r="T363" s="79">
        <v>0</v>
      </c>
      <c r="U363" s="79">
        <v>0</v>
      </c>
      <c r="V363" s="79">
        <v>0</v>
      </c>
      <c r="W363" s="79">
        <v>0</v>
      </c>
      <c r="X363" s="75">
        <v>0</v>
      </c>
      <c r="Y363" s="75">
        <v>0</v>
      </c>
      <c r="Z363" s="75">
        <v>0</v>
      </c>
      <c r="AA363" s="75">
        <v>0</v>
      </c>
      <c r="AB363" s="79">
        <v>0</v>
      </c>
      <c r="AC363" s="79">
        <v>0</v>
      </c>
      <c r="AD363" s="79">
        <v>0</v>
      </c>
      <c r="AE363" s="79">
        <v>0</v>
      </c>
      <c r="AF363" s="79">
        <v>0</v>
      </c>
    </row>
    <row r="364" spans="1:32" x14ac:dyDescent="0.25">
      <c r="A364" s="54" t="s">
        <v>1191</v>
      </c>
      <c r="B364" s="88" t="s">
        <v>1166</v>
      </c>
      <c r="C364" s="75" t="s">
        <v>406</v>
      </c>
      <c r="D364" s="75" t="s">
        <v>361</v>
      </c>
      <c r="E364" s="75" t="s">
        <v>1167</v>
      </c>
      <c r="F364" s="79">
        <v>5</v>
      </c>
      <c r="G364" s="79">
        <v>4</v>
      </c>
      <c r="H364" s="79">
        <v>382</v>
      </c>
      <c r="I364" s="79">
        <v>4.2</v>
      </c>
      <c r="J364" s="75">
        <v>0</v>
      </c>
      <c r="K364" s="75">
        <v>0</v>
      </c>
      <c r="L364" s="75">
        <v>0</v>
      </c>
      <c r="M364" s="75">
        <v>0</v>
      </c>
      <c r="N364" s="75">
        <v>0</v>
      </c>
      <c r="O364" s="75">
        <v>0</v>
      </c>
      <c r="P364" s="75">
        <v>0</v>
      </c>
      <c r="Q364" s="79">
        <v>0</v>
      </c>
      <c r="R364" s="79">
        <v>0</v>
      </c>
      <c r="S364" s="79">
        <v>0</v>
      </c>
      <c r="T364" s="79">
        <v>0</v>
      </c>
      <c r="U364" s="79">
        <v>0</v>
      </c>
      <c r="V364" s="79">
        <v>0</v>
      </c>
      <c r="W364" s="79">
        <v>0</v>
      </c>
      <c r="X364" s="75">
        <v>0.2</v>
      </c>
      <c r="Y364" s="75">
        <v>0.2</v>
      </c>
      <c r="Z364" s="75">
        <v>0</v>
      </c>
      <c r="AA364" s="75">
        <v>0.2</v>
      </c>
      <c r="AB364" s="79">
        <v>0.05</v>
      </c>
      <c r="AC364" s="79">
        <v>0</v>
      </c>
      <c r="AD364" s="79">
        <v>0.05</v>
      </c>
      <c r="AE364" s="79">
        <v>0.05</v>
      </c>
      <c r="AF364" s="79">
        <v>0.05</v>
      </c>
    </row>
    <row r="365" spans="1:32" x14ac:dyDescent="0.25">
      <c r="A365" s="54" t="s">
        <v>1191</v>
      </c>
      <c r="B365" s="88" t="s">
        <v>1168</v>
      </c>
      <c r="C365" s="75" t="s">
        <v>627</v>
      </c>
      <c r="D365" s="75" t="s">
        <v>361</v>
      </c>
      <c r="E365" s="75" t="s">
        <v>1169</v>
      </c>
      <c r="F365" s="79">
        <v>8</v>
      </c>
      <c r="G365" s="79">
        <v>6</v>
      </c>
      <c r="H365" s="79">
        <v>552</v>
      </c>
      <c r="I365" s="79">
        <v>6.1</v>
      </c>
      <c r="J365" s="75">
        <v>0</v>
      </c>
      <c r="K365" s="75">
        <v>0</v>
      </c>
      <c r="L365" s="75">
        <v>0</v>
      </c>
      <c r="M365" s="75">
        <v>0</v>
      </c>
      <c r="N365" s="75">
        <v>0</v>
      </c>
      <c r="O365" s="75">
        <v>1</v>
      </c>
      <c r="P365" s="75">
        <v>0</v>
      </c>
      <c r="Q365" s="79">
        <v>0.16</v>
      </c>
      <c r="R365" s="79">
        <v>0</v>
      </c>
      <c r="S365" s="79">
        <v>0</v>
      </c>
      <c r="T365" s="79">
        <v>0</v>
      </c>
      <c r="U365" s="79">
        <v>0</v>
      </c>
      <c r="V365" s="79">
        <v>0</v>
      </c>
      <c r="W365" s="79">
        <v>0</v>
      </c>
      <c r="X365" s="75">
        <v>0</v>
      </c>
      <c r="Y365" s="75">
        <v>0</v>
      </c>
      <c r="Z365" s="75">
        <v>0</v>
      </c>
      <c r="AA365" s="75">
        <v>0</v>
      </c>
      <c r="AB365" s="79">
        <v>0</v>
      </c>
      <c r="AC365" s="79">
        <v>0</v>
      </c>
      <c r="AD365" s="79">
        <v>0</v>
      </c>
      <c r="AE365" s="79">
        <v>0</v>
      </c>
      <c r="AF365" s="79">
        <v>0</v>
      </c>
    </row>
    <row r="366" spans="1:32" x14ac:dyDescent="0.25">
      <c r="A366" s="54" t="s">
        <v>1191</v>
      </c>
      <c r="B366" s="88" t="s">
        <v>1170</v>
      </c>
      <c r="C366" s="75" t="s">
        <v>360</v>
      </c>
      <c r="D366" s="75" t="s">
        <v>369</v>
      </c>
      <c r="E366" s="75" t="s">
        <v>1171</v>
      </c>
      <c r="F366" s="79">
        <v>0</v>
      </c>
      <c r="G366" s="79">
        <v>0</v>
      </c>
      <c r="H366" s="79">
        <v>0</v>
      </c>
      <c r="I366" s="79">
        <v>0</v>
      </c>
      <c r="J366" s="75">
        <v>0</v>
      </c>
      <c r="K366" s="75">
        <v>0</v>
      </c>
      <c r="L366" s="75">
        <v>0</v>
      </c>
      <c r="M366" s="75">
        <v>0</v>
      </c>
      <c r="N366" s="75">
        <v>0</v>
      </c>
      <c r="O366" s="75">
        <v>0</v>
      </c>
      <c r="P366" s="75">
        <v>0</v>
      </c>
      <c r="Q366" s="79">
        <v>0</v>
      </c>
      <c r="R366" s="79">
        <v>0</v>
      </c>
      <c r="S366" s="79">
        <v>0</v>
      </c>
      <c r="T366" s="79">
        <v>0</v>
      </c>
      <c r="U366" s="79">
        <v>0</v>
      </c>
      <c r="V366" s="79">
        <v>0</v>
      </c>
      <c r="W366" s="79">
        <v>0</v>
      </c>
      <c r="X366" s="75">
        <v>0</v>
      </c>
      <c r="Y366" s="75">
        <v>0</v>
      </c>
      <c r="Z366" s="75">
        <v>0</v>
      </c>
      <c r="AA366" s="75">
        <v>0</v>
      </c>
      <c r="AB366" s="79">
        <v>0</v>
      </c>
      <c r="AC366" s="79">
        <v>0</v>
      </c>
      <c r="AD366" s="79">
        <v>0</v>
      </c>
      <c r="AE366" s="79">
        <v>0</v>
      </c>
      <c r="AF366" s="79">
        <v>0</v>
      </c>
    </row>
    <row r="367" spans="1:32" x14ac:dyDescent="0.25">
      <c r="A367" s="54" t="s">
        <v>1191</v>
      </c>
      <c r="B367" s="88" t="s">
        <v>1172</v>
      </c>
      <c r="C367" s="75" t="s">
        <v>364</v>
      </c>
      <c r="D367" s="75" t="s">
        <v>465</v>
      </c>
      <c r="E367" s="75" t="s">
        <v>1173</v>
      </c>
      <c r="F367" s="79">
        <v>13</v>
      </c>
      <c r="G367" s="79">
        <v>5</v>
      </c>
      <c r="H367" s="79">
        <v>540</v>
      </c>
      <c r="I367" s="79">
        <v>6</v>
      </c>
      <c r="J367" s="75">
        <v>0</v>
      </c>
      <c r="K367" s="75">
        <v>1</v>
      </c>
      <c r="L367" s="75">
        <v>0</v>
      </c>
      <c r="M367" s="75">
        <v>0</v>
      </c>
      <c r="N367" s="75">
        <v>0</v>
      </c>
      <c r="O367" s="75">
        <v>1</v>
      </c>
      <c r="P367" s="75">
        <v>0</v>
      </c>
      <c r="Q367" s="79">
        <v>0.17</v>
      </c>
      <c r="R367" s="79">
        <v>0</v>
      </c>
      <c r="S367" s="79">
        <v>0</v>
      </c>
      <c r="T367" s="79">
        <v>0.17</v>
      </c>
      <c r="U367" s="79">
        <v>0.17</v>
      </c>
      <c r="V367" s="79">
        <v>0</v>
      </c>
      <c r="W367" s="79">
        <v>0.17</v>
      </c>
      <c r="X367" s="75">
        <v>0.4</v>
      </c>
      <c r="Y367" s="75">
        <v>0.4</v>
      </c>
      <c r="Z367" s="75">
        <v>0.7</v>
      </c>
      <c r="AA367" s="75">
        <v>1.1000000000000001</v>
      </c>
      <c r="AB367" s="79">
        <v>0.06</v>
      </c>
      <c r="AC367" s="79">
        <v>0.12</v>
      </c>
      <c r="AD367" s="79">
        <v>0.18</v>
      </c>
      <c r="AE367" s="79">
        <v>0.06</v>
      </c>
      <c r="AF367" s="79">
        <v>0.18</v>
      </c>
    </row>
    <row r="368" spans="1:32" x14ac:dyDescent="0.25">
      <c r="A368" s="54" t="s">
        <v>1191</v>
      </c>
      <c r="B368" s="88" t="s">
        <v>1174</v>
      </c>
      <c r="C368" s="75" t="s">
        <v>1175</v>
      </c>
      <c r="D368" s="75" t="s">
        <v>365</v>
      </c>
      <c r="E368" s="75" t="s">
        <v>641</v>
      </c>
      <c r="F368" s="79">
        <v>14</v>
      </c>
      <c r="G368" s="79">
        <v>10</v>
      </c>
      <c r="H368" s="79">
        <v>899</v>
      </c>
      <c r="I368" s="79">
        <v>10</v>
      </c>
      <c r="J368" s="75">
        <v>5</v>
      </c>
      <c r="K368" s="75">
        <v>2</v>
      </c>
      <c r="L368" s="75">
        <v>5</v>
      </c>
      <c r="M368" s="75">
        <v>0</v>
      </c>
      <c r="N368" s="75">
        <v>0</v>
      </c>
      <c r="O368" s="75">
        <v>1</v>
      </c>
      <c r="P368" s="75">
        <v>1</v>
      </c>
      <c r="Q368" s="79">
        <v>0.1</v>
      </c>
      <c r="R368" s="79">
        <v>0.1</v>
      </c>
      <c r="S368" s="79">
        <v>0.5</v>
      </c>
      <c r="T368" s="79">
        <v>0.2</v>
      </c>
      <c r="U368" s="79">
        <v>0.7</v>
      </c>
      <c r="V368" s="79">
        <v>0.5</v>
      </c>
      <c r="W368" s="79">
        <v>0.7</v>
      </c>
      <c r="X368" s="75">
        <v>7.4</v>
      </c>
      <c r="Y368" s="75">
        <v>7.4</v>
      </c>
      <c r="Z368" s="75">
        <v>3.3</v>
      </c>
      <c r="AA368" s="75">
        <v>10.7</v>
      </c>
      <c r="AB368" s="79">
        <v>0.74</v>
      </c>
      <c r="AC368" s="79">
        <v>0.33</v>
      </c>
      <c r="AD368" s="79">
        <v>1.07</v>
      </c>
      <c r="AE368" s="79">
        <v>0.74</v>
      </c>
      <c r="AF368" s="79">
        <v>1.07</v>
      </c>
    </row>
    <row r="369" spans="1:32" x14ac:dyDescent="0.25">
      <c r="A369" s="54" t="s">
        <v>1191</v>
      </c>
      <c r="B369" s="88" t="s">
        <v>1176</v>
      </c>
      <c r="C369" s="75" t="s">
        <v>364</v>
      </c>
      <c r="D369" s="75" t="s">
        <v>399</v>
      </c>
      <c r="E369" s="75" t="s">
        <v>1177</v>
      </c>
      <c r="F369" s="79">
        <v>7</v>
      </c>
      <c r="G369" s="79">
        <v>4</v>
      </c>
      <c r="H369" s="79">
        <v>308</v>
      </c>
      <c r="I369" s="79">
        <v>3.4</v>
      </c>
      <c r="J369" s="75">
        <v>1</v>
      </c>
      <c r="K369" s="75">
        <v>0</v>
      </c>
      <c r="L369" s="75">
        <v>1</v>
      </c>
      <c r="M369" s="75">
        <v>0</v>
      </c>
      <c r="N369" s="75">
        <v>0</v>
      </c>
      <c r="O369" s="75">
        <v>0</v>
      </c>
      <c r="P369" s="75">
        <v>0</v>
      </c>
      <c r="Q369" s="79">
        <v>0</v>
      </c>
      <c r="R369" s="79">
        <v>0</v>
      </c>
      <c r="S369" s="79">
        <v>0.28999999999999998</v>
      </c>
      <c r="T369" s="79">
        <v>0</v>
      </c>
      <c r="U369" s="79">
        <v>0.28999999999999998</v>
      </c>
      <c r="V369" s="79">
        <v>0.28999999999999998</v>
      </c>
      <c r="W369" s="79">
        <v>0.28999999999999998</v>
      </c>
      <c r="X369" s="75">
        <v>1.3</v>
      </c>
      <c r="Y369" s="75">
        <v>1.3</v>
      </c>
      <c r="Z369" s="75">
        <v>0.9</v>
      </c>
      <c r="AA369" s="75">
        <v>2.1</v>
      </c>
      <c r="AB369" s="79">
        <v>0.37</v>
      </c>
      <c r="AC369" s="79">
        <v>0.25</v>
      </c>
      <c r="AD369" s="79">
        <v>0.63</v>
      </c>
      <c r="AE369" s="79">
        <v>0.37</v>
      </c>
      <c r="AF369" s="79">
        <v>0.63</v>
      </c>
    </row>
    <row r="370" spans="1:32" x14ac:dyDescent="0.25">
      <c r="A370" s="54" t="s">
        <v>1191</v>
      </c>
      <c r="B370" s="88" t="s">
        <v>1178</v>
      </c>
      <c r="C370" s="75" t="s">
        <v>364</v>
      </c>
      <c r="D370" s="75" t="s">
        <v>361</v>
      </c>
      <c r="E370" s="75" t="s">
        <v>1179</v>
      </c>
      <c r="F370" s="79">
        <v>2</v>
      </c>
      <c r="G370" s="79">
        <v>1</v>
      </c>
      <c r="H370" s="79">
        <v>66</v>
      </c>
      <c r="I370" s="79">
        <v>0.7</v>
      </c>
      <c r="J370" s="75">
        <v>0</v>
      </c>
      <c r="K370" s="75">
        <v>0</v>
      </c>
      <c r="L370" s="75">
        <v>0</v>
      </c>
      <c r="M370" s="75">
        <v>0</v>
      </c>
      <c r="N370" s="75">
        <v>0</v>
      </c>
      <c r="O370" s="75">
        <v>0</v>
      </c>
      <c r="P370" s="75">
        <v>0</v>
      </c>
      <c r="Q370" s="79">
        <v>0</v>
      </c>
      <c r="R370" s="79">
        <v>0</v>
      </c>
      <c r="S370" s="79">
        <v>0</v>
      </c>
      <c r="T370" s="79">
        <v>0</v>
      </c>
      <c r="U370" s="79">
        <v>0</v>
      </c>
      <c r="V370" s="79">
        <v>0</v>
      </c>
      <c r="W370" s="79">
        <v>0</v>
      </c>
      <c r="X370" s="75">
        <v>0</v>
      </c>
      <c r="Y370" s="75">
        <v>0</v>
      </c>
      <c r="Z370" s="75">
        <v>0</v>
      </c>
      <c r="AA370" s="75">
        <v>0</v>
      </c>
      <c r="AB370" s="79">
        <v>0.06</v>
      </c>
      <c r="AC370" s="79">
        <v>0</v>
      </c>
      <c r="AD370" s="79">
        <v>0.06</v>
      </c>
      <c r="AE370" s="79">
        <v>0.06</v>
      </c>
      <c r="AF370" s="79">
        <v>0.06</v>
      </c>
    </row>
    <row r="371" spans="1:32" x14ac:dyDescent="0.25">
      <c r="A371" s="54" t="s">
        <v>1191</v>
      </c>
      <c r="B371" s="88" t="s">
        <v>1180</v>
      </c>
      <c r="C371" s="75" t="s">
        <v>422</v>
      </c>
      <c r="D371" s="75" t="s">
        <v>361</v>
      </c>
      <c r="E371" s="75" t="s">
        <v>1181</v>
      </c>
      <c r="F371" s="79">
        <v>0</v>
      </c>
      <c r="G371" s="79">
        <v>0</v>
      </c>
      <c r="H371" s="79">
        <v>0</v>
      </c>
      <c r="I371" s="79">
        <v>0</v>
      </c>
      <c r="J371" s="75">
        <v>0</v>
      </c>
      <c r="K371" s="75">
        <v>0</v>
      </c>
      <c r="L371" s="75">
        <v>0</v>
      </c>
      <c r="M371" s="75">
        <v>0</v>
      </c>
      <c r="N371" s="75">
        <v>0</v>
      </c>
      <c r="O371" s="75">
        <v>0</v>
      </c>
      <c r="P371" s="75">
        <v>0</v>
      </c>
      <c r="Q371" s="79">
        <v>0</v>
      </c>
      <c r="R371" s="79">
        <v>0</v>
      </c>
      <c r="S371" s="79">
        <v>0</v>
      </c>
      <c r="T371" s="79">
        <v>0</v>
      </c>
      <c r="U371" s="79">
        <v>0</v>
      </c>
      <c r="V371" s="79">
        <v>0</v>
      </c>
      <c r="W371" s="79">
        <v>0</v>
      </c>
      <c r="X371" s="75">
        <v>0</v>
      </c>
      <c r="Y371" s="75">
        <v>0</v>
      </c>
      <c r="Z371" s="75">
        <v>0</v>
      </c>
      <c r="AA371" s="75">
        <v>0</v>
      </c>
      <c r="AB371" s="79">
        <v>0</v>
      </c>
      <c r="AC371" s="79">
        <v>0</v>
      </c>
      <c r="AD371" s="79">
        <v>0</v>
      </c>
      <c r="AE371" s="79">
        <v>0</v>
      </c>
      <c r="AF371" s="79">
        <v>0</v>
      </c>
    </row>
    <row r="372" spans="1:32" x14ac:dyDescent="0.25">
      <c r="A372" s="54" t="s">
        <v>1191</v>
      </c>
      <c r="B372" s="88" t="s">
        <v>1182</v>
      </c>
      <c r="C372" s="75" t="s">
        <v>422</v>
      </c>
      <c r="D372" s="75" t="s">
        <v>361</v>
      </c>
      <c r="E372" s="75" t="s">
        <v>1183</v>
      </c>
      <c r="F372" s="79">
        <v>17</v>
      </c>
      <c r="G372" s="79">
        <v>14</v>
      </c>
      <c r="H372" s="80">
        <v>1237</v>
      </c>
      <c r="I372" s="79">
        <v>13.7</v>
      </c>
      <c r="J372" s="75">
        <v>0</v>
      </c>
      <c r="K372" s="75">
        <v>5</v>
      </c>
      <c r="L372" s="75">
        <v>0</v>
      </c>
      <c r="M372" s="75">
        <v>0</v>
      </c>
      <c r="N372" s="75">
        <v>0</v>
      </c>
      <c r="O372" s="75">
        <v>0</v>
      </c>
      <c r="P372" s="75">
        <v>0</v>
      </c>
      <c r="Q372" s="79">
        <v>0</v>
      </c>
      <c r="R372" s="79">
        <v>0</v>
      </c>
      <c r="S372" s="79">
        <v>0</v>
      </c>
      <c r="T372" s="79">
        <v>0.36</v>
      </c>
      <c r="U372" s="79">
        <v>0.36</v>
      </c>
      <c r="V372" s="79">
        <v>0</v>
      </c>
      <c r="W372" s="79">
        <v>0.36</v>
      </c>
      <c r="X372" s="75">
        <v>0.4</v>
      </c>
      <c r="Y372" s="75">
        <v>0.4</v>
      </c>
      <c r="Z372" s="75">
        <v>3.4</v>
      </c>
      <c r="AA372" s="75">
        <v>3.7</v>
      </c>
      <c r="AB372" s="79">
        <v>0.03</v>
      </c>
      <c r="AC372" s="79">
        <v>0.24</v>
      </c>
      <c r="AD372" s="79">
        <v>0.27</v>
      </c>
      <c r="AE372" s="79">
        <v>0.03</v>
      </c>
      <c r="AF372" s="79">
        <v>0.27</v>
      </c>
    </row>
    <row r="373" spans="1:32" x14ac:dyDescent="0.25">
      <c r="A373" s="54" t="s">
        <v>1191</v>
      </c>
      <c r="B373" s="88" t="s">
        <v>1184</v>
      </c>
      <c r="C373" s="75" t="s">
        <v>368</v>
      </c>
      <c r="D373" s="75" t="s">
        <v>365</v>
      </c>
      <c r="E373" s="75" t="s">
        <v>1185</v>
      </c>
      <c r="F373" s="79">
        <v>19</v>
      </c>
      <c r="G373" s="79">
        <v>19</v>
      </c>
      <c r="H373" s="80">
        <v>1686</v>
      </c>
      <c r="I373" s="79">
        <v>18.7</v>
      </c>
      <c r="J373" s="75">
        <v>7</v>
      </c>
      <c r="K373" s="75">
        <v>4</v>
      </c>
      <c r="L373" s="75">
        <v>7</v>
      </c>
      <c r="M373" s="75">
        <v>0</v>
      </c>
      <c r="N373" s="75">
        <v>0</v>
      </c>
      <c r="O373" s="75">
        <v>0</v>
      </c>
      <c r="P373" s="75">
        <v>0</v>
      </c>
      <c r="Q373" s="79">
        <v>0</v>
      </c>
      <c r="R373" s="79">
        <v>0</v>
      </c>
      <c r="S373" s="79">
        <v>0.37</v>
      </c>
      <c r="T373" s="79">
        <v>0.21</v>
      </c>
      <c r="U373" s="79">
        <v>0.59</v>
      </c>
      <c r="V373" s="79">
        <v>0.37</v>
      </c>
      <c r="W373" s="79">
        <v>0.59</v>
      </c>
      <c r="X373" s="75">
        <v>9</v>
      </c>
      <c r="Y373" s="75">
        <v>9</v>
      </c>
      <c r="Z373" s="75">
        <v>3.7</v>
      </c>
      <c r="AA373" s="75">
        <v>12.7</v>
      </c>
      <c r="AB373" s="79">
        <v>0.48</v>
      </c>
      <c r="AC373" s="79">
        <v>0.2</v>
      </c>
      <c r="AD373" s="79">
        <v>0.68</v>
      </c>
      <c r="AE373" s="79">
        <v>0.48</v>
      </c>
      <c r="AF373" s="79">
        <v>0.68</v>
      </c>
    </row>
    <row r="374" spans="1:32" x14ac:dyDescent="0.25">
      <c r="A374" s="54" t="s">
        <v>1191</v>
      </c>
      <c r="B374" s="88" t="s">
        <v>1186</v>
      </c>
      <c r="C374" s="75" t="s">
        <v>1187</v>
      </c>
      <c r="D374" s="75" t="s">
        <v>361</v>
      </c>
      <c r="E374" s="75" t="s">
        <v>1188</v>
      </c>
      <c r="F374" s="79">
        <v>12</v>
      </c>
      <c r="G374" s="79">
        <v>5</v>
      </c>
      <c r="H374" s="79">
        <v>441</v>
      </c>
      <c r="I374" s="79">
        <v>4.9000000000000004</v>
      </c>
      <c r="J374" s="75">
        <v>0</v>
      </c>
      <c r="K374" s="75">
        <v>3</v>
      </c>
      <c r="L374" s="75">
        <v>0</v>
      </c>
      <c r="M374" s="75">
        <v>0</v>
      </c>
      <c r="N374" s="75">
        <v>0</v>
      </c>
      <c r="O374" s="75">
        <v>1</v>
      </c>
      <c r="P374" s="75">
        <v>0</v>
      </c>
      <c r="Q374" s="79">
        <v>0.2</v>
      </c>
      <c r="R374" s="79">
        <v>0</v>
      </c>
      <c r="S374" s="79">
        <v>0</v>
      </c>
      <c r="T374" s="79">
        <v>0.61</v>
      </c>
      <c r="U374" s="79">
        <v>0.61</v>
      </c>
      <c r="V374" s="79">
        <v>0</v>
      </c>
      <c r="W374" s="79">
        <v>0.61</v>
      </c>
      <c r="X374" s="75">
        <v>0.6</v>
      </c>
      <c r="Y374" s="75">
        <v>0.6</v>
      </c>
      <c r="Z374" s="75">
        <v>0.8</v>
      </c>
      <c r="AA374" s="75">
        <v>1.5</v>
      </c>
      <c r="AB374" s="79">
        <v>0.13</v>
      </c>
      <c r="AC374" s="79">
        <v>0.17</v>
      </c>
      <c r="AD374" s="79">
        <v>0.3</v>
      </c>
      <c r="AE374" s="79">
        <v>0.13</v>
      </c>
      <c r="AF374" s="79">
        <v>0.3</v>
      </c>
    </row>
    <row r="375" spans="1:32" x14ac:dyDescent="0.25">
      <c r="A375" s="54" t="s">
        <v>1191</v>
      </c>
      <c r="B375" s="88" t="s">
        <v>1189</v>
      </c>
      <c r="C375" s="75" t="s">
        <v>454</v>
      </c>
      <c r="D375" s="75" t="s">
        <v>361</v>
      </c>
      <c r="E375" s="75" t="s">
        <v>1190</v>
      </c>
      <c r="F375" s="79">
        <v>17</v>
      </c>
      <c r="G375" s="79">
        <v>17</v>
      </c>
      <c r="H375" s="80">
        <v>1485</v>
      </c>
      <c r="I375" s="79">
        <v>16.5</v>
      </c>
      <c r="J375" s="75">
        <v>2</v>
      </c>
      <c r="K375" s="75">
        <v>0</v>
      </c>
      <c r="L375" s="75">
        <v>2</v>
      </c>
      <c r="M375" s="75">
        <v>0</v>
      </c>
      <c r="N375" s="75">
        <v>0</v>
      </c>
      <c r="O375" s="75">
        <v>1</v>
      </c>
      <c r="P375" s="75">
        <v>0</v>
      </c>
      <c r="Q375" s="79">
        <v>0.06</v>
      </c>
      <c r="R375" s="79">
        <v>0</v>
      </c>
      <c r="S375" s="79">
        <v>0.12</v>
      </c>
      <c r="T375" s="79">
        <v>0</v>
      </c>
      <c r="U375" s="79">
        <v>0.12</v>
      </c>
      <c r="V375" s="79">
        <v>0.12</v>
      </c>
      <c r="W375" s="79">
        <v>0.12</v>
      </c>
      <c r="X375" s="75">
        <v>1.1000000000000001</v>
      </c>
      <c r="Y375" s="75">
        <v>1.1000000000000001</v>
      </c>
      <c r="Z375" s="75">
        <v>0.2</v>
      </c>
      <c r="AA375" s="75">
        <v>1.2</v>
      </c>
      <c r="AB375" s="79">
        <v>0.06</v>
      </c>
      <c r="AC375" s="79">
        <v>0.01</v>
      </c>
      <c r="AD375" s="79">
        <v>7.0000000000000007E-2</v>
      </c>
      <c r="AE375" s="79">
        <v>0.06</v>
      </c>
      <c r="AF375" s="79">
        <v>7.0000000000000007E-2</v>
      </c>
    </row>
    <row r="376" spans="1:32" x14ac:dyDescent="0.25">
      <c r="A376" s="77" t="s">
        <v>1247</v>
      </c>
      <c r="B376" s="78" t="s">
        <v>1192</v>
      </c>
      <c r="C376" s="79" t="s">
        <v>437</v>
      </c>
      <c r="D376" s="79" t="s">
        <v>361</v>
      </c>
      <c r="E376" s="79" t="s">
        <v>1193</v>
      </c>
      <c r="F376" s="75">
        <v>14</v>
      </c>
      <c r="G376" s="75">
        <v>13</v>
      </c>
      <c r="H376" s="74">
        <v>1196</v>
      </c>
      <c r="I376" s="75">
        <v>13.3</v>
      </c>
      <c r="J376" s="79">
        <v>0</v>
      </c>
      <c r="K376" s="79">
        <v>1</v>
      </c>
      <c r="L376" s="79">
        <v>0</v>
      </c>
      <c r="M376" s="79">
        <v>0</v>
      </c>
      <c r="N376" s="79">
        <v>0</v>
      </c>
      <c r="O376" s="79">
        <v>1</v>
      </c>
      <c r="P376" s="79">
        <v>0</v>
      </c>
      <c r="Q376" s="75">
        <v>0.08</v>
      </c>
      <c r="R376" s="75">
        <v>0</v>
      </c>
      <c r="S376" s="75">
        <v>0</v>
      </c>
      <c r="T376" s="75">
        <v>0.08</v>
      </c>
      <c r="U376" s="75">
        <v>0.08</v>
      </c>
      <c r="V376" s="75">
        <v>0</v>
      </c>
      <c r="W376" s="75">
        <v>0.08</v>
      </c>
      <c r="X376" s="79">
        <v>0.5</v>
      </c>
      <c r="Y376" s="79">
        <v>0.5</v>
      </c>
      <c r="Z376" s="79">
        <v>0.1</v>
      </c>
      <c r="AA376" s="79">
        <v>0.6</v>
      </c>
      <c r="AB376" s="75">
        <v>0.04</v>
      </c>
      <c r="AC376" s="75">
        <v>0.01</v>
      </c>
      <c r="AD376" s="75">
        <v>0.05</v>
      </c>
      <c r="AE376" s="75">
        <v>0.04</v>
      </c>
      <c r="AF376" s="75">
        <v>0.05</v>
      </c>
    </row>
    <row r="377" spans="1:32" x14ac:dyDescent="0.25">
      <c r="A377" s="77" t="s">
        <v>1247</v>
      </c>
      <c r="B377" s="78" t="s">
        <v>1194</v>
      </c>
      <c r="C377" s="79" t="s">
        <v>454</v>
      </c>
      <c r="D377" s="79" t="s">
        <v>361</v>
      </c>
      <c r="E377" s="79" t="s">
        <v>1195</v>
      </c>
      <c r="F377" s="75">
        <v>14</v>
      </c>
      <c r="G377" s="75">
        <v>12</v>
      </c>
      <c r="H377" s="74">
        <v>1066</v>
      </c>
      <c r="I377" s="75">
        <v>11.8</v>
      </c>
      <c r="J377" s="79">
        <v>0</v>
      </c>
      <c r="K377" s="79">
        <v>0</v>
      </c>
      <c r="L377" s="79">
        <v>0</v>
      </c>
      <c r="M377" s="79">
        <v>0</v>
      </c>
      <c r="N377" s="79">
        <v>0</v>
      </c>
      <c r="O377" s="79">
        <v>0</v>
      </c>
      <c r="P377" s="79">
        <v>0</v>
      </c>
      <c r="Q377" s="75">
        <v>0</v>
      </c>
      <c r="R377" s="75">
        <v>0</v>
      </c>
      <c r="S377" s="75">
        <v>0</v>
      </c>
      <c r="T377" s="75">
        <v>0</v>
      </c>
      <c r="U377" s="75">
        <v>0</v>
      </c>
      <c r="V377" s="75">
        <v>0</v>
      </c>
      <c r="W377" s="75">
        <v>0</v>
      </c>
      <c r="X377" s="79">
        <v>0.2</v>
      </c>
      <c r="Y377" s="79">
        <v>0.2</v>
      </c>
      <c r="Z377" s="79">
        <v>0.3</v>
      </c>
      <c r="AA377" s="79">
        <v>0.5</v>
      </c>
      <c r="AB377" s="75">
        <v>0.02</v>
      </c>
      <c r="AC377" s="75">
        <v>0.02</v>
      </c>
      <c r="AD377" s="75">
        <v>0.04</v>
      </c>
      <c r="AE377" s="75">
        <v>0.02</v>
      </c>
      <c r="AF377" s="75">
        <v>0.04</v>
      </c>
    </row>
    <row r="378" spans="1:32" x14ac:dyDescent="0.25">
      <c r="A378" s="77" t="s">
        <v>1247</v>
      </c>
      <c r="B378" s="78" t="s">
        <v>1196</v>
      </c>
      <c r="C378" s="79" t="s">
        <v>457</v>
      </c>
      <c r="D378" s="79" t="s">
        <v>399</v>
      </c>
      <c r="E378" s="79" t="s">
        <v>1197</v>
      </c>
      <c r="F378" s="75">
        <v>15</v>
      </c>
      <c r="G378" s="75">
        <v>4</v>
      </c>
      <c r="H378" s="75">
        <v>488</v>
      </c>
      <c r="I378" s="75">
        <v>5.4</v>
      </c>
      <c r="J378" s="79">
        <v>4</v>
      </c>
      <c r="K378" s="79">
        <v>0</v>
      </c>
      <c r="L378" s="79">
        <v>4</v>
      </c>
      <c r="M378" s="79">
        <v>0</v>
      </c>
      <c r="N378" s="79">
        <v>0</v>
      </c>
      <c r="O378" s="79">
        <v>0</v>
      </c>
      <c r="P378" s="79">
        <v>0</v>
      </c>
      <c r="Q378" s="75">
        <v>0</v>
      </c>
      <c r="R378" s="75">
        <v>0</v>
      </c>
      <c r="S378" s="75">
        <v>0.74</v>
      </c>
      <c r="T378" s="75">
        <v>0</v>
      </c>
      <c r="U378" s="75">
        <v>0.74</v>
      </c>
      <c r="V378" s="75">
        <v>0.74</v>
      </c>
      <c r="W378" s="75">
        <v>0.74</v>
      </c>
      <c r="X378" s="79">
        <v>1.9</v>
      </c>
      <c r="Y378" s="79">
        <v>1.9</v>
      </c>
      <c r="Z378" s="79">
        <v>0.4</v>
      </c>
      <c r="AA378" s="79">
        <v>2.4</v>
      </c>
      <c r="AB378" s="75">
        <v>0.36</v>
      </c>
      <c r="AC378" s="75">
        <v>0.08</v>
      </c>
      <c r="AD378" s="75">
        <v>0.43</v>
      </c>
      <c r="AE378" s="75">
        <v>0.36</v>
      </c>
      <c r="AF378" s="75">
        <v>0.43</v>
      </c>
    </row>
    <row r="379" spans="1:32" x14ac:dyDescent="0.25">
      <c r="A379" s="77" t="s">
        <v>1247</v>
      </c>
      <c r="B379" s="78" t="s">
        <v>1198</v>
      </c>
      <c r="C379" s="79" t="s">
        <v>364</v>
      </c>
      <c r="D379" s="79" t="s">
        <v>375</v>
      </c>
      <c r="E379" s="79" t="s">
        <v>1199</v>
      </c>
      <c r="F379" s="75">
        <v>0</v>
      </c>
      <c r="G379" s="75">
        <v>0</v>
      </c>
      <c r="H379" s="75">
        <v>0</v>
      </c>
      <c r="I379" s="75">
        <v>0</v>
      </c>
      <c r="J379" s="79">
        <v>0</v>
      </c>
      <c r="K379" s="79">
        <v>0</v>
      </c>
      <c r="L379" s="79">
        <v>0</v>
      </c>
      <c r="M379" s="79">
        <v>0</v>
      </c>
      <c r="N379" s="79">
        <v>0</v>
      </c>
      <c r="O379" s="79">
        <v>0</v>
      </c>
      <c r="P379" s="79">
        <v>0</v>
      </c>
      <c r="Q379" s="75">
        <v>0</v>
      </c>
      <c r="R379" s="75">
        <v>0</v>
      </c>
      <c r="S379" s="75">
        <v>0</v>
      </c>
      <c r="T379" s="75">
        <v>0</v>
      </c>
      <c r="U379" s="75">
        <v>0</v>
      </c>
      <c r="V379" s="75">
        <v>0</v>
      </c>
      <c r="W379" s="75">
        <v>0</v>
      </c>
      <c r="X379" s="79">
        <v>0</v>
      </c>
      <c r="Y379" s="79">
        <v>0</v>
      </c>
      <c r="Z379" s="79">
        <v>0</v>
      </c>
      <c r="AA379" s="79">
        <v>0</v>
      </c>
      <c r="AB379" s="75">
        <v>0</v>
      </c>
      <c r="AC379" s="75">
        <v>0</v>
      </c>
      <c r="AD379" s="75">
        <v>0</v>
      </c>
      <c r="AE379" s="75">
        <v>0</v>
      </c>
      <c r="AF379" s="75">
        <v>0</v>
      </c>
    </row>
    <row r="380" spans="1:32" x14ac:dyDescent="0.25">
      <c r="A380" s="77" t="s">
        <v>1247</v>
      </c>
      <c r="B380" s="78" t="s">
        <v>1200</v>
      </c>
      <c r="C380" s="79" t="s">
        <v>409</v>
      </c>
      <c r="D380" s="79" t="s">
        <v>369</v>
      </c>
      <c r="E380" s="79" t="s">
        <v>1201</v>
      </c>
      <c r="F380" s="75">
        <v>19</v>
      </c>
      <c r="G380" s="75">
        <v>18</v>
      </c>
      <c r="H380" s="74">
        <v>1567</v>
      </c>
      <c r="I380" s="75">
        <v>17.399999999999999</v>
      </c>
      <c r="J380" s="79">
        <v>3</v>
      </c>
      <c r="K380" s="79">
        <v>11</v>
      </c>
      <c r="L380" s="79">
        <v>3</v>
      </c>
      <c r="M380" s="79">
        <v>0</v>
      </c>
      <c r="N380" s="79">
        <v>0</v>
      </c>
      <c r="O380" s="79">
        <v>1</v>
      </c>
      <c r="P380" s="79">
        <v>0</v>
      </c>
      <c r="Q380" s="75">
        <v>0.06</v>
      </c>
      <c r="R380" s="75">
        <v>0</v>
      </c>
      <c r="S380" s="75">
        <v>0.17</v>
      </c>
      <c r="T380" s="75">
        <v>0.63</v>
      </c>
      <c r="U380" s="75">
        <v>0.8</v>
      </c>
      <c r="V380" s="75">
        <v>0.17</v>
      </c>
      <c r="W380" s="75">
        <v>0.8</v>
      </c>
      <c r="X380" s="79">
        <v>3.3</v>
      </c>
      <c r="Y380" s="79">
        <v>3.3</v>
      </c>
      <c r="Z380" s="79">
        <v>8.9</v>
      </c>
      <c r="AA380" s="79">
        <v>12.2</v>
      </c>
      <c r="AB380" s="75">
        <v>0.19</v>
      </c>
      <c r="AC380" s="75">
        <v>0.51</v>
      </c>
      <c r="AD380" s="75">
        <v>0.7</v>
      </c>
      <c r="AE380" s="75">
        <v>0.19</v>
      </c>
      <c r="AF380" s="75">
        <v>0.7</v>
      </c>
    </row>
    <row r="381" spans="1:32" x14ac:dyDescent="0.25">
      <c r="A381" s="77" t="s">
        <v>1247</v>
      </c>
      <c r="B381" s="78" t="s">
        <v>1202</v>
      </c>
      <c r="C381" s="79" t="s">
        <v>364</v>
      </c>
      <c r="D381" s="79" t="s">
        <v>365</v>
      </c>
      <c r="E381" s="79" t="s">
        <v>1203</v>
      </c>
      <c r="F381" s="75">
        <v>0</v>
      </c>
      <c r="G381" s="75">
        <v>0</v>
      </c>
      <c r="H381" s="75">
        <v>0</v>
      </c>
      <c r="I381" s="75">
        <v>0</v>
      </c>
      <c r="J381" s="79">
        <v>0</v>
      </c>
      <c r="K381" s="79">
        <v>0</v>
      </c>
      <c r="L381" s="79">
        <v>0</v>
      </c>
      <c r="M381" s="79">
        <v>0</v>
      </c>
      <c r="N381" s="79">
        <v>0</v>
      </c>
      <c r="O381" s="79">
        <v>0</v>
      </c>
      <c r="P381" s="79">
        <v>0</v>
      </c>
      <c r="Q381" s="75">
        <v>0</v>
      </c>
      <c r="R381" s="75">
        <v>0</v>
      </c>
      <c r="S381" s="75">
        <v>0</v>
      </c>
      <c r="T381" s="75">
        <v>0</v>
      </c>
      <c r="U381" s="75">
        <v>0</v>
      </c>
      <c r="V381" s="75">
        <v>0</v>
      </c>
      <c r="W381" s="75">
        <v>0</v>
      </c>
      <c r="X381" s="79">
        <v>0</v>
      </c>
      <c r="Y381" s="79">
        <v>0</v>
      </c>
      <c r="Z381" s="79">
        <v>0</v>
      </c>
      <c r="AA381" s="79">
        <v>0</v>
      </c>
      <c r="AB381" s="75">
        <v>0</v>
      </c>
      <c r="AC381" s="75">
        <v>0</v>
      </c>
      <c r="AD381" s="75">
        <v>0</v>
      </c>
      <c r="AE381" s="75">
        <v>0</v>
      </c>
      <c r="AF381" s="75">
        <v>0</v>
      </c>
    </row>
    <row r="382" spans="1:32" x14ac:dyDescent="0.25">
      <c r="A382" s="77" t="s">
        <v>1247</v>
      </c>
      <c r="B382" s="78" t="s">
        <v>1204</v>
      </c>
      <c r="C382" s="79" t="s">
        <v>417</v>
      </c>
      <c r="D382" s="79" t="s">
        <v>361</v>
      </c>
      <c r="E382" s="79" t="s">
        <v>1205</v>
      </c>
      <c r="F382" s="75">
        <v>13</v>
      </c>
      <c r="G382" s="75">
        <v>9</v>
      </c>
      <c r="H382" s="75">
        <v>874</v>
      </c>
      <c r="I382" s="75">
        <v>9.6999999999999993</v>
      </c>
      <c r="J382" s="79">
        <v>0</v>
      </c>
      <c r="K382" s="79">
        <v>0</v>
      </c>
      <c r="L382" s="79">
        <v>0</v>
      </c>
      <c r="M382" s="79">
        <v>0</v>
      </c>
      <c r="N382" s="79">
        <v>0</v>
      </c>
      <c r="O382" s="79">
        <v>0</v>
      </c>
      <c r="P382" s="79">
        <v>0</v>
      </c>
      <c r="Q382" s="75">
        <v>0</v>
      </c>
      <c r="R382" s="75">
        <v>0</v>
      </c>
      <c r="S382" s="75">
        <v>0</v>
      </c>
      <c r="T382" s="75">
        <v>0</v>
      </c>
      <c r="U382" s="75">
        <v>0</v>
      </c>
      <c r="V382" s="75">
        <v>0</v>
      </c>
      <c r="W382" s="75">
        <v>0</v>
      </c>
      <c r="X382" s="79">
        <v>0.6</v>
      </c>
      <c r="Y382" s="79">
        <v>0.6</v>
      </c>
      <c r="Z382" s="79">
        <v>0.1</v>
      </c>
      <c r="AA382" s="79">
        <v>0.8</v>
      </c>
      <c r="AB382" s="75">
        <v>0.06</v>
      </c>
      <c r="AC382" s="75">
        <v>0.02</v>
      </c>
      <c r="AD382" s="75">
        <v>0.08</v>
      </c>
      <c r="AE382" s="75">
        <v>0.06</v>
      </c>
      <c r="AF382" s="75">
        <v>0.08</v>
      </c>
    </row>
    <row r="383" spans="1:32" x14ac:dyDescent="0.25">
      <c r="A383" s="77" t="s">
        <v>1247</v>
      </c>
      <c r="B383" s="78" t="s">
        <v>1206</v>
      </c>
      <c r="C383" s="79" t="s">
        <v>360</v>
      </c>
      <c r="D383" s="79" t="s">
        <v>375</v>
      </c>
      <c r="E383" s="79" t="s">
        <v>1207</v>
      </c>
      <c r="F383" s="75">
        <v>20</v>
      </c>
      <c r="G383" s="75">
        <v>20</v>
      </c>
      <c r="H383" s="74">
        <v>1800</v>
      </c>
      <c r="I383" s="75">
        <v>20</v>
      </c>
      <c r="J383" s="79">
        <v>0</v>
      </c>
      <c r="K383" s="79">
        <v>1</v>
      </c>
      <c r="L383" s="79">
        <v>0</v>
      </c>
      <c r="M383" s="79">
        <v>0</v>
      </c>
      <c r="N383" s="79">
        <v>0</v>
      </c>
      <c r="O383" s="79">
        <v>0</v>
      </c>
      <c r="P383" s="79">
        <v>0</v>
      </c>
      <c r="Q383" s="75">
        <v>0</v>
      </c>
      <c r="R383" s="75">
        <v>0</v>
      </c>
      <c r="S383" s="75">
        <v>0</v>
      </c>
      <c r="T383" s="75">
        <v>0.05</v>
      </c>
      <c r="U383" s="75">
        <v>0.05</v>
      </c>
      <c r="V383" s="75">
        <v>0</v>
      </c>
      <c r="W383" s="75">
        <v>0.05</v>
      </c>
      <c r="X383" s="79">
        <v>0</v>
      </c>
      <c r="Y383" s="79">
        <v>0</v>
      </c>
      <c r="Z383" s="79">
        <v>0.2</v>
      </c>
      <c r="AA383" s="79">
        <v>0.2</v>
      </c>
      <c r="AB383" s="75">
        <v>0</v>
      </c>
      <c r="AC383" s="75">
        <v>0.01</v>
      </c>
      <c r="AD383" s="75">
        <v>0.01</v>
      </c>
      <c r="AE383" s="75">
        <v>0</v>
      </c>
      <c r="AF383" s="75">
        <v>0.01</v>
      </c>
    </row>
    <row r="384" spans="1:32" x14ac:dyDescent="0.25">
      <c r="A384" s="77" t="s">
        <v>1247</v>
      </c>
      <c r="B384" s="78" t="s">
        <v>1208</v>
      </c>
      <c r="C384" s="79" t="s">
        <v>364</v>
      </c>
      <c r="D384" s="79" t="s">
        <v>593</v>
      </c>
      <c r="E384" s="79" t="s">
        <v>1209</v>
      </c>
      <c r="F384" s="75">
        <v>18</v>
      </c>
      <c r="G384" s="75">
        <v>13</v>
      </c>
      <c r="H384" s="74">
        <v>1045</v>
      </c>
      <c r="I384" s="75">
        <v>11.6</v>
      </c>
      <c r="J384" s="79">
        <v>7</v>
      </c>
      <c r="K384" s="79">
        <v>4</v>
      </c>
      <c r="L384" s="79">
        <v>7</v>
      </c>
      <c r="M384" s="79">
        <v>0</v>
      </c>
      <c r="N384" s="79">
        <v>0</v>
      </c>
      <c r="O384" s="79">
        <v>1</v>
      </c>
      <c r="P384" s="79">
        <v>0</v>
      </c>
      <c r="Q384" s="75">
        <v>0.09</v>
      </c>
      <c r="R384" s="75">
        <v>0</v>
      </c>
      <c r="S384" s="75">
        <v>0.6</v>
      </c>
      <c r="T384" s="75">
        <v>0.34</v>
      </c>
      <c r="U384" s="75">
        <v>0.95</v>
      </c>
      <c r="V384" s="75">
        <v>0.6</v>
      </c>
      <c r="W384" s="75">
        <v>0.95</v>
      </c>
      <c r="X384" s="79">
        <v>3.7</v>
      </c>
      <c r="Y384" s="79">
        <v>3.7</v>
      </c>
      <c r="Z384" s="79">
        <v>2</v>
      </c>
      <c r="AA384" s="79">
        <v>5.7</v>
      </c>
      <c r="AB384" s="75">
        <v>0.32</v>
      </c>
      <c r="AC384" s="75">
        <v>0.17</v>
      </c>
      <c r="AD384" s="75">
        <v>0.49</v>
      </c>
      <c r="AE384" s="75">
        <v>0.32</v>
      </c>
      <c r="AF384" s="75">
        <v>0.49</v>
      </c>
    </row>
    <row r="385" spans="1:32" x14ac:dyDescent="0.25">
      <c r="A385" s="77" t="s">
        <v>1247</v>
      </c>
      <c r="B385" s="78" t="s">
        <v>1210</v>
      </c>
      <c r="C385" s="79" t="s">
        <v>406</v>
      </c>
      <c r="D385" s="79" t="s">
        <v>369</v>
      </c>
      <c r="E385" s="79" t="s">
        <v>1211</v>
      </c>
      <c r="F385" s="75">
        <v>0</v>
      </c>
      <c r="G385" s="75">
        <v>0</v>
      </c>
      <c r="H385" s="75">
        <v>0</v>
      </c>
      <c r="I385" s="75">
        <v>0</v>
      </c>
      <c r="J385" s="79">
        <v>0</v>
      </c>
      <c r="K385" s="79">
        <v>0</v>
      </c>
      <c r="L385" s="79">
        <v>0</v>
      </c>
      <c r="M385" s="79">
        <v>0</v>
      </c>
      <c r="N385" s="79">
        <v>0</v>
      </c>
      <c r="O385" s="79">
        <v>0</v>
      </c>
      <c r="P385" s="79">
        <v>0</v>
      </c>
      <c r="Q385" s="75">
        <v>0</v>
      </c>
      <c r="R385" s="75">
        <v>0</v>
      </c>
      <c r="S385" s="75">
        <v>0</v>
      </c>
      <c r="T385" s="75">
        <v>0</v>
      </c>
      <c r="U385" s="75">
        <v>0</v>
      </c>
      <c r="V385" s="75">
        <v>0</v>
      </c>
      <c r="W385" s="75">
        <v>0</v>
      </c>
      <c r="X385" s="79">
        <v>0</v>
      </c>
      <c r="Y385" s="79">
        <v>0</v>
      </c>
      <c r="Z385" s="79">
        <v>0</v>
      </c>
      <c r="AA385" s="79">
        <v>0</v>
      </c>
      <c r="AB385" s="75">
        <v>0</v>
      </c>
      <c r="AC385" s="75">
        <v>0</v>
      </c>
      <c r="AD385" s="75">
        <v>0</v>
      </c>
      <c r="AE385" s="75">
        <v>0</v>
      </c>
      <c r="AF385" s="75">
        <v>0</v>
      </c>
    </row>
    <row r="386" spans="1:32" x14ac:dyDescent="0.25">
      <c r="A386" s="77" t="s">
        <v>1247</v>
      </c>
      <c r="B386" s="78" t="s">
        <v>1212</v>
      </c>
      <c r="C386" s="79" t="s">
        <v>490</v>
      </c>
      <c r="D386" s="79" t="s">
        <v>465</v>
      </c>
      <c r="E386" s="79" t="s">
        <v>1213</v>
      </c>
      <c r="F386" s="75">
        <v>5</v>
      </c>
      <c r="G386" s="75">
        <v>0</v>
      </c>
      <c r="H386" s="75">
        <v>111</v>
      </c>
      <c r="I386" s="75">
        <v>1.2</v>
      </c>
      <c r="J386" s="79">
        <v>0</v>
      </c>
      <c r="K386" s="79">
        <v>1</v>
      </c>
      <c r="L386" s="79">
        <v>0</v>
      </c>
      <c r="M386" s="79">
        <v>0</v>
      </c>
      <c r="N386" s="79">
        <v>0</v>
      </c>
      <c r="O386" s="79">
        <v>0</v>
      </c>
      <c r="P386" s="79">
        <v>0</v>
      </c>
      <c r="Q386" s="75">
        <v>0</v>
      </c>
      <c r="R386" s="75">
        <v>0</v>
      </c>
      <c r="S386" s="75">
        <v>0</v>
      </c>
      <c r="T386" s="75">
        <v>0.81</v>
      </c>
      <c r="U386" s="75">
        <v>0.81</v>
      </c>
      <c r="V386" s="75">
        <v>0</v>
      </c>
      <c r="W386" s="75">
        <v>0.81</v>
      </c>
      <c r="X386" s="79">
        <v>0.1</v>
      </c>
      <c r="Y386" s="79">
        <v>0.1</v>
      </c>
      <c r="Z386" s="79">
        <v>0.4</v>
      </c>
      <c r="AA386" s="79">
        <v>0.5</v>
      </c>
      <c r="AB386" s="75">
        <v>0.11</v>
      </c>
      <c r="AC386" s="75">
        <v>0.33</v>
      </c>
      <c r="AD386" s="75">
        <v>0.44</v>
      </c>
      <c r="AE386" s="75">
        <v>0.11</v>
      </c>
      <c r="AF386" s="75">
        <v>0.44</v>
      </c>
    </row>
    <row r="387" spans="1:32" x14ac:dyDescent="0.25">
      <c r="A387" s="77" t="s">
        <v>1247</v>
      </c>
      <c r="B387" s="78" t="s">
        <v>1214</v>
      </c>
      <c r="C387" s="79" t="s">
        <v>364</v>
      </c>
      <c r="D387" s="79" t="s">
        <v>365</v>
      </c>
      <c r="E387" s="79" t="s">
        <v>1215</v>
      </c>
      <c r="F387" s="75">
        <v>14</v>
      </c>
      <c r="G387" s="75">
        <v>10</v>
      </c>
      <c r="H387" s="75">
        <v>950</v>
      </c>
      <c r="I387" s="75">
        <v>10.6</v>
      </c>
      <c r="J387" s="79">
        <v>2</v>
      </c>
      <c r="K387" s="79">
        <v>3</v>
      </c>
      <c r="L387" s="79">
        <v>2</v>
      </c>
      <c r="M387" s="79">
        <v>0</v>
      </c>
      <c r="N387" s="79">
        <v>0</v>
      </c>
      <c r="O387" s="79">
        <v>0</v>
      </c>
      <c r="P387" s="79">
        <v>0</v>
      </c>
      <c r="Q387" s="75">
        <v>0</v>
      </c>
      <c r="R387" s="75">
        <v>0</v>
      </c>
      <c r="S387" s="75">
        <v>0.19</v>
      </c>
      <c r="T387" s="75">
        <v>0.28000000000000003</v>
      </c>
      <c r="U387" s="75">
        <v>0.47</v>
      </c>
      <c r="V387" s="75">
        <v>0.19</v>
      </c>
      <c r="W387" s="75">
        <v>0.47</v>
      </c>
      <c r="X387" s="79">
        <v>2.6</v>
      </c>
      <c r="Y387" s="79">
        <v>2.6</v>
      </c>
      <c r="Z387" s="79">
        <v>3.3</v>
      </c>
      <c r="AA387" s="79">
        <v>5.9</v>
      </c>
      <c r="AB387" s="75">
        <v>0.25</v>
      </c>
      <c r="AC387" s="75">
        <v>0.31</v>
      </c>
      <c r="AD387" s="75">
        <v>0.56000000000000005</v>
      </c>
      <c r="AE387" s="75">
        <v>0.25</v>
      </c>
      <c r="AF387" s="75">
        <v>0.56000000000000005</v>
      </c>
    </row>
    <row r="388" spans="1:32" x14ac:dyDescent="0.25">
      <c r="A388" s="77" t="s">
        <v>1247</v>
      </c>
      <c r="B388" s="78" t="s">
        <v>1216</v>
      </c>
      <c r="C388" s="79" t="s">
        <v>616</v>
      </c>
      <c r="D388" s="79" t="s">
        <v>369</v>
      </c>
      <c r="E388" s="79" t="s">
        <v>1217</v>
      </c>
      <c r="F388" s="75">
        <v>17</v>
      </c>
      <c r="G388" s="75">
        <v>14</v>
      </c>
      <c r="H388" s="74">
        <v>1245</v>
      </c>
      <c r="I388" s="75">
        <v>13.8</v>
      </c>
      <c r="J388" s="79">
        <v>2</v>
      </c>
      <c r="K388" s="79">
        <v>2</v>
      </c>
      <c r="L388" s="79">
        <v>2</v>
      </c>
      <c r="M388" s="79">
        <v>0</v>
      </c>
      <c r="N388" s="79">
        <v>0</v>
      </c>
      <c r="O388" s="79">
        <v>0</v>
      </c>
      <c r="P388" s="79">
        <v>0</v>
      </c>
      <c r="Q388" s="75">
        <v>0</v>
      </c>
      <c r="R388" s="75">
        <v>0</v>
      </c>
      <c r="S388" s="75">
        <v>0.14000000000000001</v>
      </c>
      <c r="T388" s="75">
        <v>0.14000000000000001</v>
      </c>
      <c r="U388" s="75">
        <v>0.28999999999999998</v>
      </c>
      <c r="V388" s="75">
        <v>0.14000000000000001</v>
      </c>
      <c r="W388" s="75">
        <v>0.28999999999999998</v>
      </c>
      <c r="X388" s="79">
        <v>3.3</v>
      </c>
      <c r="Y388" s="79">
        <v>3.3</v>
      </c>
      <c r="Z388" s="79">
        <v>2.5</v>
      </c>
      <c r="AA388" s="79">
        <v>5.8</v>
      </c>
      <c r="AB388" s="75">
        <v>0.24</v>
      </c>
      <c r="AC388" s="75">
        <v>0.18</v>
      </c>
      <c r="AD388" s="75">
        <v>0.42</v>
      </c>
      <c r="AE388" s="75">
        <v>0.24</v>
      </c>
      <c r="AF388" s="75">
        <v>0.42</v>
      </c>
    </row>
    <row r="389" spans="1:32" x14ac:dyDescent="0.25">
      <c r="A389" s="77" t="s">
        <v>1247</v>
      </c>
      <c r="B389" s="78" t="s">
        <v>1218</v>
      </c>
      <c r="C389" s="79" t="s">
        <v>390</v>
      </c>
      <c r="D389" s="79" t="s">
        <v>365</v>
      </c>
      <c r="E389" s="79" t="s">
        <v>1219</v>
      </c>
      <c r="F389" s="75">
        <v>19</v>
      </c>
      <c r="G389" s="75">
        <v>18</v>
      </c>
      <c r="H389" s="74">
        <v>1546</v>
      </c>
      <c r="I389" s="75">
        <v>17.2</v>
      </c>
      <c r="J389" s="79">
        <v>25</v>
      </c>
      <c r="K389" s="79">
        <v>3</v>
      </c>
      <c r="L389" s="79">
        <v>21</v>
      </c>
      <c r="M389" s="79">
        <v>4</v>
      </c>
      <c r="N389" s="79">
        <v>4</v>
      </c>
      <c r="O389" s="79">
        <v>3</v>
      </c>
      <c r="P389" s="79">
        <v>0</v>
      </c>
      <c r="Q389" s="75">
        <v>0.17</v>
      </c>
      <c r="R389" s="75">
        <v>0</v>
      </c>
      <c r="S389" s="75">
        <v>1.46</v>
      </c>
      <c r="T389" s="75">
        <v>0.17</v>
      </c>
      <c r="U389" s="75">
        <v>1.63</v>
      </c>
      <c r="V389" s="75">
        <v>1.22</v>
      </c>
      <c r="W389" s="75">
        <v>1.4</v>
      </c>
      <c r="X389" s="79">
        <v>16.899999999999999</v>
      </c>
      <c r="Y389" s="79">
        <v>13.7</v>
      </c>
      <c r="Z389" s="79">
        <v>2.9</v>
      </c>
      <c r="AA389" s="79">
        <v>16.7</v>
      </c>
      <c r="AB389" s="75">
        <v>0.98</v>
      </c>
      <c r="AC389" s="75">
        <v>0.17</v>
      </c>
      <c r="AD389" s="75">
        <v>1.1499999999999999</v>
      </c>
      <c r="AE389" s="75">
        <v>0.8</v>
      </c>
      <c r="AF389" s="75">
        <v>0.97</v>
      </c>
    </row>
    <row r="390" spans="1:32" x14ac:dyDescent="0.25">
      <c r="A390" s="77" t="s">
        <v>1247</v>
      </c>
      <c r="B390" s="78" t="s">
        <v>1220</v>
      </c>
      <c r="C390" s="79" t="s">
        <v>364</v>
      </c>
      <c r="D390" s="79" t="s">
        <v>369</v>
      </c>
      <c r="E390" s="79" t="s">
        <v>1221</v>
      </c>
      <c r="F390" s="75">
        <v>0</v>
      </c>
      <c r="G390" s="75">
        <v>0</v>
      </c>
      <c r="H390" s="75">
        <v>0</v>
      </c>
      <c r="I390" s="75">
        <v>0</v>
      </c>
      <c r="J390" s="79">
        <v>0</v>
      </c>
      <c r="K390" s="79">
        <v>0</v>
      </c>
      <c r="L390" s="79">
        <v>0</v>
      </c>
      <c r="M390" s="79">
        <v>0</v>
      </c>
      <c r="N390" s="79">
        <v>0</v>
      </c>
      <c r="O390" s="79">
        <v>0</v>
      </c>
      <c r="P390" s="79">
        <v>0</v>
      </c>
      <c r="Q390" s="75">
        <v>0</v>
      </c>
      <c r="R390" s="75">
        <v>0</v>
      </c>
      <c r="S390" s="75">
        <v>0</v>
      </c>
      <c r="T390" s="75">
        <v>0</v>
      </c>
      <c r="U390" s="75">
        <v>0</v>
      </c>
      <c r="V390" s="75">
        <v>0</v>
      </c>
      <c r="W390" s="75">
        <v>0</v>
      </c>
      <c r="X390" s="79">
        <v>0</v>
      </c>
      <c r="Y390" s="79">
        <v>0</v>
      </c>
      <c r="Z390" s="79">
        <v>0</v>
      </c>
      <c r="AA390" s="79">
        <v>0</v>
      </c>
      <c r="AB390" s="75">
        <v>0</v>
      </c>
      <c r="AC390" s="75">
        <v>0</v>
      </c>
      <c r="AD390" s="75">
        <v>0</v>
      </c>
      <c r="AE390" s="75">
        <v>0</v>
      </c>
      <c r="AF390" s="75">
        <v>0</v>
      </c>
    </row>
    <row r="391" spans="1:32" x14ac:dyDescent="0.25">
      <c r="A391" s="77" t="s">
        <v>1247</v>
      </c>
      <c r="B391" s="78" t="s">
        <v>1222</v>
      </c>
      <c r="C391" s="79" t="s">
        <v>490</v>
      </c>
      <c r="D391" s="79" t="s">
        <v>361</v>
      </c>
      <c r="E391" s="79" t="s">
        <v>1223</v>
      </c>
      <c r="F391" s="75">
        <v>5</v>
      </c>
      <c r="G391" s="75">
        <v>4</v>
      </c>
      <c r="H391" s="75">
        <v>376</v>
      </c>
      <c r="I391" s="75">
        <v>4.2</v>
      </c>
      <c r="J391" s="79">
        <v>0</v>
      </c>
      <c r="K391" s="79">
        <v>0</v>
      </c>
      <c r="L391" s="79">
        <v>0</v>
      </c>
      <c r="M391" s="79">
        <v>0</v>
      </c>
      <c r="N391" s="79">
        <v>0</v>
      </c>
      <c r="O391" s="79">
        <v>0</v>
      </c>
      <c r="P391" s="79">
        <v>0</v>
      </c>
      <c r="Q391" s="75">
        <v>0</v>
      </c>
      <c r="R391" s="75">
        <v>0</v>
      </c>
      <c r="S391" s="75">
        <v>0</v>
      </c>
      <c r="T391" s="75">
        <v>0</v>
      </c>
      <c r="U391" s="75">
        <v>0</v>
      </c>
      <c r="V391" s="75">
        <v>0</v>
      </c>
      <c r="W391" s="75">
        <v>0</v>
      </c>
      <c r="X391" s="79">
        <v>0.2</v>
      </c>
      <c r="Y391" s="79">
        <v>0.2</v>
      </c>
      <c r="Z391" s="79">
        <v>0.1</v>
      </c>
      <c r="AA391" s="79">
        <v>0.3</v>
      </c>
      <c r="AB391" s="75">
        <v>0.04</v>
      </c>
      <c r="AC391" s="75">
        <v>0.03</v>
      </c>
      <c r="AD391" s="75">
        <v>0.08</v>
      </c>
      <c r="AE391" s="75">
        <v>0.04</v>
      </c>
      <c r="AF391" s="75">
        <v>0.08</v>
      </c>
    </row>
    <row r="392" spans="1:32" x14ac:dyDescent="0.25">
      <c r="A392" s="77" t="s">
        <v>1247</v>
      </c>
      <c r="B392" s="78" t="s">
        <v>1224</v>
      </c>
      <c r="C392" s="79" t="s">
        <v>364</v>
      </c>
      <c r="D392" s="79" t="s">
        <v>465</v>
      </c>
      <c r="E392" s="79" t="s">
        <v>1225</v>
      </c>
      <c r="F392" s="75">
        <v>8</v>
      </c>
      <c r="G392" s="75">
        <v>4</v>
      </c>
      <c r="H392" s="75">
        <v>363</v>
      </c>
      <c r="I392" s="75">
        <v>4</v>
      </c>
      <c r="J392" s="79">
        <v>0</v>
      </c>
      <c r="K392" s="79">
        <v>0</v>
      </c>
      <c r="L392" s="79">
        <v>0</v>
      </c>
      <c r="M392" s="79">
        <v>0</v>
      </c>
      <c r="N392" s="79">
        <v>0</v>
      </c>
      <c r="O392" s="79">
        <v>1</v>
      </c>
      <c r="P392" s="79">
        <v>0</v>
      </c>
      <c r="Q392" s="75">
        <v>0.25</v>
      </c>
      <c r="R392" s="75">
        <v>0</v>
      </c>
      <c r="S392" s="75">
        <v>0</v>
      </c>
      <c r="T392" s="75">
        <v>0</v>
      </c>
      <c r="U392" s="75">
        <v>0</v>
      </c>
      <c r="V392" s="75">
        <v>0</v>
      </c>
      <c r="W392" s="75">
        <v>0</v>
      </c>
      <c r="X392" s="79">
        <v>0</v>
      </c>
      <c r="Y392" s="79">
        <v>0</v>
      </c>
      <c r="Z392" s="79">
        <v>0.8</v>
      </c>
      <c r="AA392" s="79">
        <v>0.8</v>
      </c>
      <c r="AB392" s="75">
        <v>0.01</v>
      </c>
      <c r="AC392" s="75">
        <v>0.19</v>
      </c>
      <c r="AD392" s="75">
        <v>0.2</v>
      </c>
      <c r="AE392" s="75">
        <v>0.01</v>
      </c>
      <c r="AF392" s="75">
        <v>0.2</v>
      </c>
    </row>
    <row r="393" spans="1:32" x14ac:dyDescent="0.25">
      <c r="A393" s="77" t="s">
        <v>1247</v>
      </c>
      <c r="B393" s="78" t="s">
        <v>1226</v>
      </c>
      <c r="C393" s="79" t="s">
        <v>1227</v>
      </c>
      <c r="D393" s="79" t="s">
        <v>365</v>
      </c>
      <c r="E393" s="79" t="s">
        <v>1228</v>
      </c>
      <c r="F393" s="75">
        <v>15</v>
      </c>
      <c r="G393" s="75">
        <v>9</v>
      </c>
      <c r="H393" s="75">
        <v>840</v>
      </c>
      <c r="I393" s="75">
        <v>9.3000000000000007</v>
      </c>
      <c r="J393" s="79">
        <v>4</v>
      </c>
      <c r="K393" s="79">
        <v>3</v>
      </c>
      <c r="L393" s="79">
        <v>4</v>
      </c>
      <c r="M393" s="79">
        <v>0</v>
      </c>
      <c r="N393" s="79">
        <v>0</v>
      </c>
      <c r="O393" s="79">
        <v>2</v>
      </c>
      <c r="P393" s="79">
        <v>0</v>
      </c>
      <c r="Q393" s="75">
        <v>0.22</v>
      </c>
      <c r="R393" s="75">
        <v>0</v>
      </c>
      <c r="S393" s="75">
        <v>0.43</v>
      </c>
      <c r="T393" s="75">
        <v>0.32</v>
      </c>
      <c r="U393" s="75">
        <v>0.75</v>
      </c>
      <c r="V393" s="75">
        <v>0.43</v>
      </c>
      <c r="W393" s="75">
        <v>0.75</v>
      </c>
      <c r="X393" s="79">
        <v>3.2</v>
      </c>
      <c r="Y393" s="79">
        <v>3.2</v>
      </c>
      <c r="Z393" s="79">
        <v>3.2</v>
      </c>
      <c r="AA393" s="79">
        <v>6.3</v>
      </c>
      <c r="AB393" s="75">
        <v>0.34</v>
      </c>
      <c r="AC393" s="75">
        <v>0.34</v>
      </c>
      <c r="AD393" s="75">
        <v>0.68</v>
      </c>
      <c r="AE393" s="75">
        <v>0.34</v>
      </c>
      <c r="AF393" s="75">
        <v>0.68</v>
      </c>
    </row>
    <row r="394" spans="1:32" x14ac:dyDescent="0.25">
      <c r="A394" s="77" t="s">
        <v>1247</v>
      </c>
      <c r="B394" s="78" t="s">
        <v>1229</v>
      </c>
      <c r="C394" s="79" t="s">
        <v>364</v>
      </c>
      <c r="D394" s="79" t="s">
        <v>361</v>
      </c>
      <c r="E394" s="79" t="s">
        <v>1230</v>
      </c>
      <c r="F394" s="75">
        <v>0</v>
      </c>
      <c r="G394" s="75">
        <v>0</v>
      </c>
      <c r="H394" s="75">
        <v>0</v>
      </c>
      <c r="I394" s="75">
        <v>0</v>
      </c>
      <c r="J394" s="79">
        <v>0</v>
      </c>
      <c r="K394" s="79">
        <v>0</v>
      </c>
      <c r="L394" s="79">
        <v>0</v>
      </c>
      <c r="M394" s="79">
        <v>0</v>
      </c>
      <c r="N394" s="79">
        <v>0</v>
      </c>
      <c r="O394" s="79">
        <v>0</v>
      </c>
      <c r="P394" s="79">
        <v>0</v>
      </c>
      <c r="Q394" s="75">
        <v>0</v>
      </c>
      <c r="R394" s="75">
        <v>0</v>
      </c>
      <c r="S394" s="75">
        <v>0</v>
      </c>
      <c r="T394" s="75">
        <v>0</v>
      </c>
      <c r="U394" s="75">
        <v>0</v>
      </c>
      <c r="V394" s="75">
        <v>0</v>
      </c>
      <c r="W394" s="75">
        <v>0</v>
      </c>
      <c r="X394" s="79">
        <v>0</v>
      </c>
      <c r="Y394" s="79">
        <v>0</v>
      </c>
      <c r="Z394" s="79">
        <v>0</v>
      </c>
      <c r="AA394" s="79">
        <v>0</v>
      </c>
      <c r="AB394" s="75">
        <v>0</v>
      </c>
      <c r="AC394" s="75">
        <v>0</v>
      </c>
      <c r="AD394" s="75">
        <v>0</v>
      </c>
      <c r="AE394" s="75">
        <v>0</v>
      </c>
      <c r="AF394" s="75">
        <v>0</v>
      </c>
    </row>
    <row r="395" spans="1:32" x14ac:dyDescent="0.25">
      <c r="A395" s="77" t="s">
        <v>1247</v>
      </c>
      <c r="B395" s="78" t="s">
        <v>1231</v>
      </c>
      <c r="C395" s="79" t="s">
        <v>616</v>
      </c>
      <c r="D395" s="79" t="s">
        <v>375</v>
      </c>
      <c r="E395" s="79" t="s">
        <v>1232</v>
      </c>
      <c r="F395" s="75">
        <v>0</v>
      </c>
      <c r="G395" s="75">
        <v>0</v>
      </c>
      <c r="H395" s="75">
        <v>0</v>
      </c>
      <c r="I395" s="75">
        <v>0</v>
      </c>
      <c r="J395" s="79">
        <v>0</v>
      </c>
      <c r="K395" s="79">
        <v>0</v>
      </c>
      <c r="L395" s="79">
        <v>0</v>
      </c>
      <c r="M395" s="79">
        <v>0</v>
      </c>
      <c r="N395" s="79">
        <v>0</v>
      </c>
      <c r="O395" s="79">
        <v>0</v>
      </c>
      <c r="P395" s="79">
        <v>0</v>
      </c>
      <c r="Q395" s="75">
        <v>0</v>
      </c>
      <c r="R395" s="75">
        <v>0</v>
      </c>
      <c r="S395" s="75">
        <v>0</v>
      </c>
      <c r="T395" s="75">
        <v>0</v>
      </c>
      <c r="U395" s="75">
        <v>0</v>
      </c>
      <c r="V395" s="75">
        <v>0</v>
      </c>
      <c r="W395" s="75">
        <v>0</v>
      </c>
      <c r="X395" s="79">
        <v>0</v>
      </c>
      <c r="Y395" s="79">
        <v>0</v>
      </c>
      <c r="Z395" s="79">
        <v>0</v>
      </c>
      <c r="AA395" s="79">
        <v>0</v>
      </c>
      <c r="AB395" s="75">
        <v>0</v>
      </c>
      <c r="AC395" s="75">
        <v>0</v>
      </c>
      <c r="AD395" s="75">
        <v>0</v>
      </c>
      <c r="AE395" s="75">
        <v>0</v>
      </c>
      <c r="AF395" s="75">
        <v>0</v>
      </c>
    </row>
    <row r="396" spans="1:32" x14ac:dyDescent="0.25">
      <c r="A396" s="77" t="s">
        <v>1247</v>
      </c>
      <c r="B396" s="78" t="s">
        <v>1233</v>
      </c>
      <c r="C396" s="79" t="s">
        <v>364</v>
      </c>
      <c r="D396" s="79" t="s">
        <v>399</v>
      </c>
      <c r="E396" s="79" t="s">
        <v>1234</v>
      </c>
      <c r="F396" s="75">
        <v>9</v>
      </c>
      <c r="G396" s="75">
        <v>0</v>
      </c>
      <c r="H396" s="75">
        <v>119</v>
      </c>
      <c r="I396" s="75">
        <v>1.3</v>
      </c>
      <c r="J396" s="79">
        <v>0</v>
      </c>
      <c r="K396" s="79">
        <v>0</v>
      </c>
      <c r="L396" s="79">
        <v>0</v>
      </c>
      <c r="M396" s="79">
        <v>0</v>
      </c>
      <c r="N396" s="79">
        <v>0</v>
      </c>
      <c r="O396" s="79">
        <v>1</v>
      </c>
      <c r="P396" s="79">
        <v>0</v>
      </c>
      <c r="Q396" s="75">
        <v>0.77</v>
      </c>
      <c r="R396" s="75">
        <v>0</v>
      </c>
      <c r="S396" s="75">
        <v>0</v>
      </c>
      <c r="T396" s="75">
        <v>0</v>
      </c>
      <c r="U396" s="75">
        <v>0</v>
      </c>
      <c r="V396" s="75">
        <v>0</v>
      </c>
      <c r="W396" s="75">
        <v>0</v>
      </c>
      <c r="X396" s="79">
        <v>0.1</v>
      </c>
      <c r="Y396" s="79">
        <v>0.1</v>
      </c>
      <c r="Z396" s="79">
        <v>0.2</v>
      </c>
      <c r="AA396" s="79">
        <v>0.3</v>
      </c>
      <c r="AB396" s="75">
        <v>0.05</v>
      </c>
      <c r="AC396" s="75">
        <v>0.14000000000000001</v>
      </c>
      <c r="AD396" s="75">
        <v>0.19</v>
      </c>
      <c r="AE396" s="75">
        <v>0.05</v>
      </c>
      <c r="AF396" s="75">
        <v>0.19</v>
      </c>
    </row>
    <row r="397" spans="1:32" x14ac:dyDescent="0.25">
      <c r="A397" s="77" t="s">
        <v>1247</v>
      </c>
      <c r="B397" s="78" t="s">
        <v>1235</v>
      </c>
      <c r="C397" s="79" t="s">
        <v>364</v>
      </c>
      <c r="D397" s="79" t="s">
        <v>369</v>
      </c>
      <c r="E397" s="79" t="s">
        <v>1236</v>
      </c>
      <c r="F397" s="75">
        <v>3</v>
      </c>
      <c r="G397" s="75">
        <v>0</v>
      </c>
      <c r="H397" s="75">
        <v>21</v>
      </c>
      <c r="I397" s="75">
        <v>0.2</v>
      </c>
      <c r="J397" s="79">
        <v>0</v>
      </c>
      <c r="K397" s="79">
        <v>0</v>
      </c>
      <c r="L397" s="79">
        <v>0</v>
      </c>
      <c r="M397" s="79">
        <v>0</v>
      </c>
      <c r="N397" s="79">
        <v>0</v>
      </c>
      <c r="O397" s="79">
        <v>0</v>
      </c>
      <c r="P397" s="79">
        <v>0</v>
      </c>
      <c r="Q397" s="75">
        <v>0</v>
      </c>
      <c r="R397" s="75">
        <v>0</v>
      </c>
      <c r="S397" s="75">
        <v>0</v>
      </c>
      <c r="T397" s="75">
        <v>0</v>
      </c>
      <c r="U397" s="75">
        <v>0</v>
      </c>
      <c r="V397" s="75">
        <v>0</v>
      </c>
      <c r="W397" s="75">
        <v>0</v>
      </c>
      <c r="X397" s="79">
        <v>0</v>
      </c>
      <c r="Y397" s="79">
        <v>0</v>
      </c>
      <c r="Z397" s="79">
        <v>0</v>
      </c>
      <c r="AA397" s="79">
        <v>0</v>
      </c>
      <c r="AB397" s="75">
        <v>0.18</v>
      </c>
      <c r="AC397" s="75">
        <v>0</v>
      </c>
      <c r="AD397" s="75">
        <v>0.18</v>
      </c>
      <c r="AE397" s="75">
        <v>0.18</v>
      </c>
      <c r="AF397" s="75">
        <v>0.18</v>
      </c>
    </row>
    <row r="398" spans="1:32" x14ac:dyDescent="0.25">
      <c r="A398" s="77" t="s">
        <v>1247</v>
      </c>
      <c r="B398" s="78" t="s">
        <v>1237</v>
      </c>
      <c r="C398" s="79" t="s">
        <v>490</v>
      </c>
      <c r="D398" s="79" t="s">
        <v>369</v>
      </c>
      <c r="E398" s="79" t="s">
        <v>1238</v>
      </c>
      <c r="F398" s="75">
        <v>19</v>
      </c>
      <c r="G398" s="75">
        <v>19</v>
      </c>
      <c r="H398" s="74">
        <v>1643</v>
      </c>
      <c r="I398" s="75">
        <v>18.3</v>
      </c>
      <c r="J398" s="79">
        <v>1</v>
      </c>
      <c r="K398" s="79">
        <v>4</v>
      </c>
      <c r="L398" s="79">
        <v>1</v>
      </c>
      <c r="M398" s="79">
        <v>0</v>
      </c>
      <c r="N398" s="79">
        <v>0</v>
      </c>
      <c r="O398" s="79">
        <v>3</v>
      </c>
      <c r="P398" s="79">
        <v>0</v>
      </c>
      <c r="Q398" s="75">
        <v>0.16</v>
      </c>
      <c r="R398" s="75">
        <v>0</v>
      </c>
      <c r="S398" s="75">
        <v>0.05</v>
      </c>
      <c r="T398" s="75">
        <v>0.22</v>
      </c>
      <c r="U398" s="75">
        <v>0.27</v>
      </c>
      <c r="V398" s="75">
        <v>0.05</v>
      </c>
      <c r="W398" s="75">
        <v>0.27</v>
      </c>
      <c r="X398" s="79">
        <v>2.5</v>
      </c>
      <c r="Y398" s="79">
        <v>2.5</v>
      </c>
      <c r="Z398" s="79">
        <v>2.2000000000000002</v>
      </c>
      <c r="AA398" s="79">
        <v>4.7</v>
      </c>
      <c r="AB398" s="75">
        <v>0.13</v>
      </c>
      <c r="AC398" s="75">
        <v>0.12</v>
      </c>
      <c r="AD398" s="75">
        <v>0.26</v>
      </c>
      <c r="AE398" s="75">
        <v>0.13</v>
      </c>
      <c r="AF398" s="75">
        <v>0.26</v>
      </c>
    </row>
    <row r="399" spans="1:32" x14ac:dyDescent="0.25">
      <c r="A399" s="77" t="s">
        <v>1247</v>
      </c>
      <c r="B399" s="78" t="s">
        <v>1239</v>
      </c>
      <c r="C399" s="79" t="s">
        <v>417</v>
      </c>
      <c r="D399" s="79" t="s">
        <v>414</v>
      </c>
      <c r="E399" s="79" t="s">
        <v>1240</v>
      </c>
      <c r="F399" s="75">
        <v>19</v>
      </c>
      <c r="G399" s="75">
        <v>15</v>
      </c>
      <c r="H399" s="74">
        <v>1327</v>
      </c>
      <c r="I399" s="75">
        <v>14.7</v>
      </c>
      <c r="J399" s="79">
        <v>2</v>
      </c>
      <c r="K399" s="79">
        <v>5</v>
      </c>
      <c r="L399" s="79">
        <v>2</v>
      </c>
      <c r="M399" s="79">
        <v>0</v>
      </c>
      <c r="N399" s="79">
        <v>0</v>
      </c>
      <c r="O399" s="79">
        <v>2</v>
      </c>
      <c r="P399" s="79">
        <v>0</v>
      </c>
      <c r="Q399" s="75">
        <v>0.14000000000000001</v>
      </c>
      <c r="R399" s="75">
        <v>0</v>
      </c>
      <c r="S399" s="75">
        <v>0.14000000000000001</v>
      </c>
      <c r="T399" s="75">
        <v>0.34</v>
      </c>
      <c r="U399" s="75">
        <v>0.47</v>
      </c>
      <c r="V399" s="75">
        <v>0.14000000000000001</v>
      </c>
      <c r="W399" s="75">
        <v>0.47</v>
      </c>
      <c r="X399" s="79">
        <v>1.4</v>
      </c>
      <c r="Y399" s="79">
        <v>1.4</v>
      </c>
      <c r="Z399" s="79">
        <v>2.4</v>
      </c>
      <c r="AA399" s="79">
        <v>3.8</v>
      </c>
      <c r="AB399" s="75">
        <v>0.09</v>
      </c>
      <c r="AC399" s="75">
        <v>0.16</v>
      </c>
      <c r="AD399" s="75">
        <v>0.26</v>
      </c>
      <c r="AE399" s="75">
        <v>0.09</v>
      </c>
      <c r="AF399" s="75">
        <v>0.26</v>
      </c>
    </row>
    <row r="400" spans="1:32" x14ac:dyDescent="0.25">
      <c r="A400" s="77" t="s">
        <v>1247</v>
      </c>
      <c r="B400" s="78" t="s">
        <v>1241</v>
      </c>
      <c r="C400" s="79" t="s">
        <v>364</v>
      </c>
      <c r="D400" s="79" t="s">
        <v>361</v>
      </c>
      <c r="E400" s="79" t="s">
        <v>1242</v>
      </c>
      <c r="F400" s="75">
        <v>14</v>
      </c>
      <c r="G400" s="75">
        <v>13</v>
      </c>
      <c r="H400" s="74">
        <v>1181</v>
      </c>
      <c r="I400" s="75">
        <v>13.1</v>
      </c>
      <c r="J400" s="79">
        <v>0</v>
      </c>
      <c r="K400" s="79">
        <v>2</v>
      </c>
      <c r="L400" s="79">
        <v>0</v>
      </c>
      <c r="M400" s="79">
        <v>0</v>
      </c>
      <c r="N400" s="79">
        <v>0</v>
      </c>
      <c r="O400" s="79">
        <v>1</v>
      </c>
      <c r="P400" s="79">
        <v>0</v>
      </c>
      <c r="Q400" s="75">
        <v>0.08</v>
      </c>
      <c r="R400" s="75">
        <v>0</v>
      </c>
      <c r="S400" s="75">
        <v>0</v>
      </c>
      <c r="T400" s="75">
        <v>0.15</v>
      </c>
      <c r="U400" s="75">
        <v>0.15</v>
      </c>
      <c r="V400" s="75">
        <v>0</v>
      </c>
      <c r="W400" s="75">
        <v>0.15</v>
      </c>
      <c r="X400" s="79">
        <v>0.6</v>
      </c>
      <c r="Y400" s="79">
        <v>0.6</v>
      </c>
      <c r="Z400" s="79">
        <v>1.3</v>
      </c>
      <c r="AA400" s="79">
        <v>1.9</v>
      </c>
      <c r="AB400" s="75">
        <v>0.04</v>
      </c>
      <c r="AC400" s="75">
        <v>0.1</v>
      </c>
      <c r="AD400" s="75">
        <v>0.14000000000000001</v>
      </c>
      <c r="AE400" s="75">
        <v>0.04</v>
      </c>
      <c r="AF400" s="75">
        <v>0.14000000000000001</v>
      </c>
    </row>
    <row r="401" spans="1:32" x14ac:dyDescent="0.25">
      <c r="A401" s="77" t="s">
        <v>1247</v>
      </c>
      <c r="B401" s="78" t="s">
        <v>1243</v>
      </c>
      <c r="C401" s="79" t="s">
        <v>364</v>
      </c>
      <c r="D401" s="79" t="s">
        <v>361</v>
      </c>
      <c r="E401" s="79" t="s">
        <v>1244</v>
      </c>
      <c r="F401" s="75">
        <v>10</v>
      </c>
      <c r="G401" s="75">
        <v>9</v>
      </c>
      <c r="H401" s="75">
        <v>703</v>
      </c>
      <c r="I401" s="75">
        <v>7.8</v>
      </c>
      <c r="J401" s="79">
        <v>0</v>
      </c>
      <c r="K401" s="79">
        <v>0</v>
      </c>
      <c r="L401" s="79">
        <v>0</v>
      </c>
      <c r="M401" s="79">
        <v>0</v>
      </c>
      <c r="N401" s="79">
        <v>0</v>
      </c>
      <c r="O401" s="79">
        <v>0</v>
      </c>
      <c r="P401" s="79">
        <v>0</v>
      </c>
      <c r="Q401" s="75">
        <v>0</v>
      </c>
      <c r="R401" s="75">
        <v>0</v>
      </c>
      <c r="S401" s="75">
        <v>0</v>
      </c>
      <c r="T401" s="75">
        <v>0</v>
      </c>
      <c r="U401" s="75">
        <v>0</v>
      </c>
      <c r="V401" s="75">
        <v>0</v>
      </c>
      <c r="W401" s="75">
        <v>0</v>
      </c>
      <c r="X401" s="79">
        <v>0.3</v>
      </c>
      <c r="Y401" s="79">
        <v>0.3</v>
      </c>
      <c r="Z401" s="79">
        <v>0.1</v>
      </c>
      <c r="AA401" s="79">
        <v>0.5</v>
      </c>
      <c r="AB401" s="75">
        <v>0.04</v>
      </c>
      <c r="AC401" s="75">
        <v>0.02</v>
      </c>
      <c r="AD401" s="75">
        <v>0.06</v>
      </c>
      <c r="AE401" s="75">
        <v>0.04</v>
      </c>
      <c r="AF401" s="75">
        <v>0.06</v>
      </c>
    </row>
    <row r="402" spans="1:32" x14ac:dyDescent="0.25">
      <c r="A402" s="77" t="s">
        <v>1247</v>
      </c>
      <c r="B402" s="78" t="s">
        <v>1245</v>
      </c>
      <c r="C402" s="79" t="s">
        <v>364</v>
      </c>
      <c r="D402" s="79" t="s">
        <v>361</v>
      </c>
      <c r="E402" s="79" t="s">
        <v>1246</v>
      </c>
      <c r="F402" s="75">
        <v>0</v>
      </c>
      <c r="G402" s="75">
        <v>0</v>
      </c>
      <c r="H402" s="75">
        <v>0</v>
      </c>
      <c r="I402" s="75">
        <v>0</v>
      </c>
      <c r="J402" s="79">
        <v>0</v>
      </c>
      <c r="K402" s="79">
        <v>0</v>
      </c>
      <c r="L402" s="79">
        <v>0</v>
      </c>
      <c r="M402" s="79">
        <v>0</v>
      </c>
      <c r="N402" s="79">
        <v>0</v>
      </c>
      <c r="O402" s="79">
        <v>0</v>
      </c>
      <c r="P402" s="79">
        <v>0</v>
      </c>
      <c r="Q402" s="75">
        <v>0</v>
      </c>
      <c r="R402" s="75">
        <v>0</v>
      </c>
      <c r="S402" s="75">
        <v>0</v>
      </c>
      <c r="T402" s="75">
        <v>0</v>
      </c>
      <c r="U402" s="75">
        <v>0</v>
      </c>
      <c r="V402" s="75">
        <v>0</v>
      </c>
      <c r="W402" s="75">
        <v>0</v>
      </c>
      <c r="X402" s="79">
        <v>0</v>
      </c>
      <c r="Y402" s="79">
        <v>0</v>
      </c>
      <c r="Z402" s="79">
        <v>0</v>
      </c>
      <c r="AA402" s="79">
        <v>0</v>
      </c>
      <c r="AB402" s="75">
        <v>0</v>
      </c>
      <c r="AC402" s="75">
        <v>0</v>
      </c>
      <c r="AD402" s="75">
        <v>0</v>
      </c>
      <c r="AE402" s="75">
        <v>0</v>
      </c>
      <c r="AF402" s="75">
        <v>0</v>
      </c>
    </row>
    <row r="403" spans="1:32" x14ac:dyDescent="0.25">
      <c r="A403" s="54" t="s">
        <v>1312</v>
      </c>
      <c r="B403" s="88" t="s">
        <v>1248</v>
      </c>
      <c r="C403" s="75" t="s">
        <v>360</v>
      </c>
      <c r="D403" s="75" t="s">
        <v>365</v>
      </c>
      <c r="E403" s="75" t="s">
        <v>1249</v>
      </c>
      <c r="F403" s="79">
        <v>11</v>
      </c>
      <c r="G403" s="79">
        <v>10</v>
      </c>
      <c r="H403" s="79">
        <v>828</v>
      </c>
      <c r="I403" s="79">
        <v>9.1999999999999993</v>
      </c>
      <c r="J403" s="75">
        <v>3</v>
      </c>
      <c r="K403" s="75">
        <v>0</v>
      </c>
      <c r="L403" s="75">
        <v>3</v>
      </c>
      <c r="M403" s="75">
        <v>0</v>
      </c>
      <c r="N403" s="75">
        <v>0</v>
      </c>
      <c r="O403" s="75">
        <v>2</v>
      </c>
      <c r="P403" s="75">
        <v>0</v>
      </c>
      <c r="Q403" s="79">
        <v>0.22</v>
      </c>
      <c r="R403" s="79">
        <v>0</v>
      </c>
      <c r="S403" s="79">
        <v>0.33</v>
      </c>
      <c r="T403" s="79">
        <v>0</v>
      </c>
      <c r="U403" s="79">
        <v>0.33</v>
      </c>
      <c r="V403" s="79">
        <v>0.33</v>
      </c>
      <c r="W403" s="79">
        <v>0.33</v>
      </c>
      <c r="X403" s="75">
        <v>2.7</v>
      </c>
      <c r="Y403" s="75">
        <v>2.7</v>
      </c>
      <c r="Z403" s="75">
        <v>0.4</v>
      </c>
      <c r="AA403" s="75">
        <v>3.1</v>
      </c>
      <c r="AB403" s="79">
        <v>0.28999999999999998</v>
      </c>
      <c r="AC403" s="79">
        <v>0.05</v>
      </c>
      <c r="AD403" s="79">
        <v>0.34</v>
      </c>
      <c r="AE403" s="79">
        <v>0.28999999999999998</v>
      </c>
      <c r="AF403" s="79">
        <v>0.34</v>
      </c>
    </row>
    <row r="404" spans="1:32" x14ac:dyDescent="0.25">
      <c r="A404" s="54" t="s">
        <v>1312</v>
      </c>
      <c r="B404" s="88" t="s">
        <v>1250</v>
      </c>
      <c r="C404" s="75" t="s">
        <v>454</v>
      </c>
      <c r="D404" s="75" t="s">
        <v>369</v>
      </c>
      <c r="E404" s="75" t="s">
        <v>1251</v>
      </c>
      <c r="F404" s="79">
        <v>7</v>
      </c>
      <c r="G404" s="79">
        <v>2</v>
      </c>
      <c r="H404" s="79">
        <v>167</v>
      </c>
      <c r="I404" s="79">
        <v>1.9</v>
      </c>
      <c r="J404" s="75">
        <v>0</v>
      </c>
      <c r="K404" s="75">
        <v>0</v>
      </c>
      <c r="L404" s="75">
        <v>0</v>
      </c>
      <c r="M404" s="75">
        <v>0</v>
      </c>
      <c r="N404" s="75">
        <v>0</v>
      </c>
      <c r="O404" s="75">
        <v>0</v>
      </c>
      <c r="P404" s="75">
        <v>0</v>
      </c>
      <c r="Q404" s="79">
        <v>0</v>
      </c>
      <c r="R404" s="79">
        <v>0</v>
      </c>
      <c r="S404" s="79">
        <v>0</v>
      </c>
      <c r="T404" s="79">
        <v>0</v>
      </c>
      <c r="U404" s="79">
        <v>0</v>
      </c>
      <c r="V404" s="79">
        <v>0</v>
      </c>
      <c r="W404" s="79">
        <v>0</v>
      </c>
      <c r="X404" s="75">
        <v>0.1</v>
      </c>
      <c r="Y404" s="75">
        <v>0.1</v>
      </c>
      <c r="Z404" s="75">
        <v>0.1</v>
      </c>
      <c r="AA404" s="75">
        <v>0.2</v>
      </c>
      <c r="AB404" s="79">
        <v>0.05</v>
      </c>
      <c r="AC404" s="79">
        <v>0.06</v>
      </c>
      <c r="AD404" s="79">
        <v>0.11</v>
      </c>
      <c r="AE404" s="79">
        <v>0.05</v>
      </c>
      <c r="AF404" s="79">
        <v>0.11</v>
      </c>
    </row>
    <row r="405" spans="1:32" x14ac:dyDescent="0.25">
      <c r="A405" s="54" t="s">
        <v>1312</v>
      </c>
      <c r="B405" s="88" t="s">
        <v>1252</v>
      </c>
      <c r="C405" s="75" t="s">
        <v>364</v>
      </c>
      <c r="D405" s="75" t="s">
        <v>361</v>
      </c>
      <c r="E405" s="75" t="s">
        <v>757</v>
      </c>
      <c r="F405" s="79">
        <v>0</v>
      </c>
      <c r="G405" s="79">
        <v>0</v>
      </c>
      <c r="H405" s="79">
        <v>0</v>
      </c>
      <c r="I405" s="79">
        <v>0</v>
      </c>
      <c r="J405" s="75">
        <v>0</v>
      </c>
      <c r="K405" s="75">
        <v>0</v>
      </c>
      <c r="L405" s="75">
        <v>0</v>
      </c>
      <c r="M405" s="75">
        <v>0</v>
      </c>
      <c r="N405" s="75">
        <v>0</v>
      </c>
      <c r="O405" s="75">
        <v>0</v>
      </c>
      <c r="P405" s="75">
        <v>0</v>
      </c>
      <c r="Q405" s="79">
        <v>0</v>
      </c>
      <c r="R405" s="79">
        <v>0</v>
      </c>
      <c r="S405" s="79">
        <v>0</v>
      </c>
      <c r="T405" s="79">
        <v>0</v>
      </c>
      <c r="U405" s="79">
        <v>0</v>
      </c>
      <c r="V405" s="79">
        <v>0</v>
      </c>
      <c r="W405" s="79">
        <v>0</v>
      </c>
      <c r="X405" s="75">
        <v>0</v>
      </c>
      <c r="Y405" s="75">
        <v>0</v>
      </c>
      <c r="Z405" s="75">
        <v>0</v>
      </c>
      <c r="AA405" s="75">
        <v>0</v>
      </c>
      <c r="AB405" s="79">
        <v>0</v>
      </c>
      <c r="AC405" s="79">
        <v>0</v>
      </c>
      <c r="AD405" s="79">
        <v>0</v>
      </c>
      <c r="AE405" s="79">
        <v>0</v>
      </c>
      <c r="AF405" s="79">
        <v>0</v>
      </c>
    </row>
    <row r="406" spans="1:32" x14ac:dyDescent="0.25">
      <c r="A406" s="54" t="s">
        <v>1312</v>
      </c>
      <c r="B406" s="88" t="s">
        <v>1253</v>
      </c>
      <c r="C406" s="75" t="s">
        <v>364</v>
      </c>
      <c r="D406" s="75" t="s">
        <v>375</v>
      </c>
      <c r="E406" s="75" t="s">
        <v>1254</v>
      </c>
      <c r="F406" s="79">
        <v>0</v>
      </c>
      <c r="G406" s="79">
        <v>0</v>
      </c>
      <c r="H406" s="79">
        <v>0</v>
      </c>
      <c r="I406" s="79">
        <v>0</v>
      </c>
      <c r="J406" s="75">
        <v>0</v>
      </c>
      <c r="K406" s="75">
        <v>0</v>
      </c>
      <c r="L406" s="75">
        <v>0</v>
      </c>
      <c r="M406" s="75">
        <v>0</v>
      </c>
      <c r="N406" s="75">
        <v>0</v>
      </c>
      <c r="O406" s="75">
        <v>0</v>
      </c>
      <c r="P406" s="75">
        <v>0</v>
      </c>
      <c r="Q406" s="79">
        <v>0</v>
      </c>
      <c r="R406" s="79">
        <v>0</v>
      </c>
      <c r="S406" s="79">
        <v>0</v>
      </c>
      <c r="T406" s="79">
        <v>0</v>
      </c>
      <c r="U406" s="79">
        <v>0</v>
      </c>
      <c r="V406" s="79">
        <v>0</v>
      </c>
      <c r="W406" s="79">
        <v>0</v>
      </c>
      <c r="X406" s="75">
        <v>0</v>
      </c>
      <c r="Y406" s="75">
        <v>0</v>
      </c>
      <c r="Z406" s="75">
        <v>0</v>
      </c>
      <c r="AA406" s="75">
        <v>0</v>
      </c>
      <c r="AB406" s="79">
        <v>0</v>
      </c>
      <c r="AC406" s="79">
        <v>0</v>
      </c>
      <c r="AD406" s="79">
        <v>0</v>
      </c>
      <c r="AE406" s="79">
        <v>0</v>
      </c>
      <c r="AF406" s="79">
        <v>0</v>
      </c>
    </row>
    <row r="407" spans="1:32" s="70" customFormat="1" x14ac:dyDescent="0.25">
      <c r="A407" s="54" t="s">
        <v>1312</v>
      </c>
      <c r="B407" s="88" t="s">
        <v>799</v>
      </c>
      <c r="C407" s="75" t="s">
        <v>364</v>
      </c>
      <c r="D407" s="75" t="s">
        <v>375</v>
      </c>
      <c r="E407" s="75" t="s">
        <v>800</v>
      </c>
      <c r="F407" s="79">
        <v>0</v>
      </c>
      <c r="G407" s="79">
        <v>0</v>
      </c>
      <c r="H407" s="79">
        <v>0</v>
      </c>
      <c r="I407" s="79">
        <v>0</v>
      </c>
      <c r="J407" s="75">
        <v>0</v>
      </c>
      <c r="K407" s="75">
        <v>0</v>
      </c>
      <c r="L407" s="75">
        <v>0</v>
      </c>
      <c r="M407" s="75">
        <v>0</v>
      </c>
      <c r="N407" s="75">
        <v>0</v>
      </c>
      <c r="O407" s="75">
        <v>0</v>
      </c>
      <c r="P407" s="75">
        <v>0</v>
      </c>
      <c r="Q407" s="79">
        <v>0</v>
      </c>
      <c r="R407" s="79">
        <v>0</v>
      </c>
      <c r="S407" s="79">
        <v>0</v>
      </c>
      <c r="T407" s="79">
        <v>0</v>
      </c>
      <c r="U407" s="79">
        <v>0</v>
      </c>
      <c r="V407" s="79">
        <v>0</v>
      </c>
      <c r="W407" s="79">
        <v>0</v>
      </c>
      <c r="X407" s="75">
        <v>0</v>
      </c>
      <c r="Y407" s="75">
        <v>0</v>
      </c>
      <c r="Z407" s="75">
        <v>0</v>
      </c>
      <c r="AA407" s="75">
        <v>0</v>
      </c>
      <c r="AB407" s="79">
        <v>0</v>
      </c>
      <c r="AC407" s="79">
        <v>0</v>
      </c>
      <c r="AD407" s="79">
        <v>0</v>
      </c>
      <c r="AE407" s="79">
        <v>0</v>
      </c>
      <c r="AF407" s="79">
        <v>0</v>
      </c>
    </row>
    <row r="408" spans="1:32" x14ac:dyDescent="0.25">
      <c r="A408" s="54" t="s">
        <v>1312</v>
      </c>
      <c r="B408" s="88" t="s">
        <v>1255</v>
      </c>
      <c r="C408" s="75" t="s">
        <v>360</v>
      </c>
      <c r="D408" s="75" t="s">
        <v>369</v>
      </c>
      <c r="E408" s="75" t="s">
        <v>1256</v>
      </c>
      <c r="F408" s="79">
        <v>16</v>
      </c>
      <c r="G408" s="79">
        <v>12</v>
      </c>
      <c r="H408" s="80">
        <v>1161</v>
      </c>
      <c r="I408" s="79">
        <v>12.9</v>
      </c>
      <c r="J408" s="75">
        <v>2</v>
      </c>
      <c r="K408" s="75">
        <v>3</v>
      </c>
      <c r="L408" s="75">
        <v>2</v>
      </c>
      <c r="M408" s="75">
        <v>0</v>
      </c>
      <c r="N408" s="75">
        <v>0</v>
      </c>
      <c r="O408" s="75">
        <v>5</v>
      </c>
      <c r="P408" s="75">
        <v>0</v>
      </c>
      <c r="Q408" s="79">
        <v>0.39</v>
      </c>
      <c r="R408" s="79">
        <v>0</v>
      </c>
      <c r="S408" s="79">
        <v>0.16</v>
      </c>
      <c r="T408" s="79">
        <v>0.23</v>
      </c>
      <c r="U408" s="79">
        <v>0.39</v>
      </c>
      <c r="V408" s="79">
        <v>0.16</v>
      </c>
      <c r="W408" s="79">
        <v>0.39</v>
      </c>
      <c r="X408" s="75">
        <v>2.1</v>
      </c>
      <c r="Y408" s="75">
        <v>2.1</v>
      </c>
      <c r="Z408" s="75">
        <v>2</v>
      </c>
      <c r="AA408" s="75">
        <v>4</v>
      </c>
      <c r="AB408" s="79">
        <v>0.16</v>
      </c>
      <c r="AC408" s="79">
        <v>0.15</v>
      </c>
      <c r="AD408" s="79">
        <v>0.31</v>
      </c>
      <c r="AE408" s="79">
        <v>0.16</v>
      </c>
      <c r="AF408" s="79">
        <v>0.31</v>
      </c>
    </row>
    <row r="409" spans="1:32" x14ac:dyDescent="0.25">
      <c r="A409" s="54" t="s">
        <v>1312</v>
      </c>
      <c r="B409" s="88" t="s">
        <v>1257</v>
      </c>
      <c r="C409" s="75" t="s">
        <v>417</v>
      </c>
      <c r="D409" s="75" t="s">
        <v>361</v>
      </c>
      <c r="E409" s="75" t="s">
        <v>1258</v>
      </c>
      <c r="F409" s="79">
        <v>14</v>
      </c>
      <c r="G409" s="79">
        <v>13</v>
      </c>
      <c r="H409" s="80">
        <v>1187</v>
      </c>
      <c r="I409" s="79">
        <v>13.2</v>
      </c>
      <c r="J409" s="75">
        <v>0</v>
      </c>
      <c r="K409" s="75">
        <v>1</v>
      </c>
      <c r="L409" s="75">
        <v>0</v>
      </c>
      <c r="M409" s="75">
        <v>0</v>
      </c>
      <c r="N409" s="75">
        <v>0</v>
      </c>
      <c r="O409" s="75">
        <v>5</v>
      </c>
      <c r="P409" s="75">
        <v>0</v>
      </c>
      <c r="Q409" s="79">
        <v>0.38</v>
      </c>
      <c r="R409" s="79">
        <v>0</v>
      </c>
      <c r="S409" s="79">
        <v>0</v>
      </c>
      <c r="T409" s="79">
        <v>0.08</v>
      </c>
      <c r="U409" s="79">
        <v>0.08</v>
      </c>
      <c r="V409" s="79">
        <v>0</v>
      </c>
      <c r="W409" s="79">
        <v>0.08</v>
      </c>
      <c r="X409" s="75">
        <v>0.8</v>
      </c>
      <c r="Y409" s="75">
        <v>0.8</v>
      </c>
      <c r="Z409" s="75">
        <v>1.4</v>
      </c>
      <c r="AA409" s="75">
        <v>2.1</v>
      </c>
      <c r="AB409" s="79">
        <v>0.06</v>
      </c>
      <c r="AC409" s="79">
        <v>0.1</v>
      </c>
      <c r="AD409" s="79">
        <v>0.16</v>
      </c>
      <c r="AE409" s="79">
        <v>0.06</v>
      </c>
      <c r="AF409" s="79">
        <v>0.16</v>
      </c>
    </row>
    <row r="410" spans="1:32" x14ac:dyDescent="0.25">
      <c r="A410" s="54" t="s">
        <v>1312</v>
      </c>
      <c r="B410" s="88" t="s">
        <v>1261</v>
      </c>
      <c r="C410" s="75" t="s">
        <v>493</v>
      </c>
      <c r="D410" s="75" t="s">
        <v>365</v>
      </c>
      <c r="E410" s="75" t="s">
        <v>1262</v>
      </c>
      <c r="F410" s="79">
        <v>13</v>
      </c>
      <c r="G410" s="79">
        <v>5</v>
      </c>
      <c r="H410" s="79">
        <v>397</v>
      </c>
      <c r="I410" s="79">
        <v>4.4000000000000004</v>
      </c>
      <c r="J410" s="75">
        <v>0</v>
      </c>
      <c r="K410" s="75">
        <v>1</v>
      </c>
      <c r="L410" s="75">
        <v>0</v>
      </c>
      <c r="M410" s="75">
        <v>0</v>
      </c>
      <c r="N410" s="75">
        <v>0</v>
      </c>
      <c r="O410" s="75">
        <v>0</v>
      </c>
      <c r="P410" s="75">
        <v>0</v>
      </c>
      <c r="Q410" s="79">
        <v>0</v>
      </c>
      <c r="R410" s="79">
        <v>0</v>
      </c>
      <c r="S410" s="79">
        <v>0</v>
      </c>
      <c r="T410" s="79">
        <v>0.23</v>
      </c>
      <c r="U410" s="79">
        <v>0.23</v>
      </c>
      <c r="V410" s="79">
        <v>0</v>
      </c>
      <c r="W410" s="79">
        <v>0.23</v>
      </c>
      <c r="X410" s="75">
        <v>0.6</v>
      </c>
      <c r="Y410" s="75">
        <v>0.6</v>
      </c>
      <c r="Z410" s="75">
        <v>0.8</v>
      </c>
      <c r="AA410" s="75">
        <v>1.4</v>
      </c>
      <c r="AB410" s="79">
        <v>0.13</v>
      </c>
      <c r="AC410" s="79">
        <v>0.18</v>
      </c>
      <c r="AD410" s="79">
        <v>0.31</v>
      </c>
      <c r="AE410" s="79">
        <v>0.13</v>
      </c>
      <c r="AF410" s="79">
        <v>0.31</v>
      </c>
    </row>
    <row r="411" spans="1:32" x14ac:dyDescent="0.25">
      <c r="A411" s="54" t="s">
        <v>1312</v>
      </c>
      <c r="B411" s="88" t="s">
        <v>1263</v>
      </c>
      <c r="C411" s="75" t="s">
        <v>515</v>
      </c>
      <c r="D411" s="75" t="s">
        <v>369</v>
      </c>
      <c r="E411" s="75" t="s">
        <v>1264</v>
      </c>
      <c r="F411" s="79">
        <v>19</v>
      </c>
      <c r="G411" s="79">
        <v>18</v>
      </c>
      <c r="H411" s="80">
        <v>1489</v>
      </c>
      <c r="I411" s="79">
        <v>16.5</v>
      </c>
      <c r="J411" s="75">
        <v>1</v>
      </c>
      <c r="K411" s="75">
        <v>7</v>
      </c>
      <c r="L411" s="75">
        <v>1</v>
      </c>
      <c r="M411" s="75">
        <v>0</v>
      </c>
      <c r="N411" s="75">
        <v>0</v>
      </c>
      <c r="O411" s="75">
        <v>3</v>
      </c>
      <c r="P411" s="75">
        <v>0</v>
      </c>
      <c r="Q411" s="79">
        <v>0.18</v>
      </c>
      <c r="R411" s="79">
        <v>0</v>
      </c>
      <c r="S411" s="79">
        <v>0.06</v>
      </c>
      <c r="T411" s="79">
        <v>0.42</v>
      </c>
      <c r="U411" s="79">
        <v>0.48</v>
      </c>
      <c r="V411" s="79">
        <v>0.06</v>
      </c>
      <c r="W411" s="79">
        <v>0.48</v>
      </c>
      <c r="X411" s="75">
        <v>2.7</v>
      </c>
      <c r="Y411" s="75">
        <v>2.7</v>
      </c>
      <c r="Z411" s="75">
        <v>3</v>
      </c>
      <c r="AA411" s="75">
        <v>5.7</v>
      </c>
      <c r="AB411" s="79">
        <v>0.16</v>
      </c>
      <c r="AC411" s="79">
        <v>0.18</v>
      </c>
      <c r="AD411" s="79">
        <v>0.34</v>
      </c>
      <c r="AE411" s="79">
        <v>0.16</v>
      </c>
      <c r="AF411" s="79">
        <v>0.34</v>
      </c>
    </row>
    <row r="412" spans="1:32" x14ac:dyDescent="0.25">
      <c r="A412" s="54" t="s">
        <v>1312</v>
      </c>
      <c r="B412" s="88" t="s">
        <v>1265</v>
      </c>
      <c r="C412" s="75" t="s">
        <v>417</v>
      </c>
      <c r="D412" s="75" t="s">
        <v>414</v>
      </c>
      <c r="E412" s="75" t="s">
        <v>1266</v>
      </c>
      <c r="F412" s="79">
        <v>19</v>
      </c>
      <c r="G412" s="79">
        <v>19</v>
      </c>
      <c r="H412" s="80">
        <v>1708</v>
      </c>
      <c r="I412" s="79">
        <v>19</v>
      </c>
      <c r="J412" s="75">
        <v>4</v>
      </c>
      <c r="K412" s="75">
        <v>4</v>
      </c>
      <c r="L412" s="75">
        <v>4</v>
      </c>
      <c r="M412" s="75">
        <v>0</v>
      </c>
      <c r="N412" s="75">
        <v>0</v>
      </c>
      <c r="O412" s="75">
        <v>5</v>
      </c>
      <c r="P412" s="75">
        <v>0</v>
      </c>
      <c r="Q412" s="79">
        <v>0.26</v>
      </c>
      <c r="R412" s="79">
        <v>0</v>
      </c>
      <c r="S412" s="79">
        <v>0.21</v>
      </c>
      <c r="T412" s="79">
        <v>0.21</v>
      </c>
      <c r="U412" s="79">
        <v>0.42</v>
      </c>
      <c r="V412" s="79">
        <v>0.21</v>
      </c>
      <c r="W412" s="79">
        <v>0.42</v>
      </c>
      <c r="X412" s="75">
        <v>3.3</v>
      </c>
      <c r="Y412" s="75">
        <v>3.3</v>
      </c>
      <c r="Z412" s="75">
        <v>6.7</v>
      </c>
      <c r="AA412" s="75">
        <v>10</v>
      </c>
      <c r="AB412" s="79">
        <v>0.17</v>
      </c>
      <c r="AC412" s="79">
        <v>0.35</v>
      </c>
      <c r="AD412" s="79">
        <v>0.53</v>
      </c>
      <c r="AE412" s="79">
        <v>0.17</v>
      </c>
      <c r="AF412" s="79">
        <v>0.53</v>
      </c>
    </row>
    <row r="413" spans="1:32" x14ac:dyDescent="0.25">
      <c r="A413" s="54" t="s">
        <v>1312</v>
      </c>
      <c r="B413" s="88" t="s">
        <v>1267</v>
      </c>
      <c r="C413" s="75" t="s">
        <v>360</v>
      </c>
      <c r="D413" s="75" t="s">
        <v>369</v>
      </c>
      <c r="E413" s="75" t="s">
        <v>1268</v>
      </c>
      <c r="F413" s="79">
        <v>17</v>
      </c>
      <c r="G413" s="79">
        <v>5</v>
      </c>
      <c r="H413" s="79">
        <v>583</v>
      </c>
      <c r="I413" s="79">
        <v>6.5</v>
      </c>
      <c r="J413" s="75">
        <v>2</v>
      </c>
      <c r="K413" s="75">
        <v>0</v>
      </c>
      <c r="L413" s="75">
        <v>2</v>
      </c>
      <c r="M413" s="75">
        <v>0</v>
      </c>
      <c r="N413" s="75">
        <v>0</v>
      </c>
      <c r="O413" s="75">
        <v>4</v>
      </c>
      <c r="P413" s="75">
        <v>0</v>
      </c>
      <c r="Q413" s="79">
        <v>0.62</v>
      </c>
      <c r="R413" s="79">
        <v>0</v>
      </c>
      <c r="S413" s="79">
        <v>0.31</v>
      </c>
      <c r="T413" s="79">
        <v>0</v>
      </c>
      <c r="U413" s="79">
        <v>0.31</v>
      </c>
      <c r="V413" s="79">
        <v>0.31</v>
      </c>
      <c r="W413" s="79">
        <v>0.31</v>
      </c>
      <c r="X413" s="75">
        <v>1.3</v>
      </c>
      <c r="Y413" s="75">
        <v>1.3</v>
      </c>
      <c r="Z413" s="75">
        <v>1.1000000000000001</v>
      </c>
      <c r="AA413" s="75">
        <v>2.2999999999999998</v>
      </c>
      <c r="AB413" s="79">
        <v>0.19</v>
      </c>
      <c r="AC413" s="79">
        <v>0.16</v>
      </c>
      <c r="AD413" s="79">
        <v>0.36</v>
      </c>
      <c r="AE413" s="79">
        <v>0.19</v>
      </c>
      <c r="AF413" s="79">
        <v>0.36</v>
      </c>
    </row>
    <row r="414" spans="1:32" x14ac:dyDescent="0.25">
      <c r="A414" s="54" t="s">
        <v>1312</v>
      </c>
      <c r="B414" s="88" t="s">
        <v>1269</v>
      </c>
      <c r="C414" s="75" t="s">
        <v>490</v>
      </c>
      <c r="D414" s="75" t="s">
        <v>365</v>
      </c>
      <c r="E414" s="75" t="s">
        <v>1270</v>
      </c>
      <c r="F414" s="79">
        <v>9</v>
      </c>
      <c r="G414" s="79">
        <v>2</v>
      </c>
      <c r="H414" s="79">
        <v>242</v>
      </c>
      <c r="I414" s="79">
        <v>2.7</v>
      </c>
      <c r="J414" s="75">
        <v>1</v>
      </c>
      <c r="K414" s="75">
        <v>2</v>
      </c>
      <c r="L414" s="75">
        <v>1</v>
      </c>
      <c r="M414" s="75">
        <v>0</v>
      </c>
      <c r="N414" s="75">
        <v>0</v>
      </c>
      <c r="O414" s="75">
        <v>2</v>
      </c>
      <c r="P414" s="75">
        <v>0</v>
      </c>
      <c r="Q414" s="79">
        <v>0.74</v>
      </c>
      <c r="R414" s="79">
        <v>0</v>
      </c>
      <c r="S414" s="79">
        <v>0.37</v>
      </c>
      <c r="T414" s="79">
        <v>0.74</v>
      </c>
      <c r="U414" s="79">
        <v>1.1200000000000001</v>
      </c>
      <c r="V414" s="79">
        <v>0.37</v>
      </c>
      <c r="W414" s="79">
        <v>1.1200000000000001</v>
      </c>
      <c r="X414" s="75">
        <v>0.9</v>
      </c>
      <c r="Y414" s="75">
        <v>0.9</v>
      </c>
      <c r="Z414" s="75">
        <v>1</v>
      </c>
      <c r="AA414" s="75">
        <v>1.9</v>
      </c>
      <c r="AB414" s="79">
        <v>0.34</v>
      </c>
      <c r="AC414" s="79">
        <v>0.37</v>
      </c>
      <c r="AD414" s="79">
        <v>0.71</v>
      </c>
      <c r="AE414" s="79">
        <v>0.34</v>
      </c>
      <c r="AF414" s="79">
        <v>0.71</v>
      </c>
    </row>
    <row r="415" spans="1:32" x14ac:dyDescent="0.25">
      <c r="A415" s="54" t="s">
        <v>1312</v>
      </c>
      <c r="B415" s="88" t="s">
        <v>1271</v>
      </c>
      <c r="C415" s="75" t="s">
        <v>490</v>
      </c>
      <c r="D415" s="75" t="s">
        <v>375</v>
      </c>
      <c r="E415" s="75" t="s">
        <v>1272</v>
      </c>
      <c r="F415" s="79">
        <v>20</v>
      </c>
      <c r="G415" s="79">
        <v>20</v>
      </c>
      <c r="H415" s="80">
        <v>1800</v>
      </c>
      <c r="I415" s="79">
        <v>20</v>
      </c>
      <c r="J415" s="75">
        <v>0</v>
      </c>
      <c r="K415" s="75">
        <v>0</v>
      </c>
      <c r="L415" s="75">
        <v>0</v>
      </c>
      <c r="M415" s="75">
        <v>0</v>
      </c>
      <c r="N415" s="75">
        <v>0</v>
      </c>
      <c r="O415" s="75">
        <v>0</v>
      </c>
      <c r="P415" s="75">
        <v>0</v>
      </c>
      <c r="Q415" s="79">
        <v>0</v>
      </c>
      <c r="R415" s="79">
        <v>0</v>
      </c>
      <c r="S415" s="79">
        <v>0</v>
      </c>
      <c r="T415" s="79">
        <v>0</v>
      </c>
      <c r="U415" s="79">
        <v>0</v>
      </c>
      <c r="V415" s="79">
        <v>0</v>
      </c>
      <c r="W415" s="79">
        <v>0</v>
      </c>
      <c r="X415" s="75">
        <v>0</v>
      </c>
      <c r="Y415" s="75">
        <v>0</v>
      </c>
      <c r="Z415" s="75">
        <v>0.1</v>
      </c>
      <c r="AA415" s="75">
        <v>0.1</v>
      </c>
      <c r="AB415" s="79">
        <v>0</v>
      </c>
      <c r="AC415" s="79">
        <v>0.01</v>
      </c>
      <c r="AD415" s="79">
        <v>0.01</v>
      </c>
      <c r="AE415" s="79">
        <v>0</v>
      </c>
      <c r="AF415" s="79">
        <v>0.01</v>
      </c>
    </row>
    <row r="416" spans="1:32" x14ac:dyDescent="0.25">
      <c r="A416" s="54" t="s">
        <v>1312</v>
      </c>
      <c r="B416" s="88" t="s">
        <v>1273</v>
      </c>
      <c r="C416" s="75" t="s">
        <v>364</v>
      </c>
      <c r="D416" s="75" t="s">
        <v>375</v>
      </c>
      <c r="E416" s="75" t="s">
        <v>1274</v>
      </c>
      <c r="F416" s="79">
        <v>0</v>
      </c>
      <c r="G416" s="79">
        <v>0</v>
      </c>
      <c r="H416" s="79">
        <v>0</v>
      </c>
      <c r="I416" s="79">
        <v>0</v>
      </c>
      <c r="J416" s="75">
        <v>0</v>
      </c>
      <c r="K416" s="75">
        <v>0</v>
      </c>
      <c r="L416" s="75">
        <v>0</v>
      </c>
      <c r="M416" s="75">
        <v>0</v>
      </c>
      <c r="N416" s="75">
        <v>0</v>
      </c>
      <c r="O416" s="75">
        <v>0</v>
      </c>
      <c r="P416" s="75">
        <v>0</v>
      </c>
      <c r="Q416" s="79">
        <v>0</v>
      </c>
      <c r="R416" s="79">
        <v>0</v>
      </c>
      <c r="S416" s="79">
        <v>0</v>
      </c>
      <c r="T416" s="79">
        <v>0</v>
      </c>
      <c r="U416" s="79">
        <v>0</v>
      </c>
      <c r="V416" s="79">
        <v>0</v>
      </c>
      <c r="W416" s="79">
        <v>0</v>
      </c>
      <c r="X416" s="75">
        <v>0</v>
      </c>
      <c r="Y416" s="75">
        <v>0</v>
      </c>
      <c r="Z416" s="75">
        <v>0</v>
      </c>
      <c r="AA416" s="75">
        <v>0</v>
      </c>
      <c r="AB416" s="79">
        <v>0</v>
      </c>
      <c r="AC416" s="79">
        <v>0</v>
      </c>
      <c r="AD416" s="79">
        <v>0</v>
      </c>
      <c r="AE416" s="79">
        <v>0</v>
      </c>
      <c r="AF416" s="79">
        <v>0</v>
      </c>
    </row>
    <row r="417" spans="1:32" x14ac:dyDescent="0.25">
      <c r="A417" s="54" t="s">
        <v>1312</v>
      </c>
      <c r="B417" s="88" t="s">
        <v>1275</v>
      </c>
      <c r="C417" s="75" t="s">
        <v>1276</v>
      </c>
      <c r="D417" s="75" t="s">
        <v>369</v>
      </c>
      <c r="E417" s="75" t="s">
        <v>1277</v>
      </c>
      <c r="F417" s="79">
        <v>0</v>
      </c>
      <c r="G417" s="79">
        <v>0</v>
      </c>
      <c r="H417" s="79">
        <v>0</v>
      </c>
      <c r="I417" s="79">
        <v>0</v>
      </c>
      <c r="J417" s="75">
        <v>0</v>
      </c>
      <c r="K417" s="75">
        <v>0</v>
      </c>
      <c r="L417" s="75">
        <v>0</v>
      </c>
      <c r="M417" s="75">
        <v>0</v>
      </c>
      <c r="N417" s="75">
        <v>0</v>
      </c>
      <c r="O417" s="75">
        <v>0</v>
      </c>
      <c r="P417" s="75">
        <v>0</v>
      </c>
      <c r="Q417" s="79">
        <v>0</v>
      </c>
      <c r="R417" s="79">
        <v>0</v>
      </c>
      <c r="S417" s="79">
        <v>0</v>
      </c>
      <c r="T417" s="79">
        <v>0</v>
      </c>
      <c r="U417" s="79">
        <v>0</v>
      </c>
      <c r="V417" s="79">
        <v>0</v>
      </c>
      <c r="W417" s="79">
        <v>0</v>
      </c>
      <c r="X417" s="75">
        <v>0</v>
      </c>
      <c r="Y417" s="75">
        <v>0</v>
      </c>
      <c r="Z417" s="75">
        <v>0</v>
      </c>
      <c r="AA417" s="75">
        <v>0</v>
      </c>
      <c r="AB417" s="79">
        <v>0</v>
      </c>
      <c r="AC417" s="79">
        <v>0</v>
      </c>
      <c r="AD417" s="79">
        <v>0</v>
      </c>
      <c r="AE417" s="79">
        <v>0</v>
      </c>
      <c r="AF417" s="79">
        <v>0</v>
      </c>
    </row>
    <row r="418" spans="1:32" x14ac:dyDescent="0.25">
      <c r="A418" s="54" t="s">
        <v>1312</v>
      </c>
      <c r="B418" s="88" t="s">
        <v>1278</v>
      </c>
      <c r="C418" s="75" t="s">
        <v>1279</v>
      </c>
      <c r="D418" s="75" t="s">
        <v>375</v>
      </c>
      <c r="E418" s="75" t="s">
        <v>1280</v>
      </c>
      <c r="F418" s="79">
        <v>0</v>
      </c>
      <c r="G418" s="79">
        <v>0</v>
      </c>
      <c r="H418" s="79">
        <v>0</v>
      </c>
      <c r="I418" s="79">
        <v>0</v>
      </c>
      <c r="J418" s="75">
        <v>0</v>
      </c>
      <c r="K418" s="75">
        <v>0</v>
      </c>
      <c r="L418" s="75">
        <v>0</v>
      </c>
      <c r="M418" s="75">
        <v>0</v>
      </c>
      <c r="N418" s="75">
        <v>0</v>
      </c>
      <c r="O418" s="75">
        <v>0</v>
      </c>
      <c r="P418" s="75">
        <v>0</v>
      </c>
      <c r="Q418" s="79">
        <v>0</v>
      </c>
      <c r="R418" s="79">
        <v>0</v>
      </c>
      <c r="S418" s="79">
        <v>0</v>
      </c>
      <c r="T418" s="79">
        <v>0</v>
      </c>
      <c r="U418" s="79">
        <v>0</v>
      </c>
      <c r="V418" s="79">
        <v>0</v>
      </c>
      <c r="W418" s="79">
        <v>0</v>
      </c>
      <c r="X418" s="75">
        <v>0</v>
      </c>
      <c r="Y418" s="75">
        <v>0</v>
      </c>
      <c r="Z418" s="75">
        <v>0</v>
      </c>
      <c r="AA418" s="75">
        <v>0</v>
      </c>
      <c r="AB418" s="79">
        <v>0</v>
      </c>
      <c r="AC418" s="79">
        <v>0</v>
      </c>
      <c r="AD418" s="79">
        <v>0</v>
      </c>
      <c r="AE418" s="79">
        <v>0</v>
      </c>
      <c r="AF418" s="79">
        <v>0</v>
      </c>
    </row>
    <row r="419" spans="1:32" x14ac:dyDescent="0.25">
      <c r="A419" s="54" t="s">
        <v>1312</v>
      </c>
      <c r="B419" s="88" t="s">
        <v>1281</v>
      </c>
      <c r="C419" s="75" t="s">
        <v>493</v>
      </c>
      <c r="D419" s="75" t="s">
        <v>361</v>
      </c>
      <c r="E419" s="75" t="s">
        <v>1282</v>
      </c>
      <c r="F419" s="79">
        <v>6</v>
      </c>
      <c r="G419" s="79">
        <v>4</v>
      </c>
      <c r="H419" s="79">
        <v>439</v>
      </c>
      <c r="I419" s="79">
        <v>4.9000000000000004</v>
      </c>
      <c r="J419" s="75">
        <v>0</v>
      </c>
      <c r="K419" s="75">
        <v>0</v>
      </c>
      <c r="L419" s="75">
        <v>0</v>
      </c>
      <c r="M419" s="75">
        <v>0</v>
      </c>
      <c r="N419" s="75">
        <v>0</v>
      </c>
      <c r="O419" s="75">
        <v>0</v>
      </c>
      <c r="P419" s="75">
        <v>0</v>
      </c>
      <c r="Q419" s="79">
        <v>0</v>
      </c>
      <c r="R419" s="79">
        <v>0</v>
      </c>
      <c r="S419" s="79">
        <v>0</v>
      </c>
      <c r="T419" s="79">
        <v>0</v>
      </c>
      <c r="U419" s="79">
        <v>0</v>
      </c>
      <c r="V419" s="79">
        <v>0</v>
      </c>
      <c r="W419" s="79">
        <v>0</v>
      </c>
      <c r="X419" s="75">
        <v>0</v>
      </c>
      <c r="Y419" s="75">
        <v>0</v>
      </c>
      <c r="Z419" s="75">
        <v>0</v>
      </c>
      <c r="AA419" s="75">
        <v>0</v>
      </c>
      <c r="AB419" s="79">
        <v>0</v>
      </c>
      <c r="AC419" s="79">
        <v>0</v>
      </c>
      <c r="AD419" s="79">
        <v>0</v>
      </c>
      <c r="AE419" s="79">
        <v>0</v>
      </c>
      <c r="AF419" s="79">
        <v>0</v>
      </c>
    </row>
    <row r="420" spans="1:32" x14ac:dyDescent="0.25">
      <c r="A420" s="54" t="s">
        <v>1312</v>
      </c>
      <c r="B420" s="88" t="s">
        <v>1283</v>
      </c>
      <c r="C420" s="75" t="s">
        <v>364</v>
      </c>
      <c r="D420" s="75" t="s">
        <v>361</v>
      </c>
      <c r="E420" s="75" t="s">
        <v>1268</v>
      </c>
      <c r="F420" s="79">
        <v>8</v>
      </c>
      <c r="G420" s="79">
        <v>4</v>
      </c>
      <c r="H420" s="79">
        <v>387</v>
      </c>
      <c r="I420" s="79">
        <v>4.3</v>
      </c>
      <c r="J420" s="75">
        <v>0</v>
      </c>
      <c r="K420" s="75">
        <v>0</v>
      </c>
      <c r="L420" s="75">
        <v>0</v>
      </c>
      <c r="M420" s="75">
        <v>0</v>
      </c>
      <c r="N420" s="75">
        <v>0</v>
      </c>
      <c r="O420" s="75">
        <v>3</v>
      </c>
      <c r="P420" s="75">
        <v>0</v>
      </c>
      <c r="Q420" s="79">
        <v>0.7</v>
      </c>
      <c r="R420" s="79">
        <v>0</v>
      </c>
      <c r="S420" s="79">
        <v>0</v>
      </c>
      <c r="T420" s="79">
        <v>0</v>
      </c>
      <c r="U420" s="79">
        <v>0</v>
      </c>
      <c r="V420" s="79">
        <v>0</v>
      </c>
      <c r="W420" s="79">
        <v>0</v>
      </c>
      <c r="X420" s="75">
        <v>0.2</v>
      </c>
      <c r="Y420" s="75">
        <v>0.2</v>
      </c>
      <c r="Z420" s="75">
        <v>0</v>
      </c>
      <c r="AA420" s="75">
        <v>0.2</v>
      </c>
      <c r="AB420" s="79">
        <v>0.05</v>
      </c>
      <c r="AC420" s="79">
        <v>0.01</v>
      </c>
      <c r="AD420" s="79">
        <v>0.06</v>
      </c>
      <c r="AE420" s="79">
        <v>0.05</v>
      </c>
      <c r="AF420" s="79">
        <v>0.06</v>
      </c>
    </row>
    <row r="421" spans="1:32" x14ac:dyDescent="0.25">
      <c r="A421" s="54" t="s">
        <v>1312</v>
      </c>
      <c r="B421" s="88" t="s">
        <v>1284</v>
      </c>
      <c r="C421" s="75" t="s">
        <v>364</v>
      </c>
      <c r="D421" s="75" t="s">
        <v>369</v>
      </c>
      <c r="E421" s="75" t="s">
        <v>1285</v>
      </c>
      <c r="F421" s="79">
        <v>0</v>
      </c>
      <c r="G421" s="79">
        <v>0</v>
      </c>
      <c r="H421" s="79">
        <v>0</v>
      </c>
      <c r="I421" s="79">
        <v>0</v>
      </c>
      <c r="J421" s="75">
        <v>0</v>
      </c>
      <c r="K421" s="75">
        <v>0</v>
      </c>
      <c r="L421" s="75">
        <v>0</v>
      </c>
      <c r="M421" s="75">
        <v>0</v>
      </c>
      <c r="N421" s="75">
        <v>0</v>
      </c>
      <c r="O421" s="75">
        <v>0</v>
      </c>
      <c r="P421" s="75">
        <v>0</v>
      </c>
      <c r="Q421" s="79">
        <v>0</v>
      </c>
      <c r="R421" s="79">
        <v>0</v>
      </c>
      <c r="S421" s="79">
        <v>0</v>
      </c>
      <c r="T421" s="79">
        <v>0</v>
      </c>
      <c r="U421" s="79">
        <v>0</v>
      </c>
      <c r="V421" s="79">
        <v>0</v>
      </c>
      <c r="W421" s="79">
        <v>0</v>
      </c>
      <c r="X421" s="75">
        <v>0</v>
      </c>
      <c r="Y421" s="75">
        <v>0</v>
      </c>
      <c r="Z421" s="75">
        <v>0</v>
      </c>
      <c r="AA421" s="75">
        <v>0</v>
      </c>
      <c r="AB421" s="79">
        <v>0</v>
      </c>
      <c r="AC421" s="79">
        <v>0</v>
      </c>
      <c r="AD421" s="79">
        <v>0</v>
      </c>
      <c r="AE421" s="79">
        <v>0</v>
      </c>
      <c r="AF421" s="79">
        <v>0</v>
      </c>
    </row>
    <row r="422" spans="1:32" x14ac:dyDescent="0.25">
      <c r="A422" s="54" t="s">
        <v>1312</v>
      </c>
      <c r="B422" s="88" t="s">
        <v>1286</v>
      </c>
      <c r="C422" s="75" t="s">
        <v>454</v>
      </c>
      <c r="D422" s="75" t="s">
        <v>361</v>
      </c>
      <c r="E422" s="75" t="s">
        <v>1287</v>
      </c>
      <c r="F422" s="79">
        <v>12</v>
      </c>
      <c r="G422" s="79">
        <v>9</v>
      </c>
      <c r="H422" s="79">
        <v>836</v>
      </c>
      <c r="I422" s="79">
        <v>9.3000000000000007</v>
      </c>
      <c r="J422" s="75">
        <v>0</v>
      </c>
      <c r="K422" s="75">
        <v>0</v>
      </c>
      <c r="L422" s="75">
        <v>0</v>
      </c>
      <c r="M422" s="75">
        <v>0</v>
      </c>
      <c r="N422" s="75">
        <v>0</v>
      </c>
      <c r="O422" s="75">
        <v>3</v>
      </c>
      <c r="P422" s="75">
        <v>0</v>
      </c>
      <c r="Q422" s="79">
        <v>0.32</v>
      </c>
      <c r="R422" s="79">
        <v>0</v>
      </c>
      <c r="S422" s="79">
        <v>0</v>
      </c>
      <c r="T422" s="79">
        <v>0</v>
      </c>
      <c r="U422" s="79">
        <v>0</v>
      </c>
      <c r="V422" s="79">
        <v>0</v>
      </c>
      <c r="W422" s="79">
        <v>0</v>
      </c>
      <c r="X422" s="75">
        <v>0.2</v>
      </c>
      <c r="Y422" s="75">
        <v>0.2</v>
      </c>
      <c r="Z422" s="75">
        <v>0.1</v>
      </c>
      <c r="AA422" s="75">
        <v>0.3</v>
      </c>
      <c r="AB422" s="79">
        <v>0.02</v>
      </c>
      <c r="AC422" s="79">
        <v>0.01</v>
      </c>
      <c r="AD422" s="79">
        <v>0.03</v>
      </c>
      <c r="AE422" s="79">
        <v>0.02</v>
      </c>
      <c r="AF422" s="79">
        <v>0.03</v>
      </c>
    </row>
    <row r="423" spans="1:32" x14ac:dyDescent="0.25">
      <c r="A423" s="54" t="s">
        <v>1312</v>
      </c>
      <c r="B423" s="88" t="s">
        <v>1288</v>
      </c>
      <c r="C423" s="75" t="s">
        <v>406</v>
      </c>
      <c r="D423" s="75" t="s">
        <v>365</v>
      </c>
      <c r="E423" s="75" t="s">
        <v>1069</v>
      </c>
      <c r="F423" s="79">
        <v>9</v>
      </c>
      <c r="G423" s="79">
        <v>6</v>
      </c>
      <c r="H423" s="79">
        <v>458</v>
      </c>
      <c r="I423" s="79">
        <v>5.0999999999999996</v>
      </c>
      <c r="J423" s="75">
        <v>3</v>
      </c>
      <c r="K423" s="75">
        <v>2</v>
      </c>
      <c r="L423" s="75">
        <v>2</v>
      </c>
      <c r="M423" s="75">
        <v>1</v>
      </c>
      <c r="N423" s="75">
        <v>1</v>
      </c>
      <c r="O423" s="75">
        <v>0</v>
      </c>
      <c r="P423" s="75">
        <v>0</v>
      </c>
      <c r="Q423" s="79">
        <v>0</v>
      </c>
      <c r="R423" s="79">
        <v>0</v>
      </c>
      <c r="S423" s="79">
        <v>0.59</v>
      </c>
      <c r="T423" s="79">
        <v>0.39</v>
      </c>
      <c r="U423" s="79">
        <v>0.98</v>
      </c>
      <c r="V423" s="79">
        <v>0.39</v>
      </c>
      <c r="W423" s="79">
        <v>0.79</v>
      </c>
      <c r="X423" s="75">
        <v>3.2</v>
      </c>
      <c r="Y423" s="75">
        <v>2.4</v>
      </c>
      <c r="Z423" s="75">
        <v>0.9</v>
      </c>
      <c r="AA423" s="75">
        <v>3.3</v>
      </c>
      <c r="AB423" s="79">
        <v>0.63</v>
      </c>
      <c r="AC423" s="79">
        <v>0.18</v>
      </c>
      <c r="AD423" s="79">
        <v>0.81</v>
      </c>
      <c r="AE423" s="79">
        <v>0.47</v>
      </c>
      <c r="AF423" s="79">
        <v>0.66</v>
      </c>
    </row>
    <row r="424" spans="1:32" x14ac:dyDescent="0.25">
      <c r="A424" s="54" t="s">
        <v>1312</v>
      </c>
      <c r="B424" s="88" t="s">
        <v>1289</v>
      </c>
      <c r="C424" s="75" t="s">
        <v>457</v>
      </c>
      <c r="D424" s="75" t="s">
        <v>361</v>
      </c>
      <c r="E424" s="75" t="s">
        <v>1290</v>
      </c>
      <c r="F424" s="79">
        <v>18</v>
      </c>
      <c r="G424" s="79">
        <v>16</v>
      </c>
      <c r="H424" s="80">
        <v>1388</v>
      </c>
      <c r="I424" s="79">
        <v>15.4</v>
      </c>
      <c r="J424" s="75">
        <v>1</v>
      </c>
      <c r="K424" s="75">
        <v>0</v>
      </c>
      <c r="L424" s="75">
        <v>1</v>
      </c>
      <c r="M424" s="75">
        <v>0</v>
      </c>
      <c r="N424" s="75">
        <v>0</v>
      </c>
      <c r="O424" s="75">
        <v>4</v>
      </c>
      <c r="P424" s="75">
        <v>0</v>
      </c>
      <c r="Q424" s="79">
        <v>0.26</v>
      </c>
      <c r="R424" s="79">
        <v>0</v>
      </c>
      <c r="S424" s="79">
        <v>0.06</v>
      </c>
      <c r="T424" s="79">
        <v>0</v>
      </c>
      <c r="U424" s="79">
        <v>0.06</v>
      </c>
      <c r="V424" s="79">
        <v>0.06</v>
      </c>
      <c r="W424" s="79">
        <v>0.06</v>
      </c>
      <c r="X424" s="75">
        <v>0.2</v>
      </c>
      <c r="Y424" s="75">
        <v>0.2</v>
      </c>
      <c r="Z424" s="75">
        <v>0.1</v>
      </c>
      <c r="AA424" s="75">
        <v>0.2</v>
      </c>
      <c r="AB424" s="79">
        <v>0.01</v>
      </c>
      <c r="AC424" s="79">
        <v>0.01</v>
      </c>
      <c r="AD424" s="79">
        <v>0.02</v>
      </c>
      <c r="AE424" s="79">
        <v>0.01</v>
      </c>
      <c r="AF424" s="79">
        <v>0.02</v>
      </c>
    </row>
    <row r="425" spans="1:32" x14ac:dyDescent="0.25">
      <c r="A425" s="54" t="s">
        <v>1312</v>
      </c>
      <c r="B425" s="88" t="s">
        <v>1291</v>
      </c>
      <c r="C425" s="75" t="s">
        <v>422</v>
      </c>
      <c r="D425" s="75" t="s">
        <v>369</v>
      </c>
      <c r="E425" s="75" t="s">
        <v>1292</v>
      </c>
      <c r="F425" s="79">
        <v>15</v>
      </c>
      <c r="G425" s="79">
        <v>7</v>
      </c>
      <c r="H425" s="79">
        <v>753</v>
      </c>
      <c r="I425" s="79">
        <v>8.4</v>
      </c>
      <c r="J425" s="75">
        <v>0</v>
      </c>
      <c r="K425" s="75">
        <v>0</v>
      </c>
      <c r="L425" s="75">
        <v>0</v>
      </c>
      <c r="M425" s="75">
        <v>0</v>
      </c>
      <c r="N425" s="75">
        <v>0</v>
      </c>
      <c r="O425" s="75">
        <v>5</v>
      </c>
      <c r="P425" s="75">
        <v>0</v>
      </c>
      <c r="Q425" s="79">
        <v>0.6</v>
      </c>
      <c r="R425" s="79">
        <v>0</v>
      </c>
      <c r="S425" s="79">
        <v>0</v>
      </c>
      <c r="T425" s="79">
        <v>0</v>
      </c>
      <c r="U425" s="79">
        <v>0</v>
      </c>
      <c r="V425" s="79">
        <v>0</v>
      </c>
      <c r="W425" s="79">
        <v>0</v>
      </c>
      <c r="X425" s="75">
        <v>0.8</v>
      </c>
      <c r="Y425" s="75">
        <v>0.8</v>
      </c>
      <c r="Z425" s="75">
        <v>0.2</v>
      </c>
      <c r="AA425" s="75">
        <v>1</v>
      </c>
      <c r="AB425" s="79">
        <v>0.09</v>
      </c>
      <c r="AC425" s="79">
        <v>0.03</v>
      </c>
      <c r="AD425" s="79">
        <v>0.12</v>
      </c>
      <c r="AE425" s="79">
        <v>0.09</v>
      </c>
      <c r="AF425" s="79">
        <v>0.12</v>
      </c>
    </row>
    <row r="426" spans="1:32" x14ac:dyDescent="0.25">
      <c r="A426" s="54" t="s">
        <v>1312</v>
      </c>
      <c r="B426" s="88" t="s">
        <v>1293</v>
      </c>
      <c r="C426" s="75" t="s">
        <v>1175</v>
      </c>
      <c r="D426" s="75" t="s">
        <v>369</v>
      </c>
      <c r="E426" s="75" t="s">
        <v>1141</v>
      </c>
      <c r="F426" s="79">
        <v>0</v>
      </c>
      <c r="G426" s="79">
        <v>0</v>
      </c>
      <c r="H426" s="79">
        <v>0</v>
      </c>
      <c r="I426" s="79">
        <v>0</v>
      </c>
      <c r="J426" s="75">
        <v>0</v>
      </c>
      <c r="K426" s="75">
        <v>0</v>
      </c>
      <c r="L426" s="75">
        <v>0</v>
      </c>
      <c r="M426" s="75">
        <v>0</v>
      </c>
      <c r="N426" s="75">
        <v>0</v>
      </c>
      <c r="O426" s="75">
        <v>0</v>
      </c>
      <c r="P426" s="75">
        <v>0</v>
      </c>
      <c r="Q426" s="79">
        <v>0</v>
      </c>
      <c r="R426" s="79">
        <v>0</v>
      </c>
      <c r="S426" s="79">
        <v>0</v>
      </c>
      <c r="T426" s="79">
        <v>0</v>
      </c>
      <c r="U426" s="79">
        <v>0</v>
      </c>
      <c r="V426" s="79">
        <v>0</v>
      </c>
      <c r="W426" s="79">
        <v>0</v>
      </c>
      <c r="X426" s="75">
        <v>0</v>
      </c>
      <c r="Y426" s="75">
        <v>0</v>
      </c>
      <c r="Z426" s="75">
        <v>0</v>
      </c>
      <c r="AA426" s="75">
        <v>0</v>
      </c>
      <c r="AB426" s="79">
        <v>0</v>
      </c>
      <c r="AC426" s="79">
        <v>0</v>
      </c>
      <c r="AD426" s="79">
        <v>0</v>
      </c>
      <c r="AE426" s="79">
        <v>0</v>
      </c>
      <c r="AF426" s="79">
        <v>0</v>
      </c>
    </row>
    <row r="427" spans="1:32" x14ac:dyDescent="0.25">
      <c r="A427" s="54" t="s">
        <v>1312</v>
      </c>
      <c r="B427" s="88" t="s">
        <v>1294</v>
      </c>
      <c r="C427" s="75" t="s">
        <v>364</v>
      </c>
      <c r="D427" s="75" t="s">
        <v>365</v>
      </c>
      <c r="E427" s="75" t="s">
        <v>1295</v>
      </c>
      <c r="F427" s="79">
        <v>20</v>
      </c>
      <c r="G427" s="79">
        <v>18</v>
      </c>
      <c r="H427" s="80">
        <v>1615</v>
      </c>
      <c r="I427" s="79">
        <v>17.899999999999999</v>
      </c>
      <c r="J427" s="75">
        <v>9</v>
      </c>
      <c r="K427" s="75">
        <v>3</v>
      </c>
      <c r="L427" s="75">
        <v>9</v>
      </c>
      <c r="M427" s="75">
        <v>0</v>
      </c>
      <c r="N427" s="75">
        <v>0</v>
      </c>
      <c r="O427" s="75">
        <v>2</v>
      </c>
      <c r="P427" s="75">
        <v>0</v>
      </c>
      <c r="Q427" s="79">
        <v>0.11</v>
      </c>
      <c r="R427" s="79">
        <v>0</v>
      </c>
      <c r="S427" s="79">
        <v>0.5</v>
      </c>
      <c r="T427" s="79">
        <v>0.17</v>
      </c>
      <c r="U427" s="79">
        <v>0.67</v>
      </c>
      <c r="V427" s="79">
        <v>0.5</v>
      </c>
      <c r="W427" s="79">
        <v>0.67</v>
      </c>
      <c r="X427" s="75">
        <v>7.5</v>
      </c>
      <c r="Y427" s="75">
        <v>7.5</v>
      </c>
      <c r="Z427" s="75">
        <v>2.2999999999999998</v>
      </c>
      <c r="AA427" s="75">
        <v>9.8000000000000007</v>
      </c>
      <c r="AB427" s="79">
        <v>0.42</v>
      </c>
      <c r="AC427" s="79">
        <v>0.13</v>
      </c>
      <c r="AD427" s="79">
        <v>0.54</v>
      </c>
      <c r="AE427" s="79">
        <v>0.42</v>
      </c>
      <c r="AF427" s="79">
        <v>0.54</v>
      </c>
    </row>
    <row r="428" spans="1:32" x14ac:dyDescent="0.25">
      <c r="A428" s="54" t="s">
        <v>1312</v>
      </c>
      <c r="B428" s="88" t="s">
        <v>1296</v>
      </c>
      <c r="C428" s="75" t="s">
        <v>417</v>
      </c>
      <c r="D428" s="75" t="s">
        <v>365</v>
      </c>
      <c r="E428" s="75" t="s">
        <v>1297</v>
      </c>
      <c r="F428" s="79">
        <v>10</v>
      </c>
      <c r="G428" s="79">
        <v>4</v>
      </c>
      <c r="H428" s="79">
        <v>525</v>
      </c>
      <c r="I428" s="79">
        <v>5.8</v>
      </c>
      <c r="J428" s="75">
        <v>1</v>
      </c>
      <c r="K428" s="75">
        <v>0</v>
      </c>
      <c r="L428" s="75">
        <v>1</v>
      </c>
      <c r="M428" s="75">
        <v>0</v>
      </c>
      <c r="N428" s="75">
        <v>0</v>
      </c>
      <c r="O428" s="75">
        <v>2</v>
      </c>
      <c r="P428" s="75">
        <v>0</v>
      </c>
      <c r="Q428" s="79">
        <v>0.34</v>
      </c>
      <c r="R428" s="79">
        <v>0</v>
      </c>
      <c r="S428" s="79">
        <v>0.17</v>
      </c>
      <c r="T428" s="79">
        <v>0</v>
      </c>
      <c r="U428" s="79">
        <v>0.17</v>
      </c>
      <c r="V428" s="79">
        <v>0.17</v>
      </c>
      <c r="W428" s="79">
        <v>0.17</v>
      </c>
      <c r="X428" s="75">
        <v>1.9</v>
      </c>
      <c r="Y428" s="75">
        <v>1.9</v>
      </c>
      <c r="Z428" s="75">
        <v>0.4</v>
      </c>
      <c r="AA428" s="75">
        <v>2.2999999999999998</v>
      </c>
      <c r="AB428" s="79">
        <v>0.32</v>
      </c>
      <c r="AC428" s="79">
        <v>7.0000000000000007E-2</v>
      </c>
      <c r="AD428" s="79">
        <v>0.4</v>
      </c>
      <c r="AE428" s="79">
        <v>0.32</v>
      </c>
      <c r="AF428" s="79">
        <v>0.4</v>
      </c>
    </row>
    <row r="429" spans="1:32" x14ac:dyDescent="0.25">
      <c r="A429" s="54" t="s">
        <v>1312</v>
      </c>
      <c r="B429" s="88" t="s">
        <v>1298</v>
      </c>
      <c r="C429" s="75" t="s">
        <v>364</v>
      </c>
      <c r="D429" s="75" t="s">
        <v>365</v>
      </c>
      <c r="E429" s="75" t="s">
        <v>1299</v>
      </c>
      <c r="F429" s="79">
        <v>10</v>
      </c>
      <c r="G429" s="79">
        <v>10</v>
      </c>
      <c r="H429" s="79">
        <v>714</v>
      </c>
      <c r="I429" s="79">
        <v>7.9</v>
      </c>
      <c r="J429" s="75">
        <v>2</v>
      </c>
      <c r="K429" s="75">
        <v>1</v>
      </c>
      <c r="L429" s="75">
        <v>2</v>
      </c>
      <c r="M429" s="75">
        <v>0</v>
      </c>
      <c r="N429" s="75">
        <v>0</v>
      </c>
      <c r="O429" s="75">
        <v>0</v>
      </c>
      <c r="P429" s="75">
        <v>0</v>
      </c>
      <c r="Q429" s="79">
        <v>0</v>
      </c>
      <c r="R429" s="79">
        <v>0</v>
      </c>
      <c r="S429" s="79">
        <v>0.25</v>
      </c>
      <c r="T429" s="79">
        <v>0.13</v>
      </c>
      <c r="U429" s="79">
        <v>0.38</v>
      </c>
      <c r="V429" s="79">
        <v>0.25</v>
      </c>
      <c r="W429" s="79">
        <v>0.38</v>
      </c>
      <c r="X429" s="75">
        <v>1.6</v>
      </c>
      <c r="Y429" s="75">
        <v>1.6</v>
      </c>
      <c r="Z429" s="75">
        <v>0.8</v>
      </c>
      <c r="AA429" s="75">
        <v>2.5</v>
      </c>
      <c r="AB429" s="79">
        <v>0.21</v>
      </c>
      <c r="AC429" s="79">
        <v>0.1</v>
      </c>
      <c r="AD429" s="79">
        <v>0.31</v>
      </c>
      <c r="AE429" s="79">
        <v>0.21</v>
      </c>
      <c r="AF429" s="79">
        <v>0.31</v>
      </c>
    </row>
    <row r="430" spans="1:32" x14ac:dyDescent="0.25">
      <c r="A430" s="54" t="s">
        <v>1312</v>
      </c>
      <c r="B430" s="88" t="s">
        <v>1300</v>
      </c>
      <c r="C430" s="75" t="s">
        <v>364</v>
      </c>
      <c r="D430" s="75" t="s">
        <v>361</v>
      </c>
      <c r="E430" s="75" t="s">
        <v>1301</v>
      </c>
      <c r="F430" s="79">
        <v>16</v>
      </c>
      <c r="G430" s="79">
        <v>15</v>
      </c>
      <c r="H430" s="80">
        <v>1323</v>
      </c>
      <c r="I430" s="79">
        <v>14.7</v>
      </c>
      <c r="J430" s="75">
        <v>1</v>
      </c>
      <c r="K430" s="75">
        <v>1</v>
      </c>
      <c r="L430" s="75">
        <v>1</v>
      </c>
      <c r="M430" s="75">
        <v>0</v>
      </c>
      <c r="N430" s="75">
        <v>0</v>
      </c>
      <c r="O430" s="75">
        <v>4</v>
      </c>
      <c r="P430" s="75">
        <v>0</v>
      </c>
      <c r="Q430" s="79">
        <v>0.27</v>
      </c>
      <c r="R430" s="79">
        <v>0</v>
      </c>
      <c r="S430" s="79">
        <v>7.0000000000000007E-2</v>
      </c>
      <c r="T430" s="79">
        <v>7.0000000000000007E-2</v>
      </c>
      <c r="U430" s="79">
        <v>0.14000000000000001</v>
      </c>
      <c r="V430" s="79">
        <v>7.0000000000000007E-2</v>
      </c>
      <c r="W430" s="79">
        <v>0.14000000000000001</v>
      </c>
      <c r="X430" s="75">
        <v>0.5</v>
      </c>
      <c r="Y430" s="75">
        <v>0.5</v>
      </c>
      <c r="Z430" s="75">
        <v>1.6</v>
      </c>
      <c r="AA430" s="75">
        <v>2.1</v>
      </c>
      <c r="AB430" s="79">
        <v>0.04</v>
      </c>
      <c r="AC430" s="79">
        <v>0.11</v>
      </c>
      <c r="AD430" s="79">
        <v>0.15</v>
      </c>
      <c r="AE430" s="79">
        <v>0.04</v>
      </c>
      <c r="AF430" s="79">
        <v>0.15</v>
      </c>
    </row>
    <row r="431" spans="1:32" x14ac:dyDescent="0.25">
      <c r="A431" s="54" t="s">
        <v>1312</v>
      </c>
      <c r="B431" s="88" t="s">
        <v>1302</v>
      </c>
      <c r="C431" s="75" t="s">
        <v>364</v>
      </c>
      <c r="D431" s="75" t="s">
        <v>369</v>
      </c>
      <c r="E431" s="75" t="s">
        <v>1303</v>
      </c>
      <c r="F431" s="79">
        <v>0</v>
      </c>
      <c r="G431" s="79">
        <v>0</v>
      </c>
      <c r="H431" s="79">
        <v>0</v>
      </c>
      <c r="I431" s="79">
        <v>0</v>
      </c>
      <c r="J431" s="75">
        <v>0</v>
      </c>
      <c r="K431" s="75">
        <v>0</v>
      </c>
      <c r="L431" s="75">
        <v>0</v>
      </c>
      <c r="M431" s="75">
        <v>0</v>
      </c>
      <c r="N431" s="75">
        <v>0</v>
      </c>
      <c r="O431" s="75">
        <v>0</v>
      </c>
      <c r="P431" s="75">
        <v>0</v>
      </c>
      <c r="Q431" s="79">
        <v>0</v>
      </c>
      <c r="R431" s="79">
        <v>0</v>
      </c>
      <c r="S431" s="79">
        <v>0</v>
      </c>
      <c r="T431" s="79">
        <v>0</v>
      </c>
      <c r="U431" s="79">
        <v>0</v>
      </c>
      <c r="V431" s="79">
        <v>0</v>
      </c>
      <c r="W431" s="79">
        <v>0</v>
      </c>
      <c r="X431" s="75">
        <v>0</v>
      </c>
      <c r="Y431" s="75">
        <v>0</v>
      </c>
      <c r="Z431" s="75">
        <v>0</v>
      </c>
      <c r="AA431" s="75">
        <v>0</v>
      </c>
      <c r="AB431" s="79">
        <v>0</v>
      </c>
      <c r="AC431" s="79">
        <v>0</v>
      </c>
      <c r="AD431" s="79">
        <v>0</v>
      </c>
      <c r="AE431" s="79">
        <v>0</v>
      </c>
      <c r="AF431" s="79">
        <v>0</v>
      </c>
    </row>
    <row r="432" spans="1:32" x14ac:dyDescent="0.25">
      <c r="A432" s="54" t="s">
        <v>1312</v>
      </c>
      <c r="B432" s="88" t="s">
        <v>1304</v>
      </c>
      <c r="C432" s="75" t="s">
        <v>406</v>
      </c>
      <c r="D432" s="75" t="s">
        <v>361</v>
      </c>
      <c r="E432" s="75" t="s">
        <v>1305</v>
      </c>
      <c r="F432" s="79">
        <v>15</v>
      </c>
      <c r="G432" s="79">
        <v>13</v>
      </c>
      <c r="H432" s="80">
        <v>1119</v>
      </c>
      <c r="I432" s="79">
        <v>12.4</v>
      </c>
      <c r="J432" s="75">
        <v>0</v>
      </c>
      <c r="K432" s="75">
        <v>0</v>
      </c>
      <c r="L432" s="75">
        <v>0</v>
      </c>
      <c r="M432" s="75">
        <v>0</v>
      </c>
      <c r="N432" s="75">
        <v>0</v>
      </c>
      <c r="O432" s="75">
        <v>1</v>
      </c>
      <c r="P432" s="75">
        <v>0</v>
      </c>
      <c r="Q432" s="79">
        <v>0.08</v>
      </c>
      <c r="R432" s="79">
        <v>0</v>
      </c>
      <c r="S432" s="79">
        <v>0</v>
      </c>
      <c r="T432" s="79">
        <v>0</v>
      </c>
      <c r="U432" s="79">
        <v>0</v>
      </c>
      <c r="V432" s="79">
        <v>0</v>
      </c>
      <c r="W432" s="79">
        <v>0</v>
      </c>
      <c r="X432" s="75">
        <v>0</v>
      </c>
      <c r="Y432" s="75">
        <v>0</v>
      </c>
      <c r="Z432" s="75">
        <v>0.1</v>
      </c>
      <c r="AA432" s="75">
        <v>0.1</v>
      </c>
      <c r="AB432" s="79">
        <v>0</v>
      </c>
      <c r="AC432" s="79">
        <v>0.01</v>
      </c>
      <c r="AD432" s="79">
        <v>0.01</v>
      </c>
      <c r="AE432" s="79">
        <v>0</v>
      </c>
      <c r="AF432" s="79">
        <v>0.01</v>
      </c>
    </row>
    <row r="433" spans="1:32" x14ac:dyDescent="0.25">
      <c r="A433" s="54" t="s">
        <v>1312</v>
      </c>
      <c r="B433" s="88" t="s">
        <v>1306</v>
      </c>
      <c r="C433" s="75" t="s">
        <v>364</v>
      </c>
      <c r="D433" s="75" t="s">
        <v>361</v>
      </c>
      <c r="E433" s="75" t="s">
        <v>1307</v>
      </c>
      <c r="F433" s="79">
        <v>7</v>
      </c>
      <c r="G433" s="79">
        <v>6</v>
      </c>
      <c r="H433" s="79">
        <v>523</v>
      </c>
      <c r="I433" s="79">
        <v>5.8</v>
      </c>
      <c r="J433" s="75">
        <v>0</v>
      </c>
      <c r="K433" s="75">
        <v>0</v>
      </c>
      <c r="L433" s="75">
        <v>0</v>
      </c>
      <c r="M433" s="75">
        <v>0</v>
      </c>
      <c r="N433" s="75">
        <v>0</v>
      </c>
      <c r="O433" s="75">
        <v>0</v>
      </c>
      <c r="P433" s="75">
        <v>0</v>
      </c>
      <c r="Q433" s="79">
        <v>0</v>
      </c>
      <c r="R433" s="79">
        <v>0</v>
      </c>
      <c r="S433" s="79">
        <v>0</v>
      </c>
      <c r="T433" s="79">
        <v>0</v>
      </c>
      <c r="U433" s="79">
        <v>0</v>
      </c>
      <c r="V433" s="79">
        <v>0</v>
      </c>
      <c r="W433" s="79">
        <v>0</v>
      </c>
      <c r="X433" s="75">
        <v>0</v>
      </c>
      <c r="Y433" s="75">
        <v>0</v>
      </c>
      <c r="Z433" s="75">
        <v>0.5</v>
      </c>
      <c r="AA433" s="75">
        <v>0.6</v>
      </c>
      <c r="AB433" s="79">
        <v>0.01</v>
      </c>
      <c r="AC433" s="79">
        <v>0.09</v>
      </c>
      <c r="AD433" s="79">
        <v>0.1</v>
      </c>
      <c r="AE433" s="79">
        <v>0.01</v>
      </c>
      <c r="AF433" s="79">
        <v>0.1</v>
      </c>
    </row>
    <row r="434" spans="1:32" x14ac:dyDescent="0.25">
      <c r="A434" s="54" t="s">
        <v>1312</v>
      </c>
      <c r="B434" s="88" t="s">
        <v>1308</v>
      </c>
      <c r="C434" s="75" t="s">
        <v>454</v>
      </c>
      <c r="D434" s="75" t="s">
        <v>365</v>
      </c>
      <c r="E434" s="75" t="s">
        <v>1309</v>
      </c>
      <c r="F434" s="79">
        <v>2</v>
      </c>
      <c r="G434" s="79">
        <v>2</v>
      </c>
      <c r="H434" s="79">
        <v>158</v>
      </c>
      <c r="I434" s="79">
        <v>1.8</v>
      </c>
      <c r="J434" s="75">
        <v>0</v>
      </c>
      <c r="K434" s="75">
        <v>0</v>
      </c>
      <c r="L434" s="75">
        <v>0</v>
      </c>
      <c r="M434" s="75">
        <v>0</v>
      </c>
      <c r="N434" s="75">
        <v>0</v>
      </c>
      <c r="O434" s="75">
        <v>0</v>
      </c>
      <c r="P434" s="75">
        <v>0</v>
      </c>
      <c r="Q434" s="79">
        <v>0</v>
      </c>
      <c r="R434" s="79">
        <v>0</v>
      </c>
      <c r="S434" s="79">
        <v>0</v>
      </c>
      <c r="T434" s="79">
        <v>0</v>
      </c>
      <c r="U434" s="79">
        <v>0</v>
      </c>
      <c r="V434" s="79">
        <v>0</v>
      </c>
      <c r="W434" s="79">
        <v>0</v>
      </c>
      <c r="X434" s="75">
        <v>0.1</v>
      </c>
      <c r="Y434" s="75">
        <v>0.1</v>
      </c>
      <c r="Z434" s="75">
        <v>0.1</v>
      </c>
      <c r="AA434" s="75">
        <v>0.2</v>
      </c>
      <c r="AB434" s="79">
        <v>0.06</v>
      </c>
      <c r="AC434" s="79">
        <v>0.03</v>
      </c>
      <c r="AD434" s="79">
        <v>0.09</v>
      </c>
      <c r="AE434" s="79">
        <v>0.06</v>
      </c>
      <c r="AF434" s="79">
        <v>0.09</v>
      </c>
    </row>
    <row r="435" spans="1:32" x14ac:dyDescent="0.25">
      <c r="A435" s="54" t="s">
        <v>1312</v>
      </c>
      <c r="B435" s="88" t="s">
        <v>1310</v>
      </c>
      <c r="C435" s="75" t="s">
        <v>364</v>
      </c>
      <c r="D435" s="75" t="s">
        <v>361</v>
      </c>
      <c r="E435" s="75" t="s">
        <v>1311</v>
      </c>
      <c r="F435" s="79">
        <v>0</v>
      </c>
      <c r="G435" s="79">
        <v>0</v>
      </c>
      <c r="H435" s="79">
        <v>0</v>
      </c>
      <c r="I435" s="79">
        <v>0</v>
      </c>
      <c r="J435" s="75">
        <v>0</v>
      </c>
      <c r="K435" s="75">
        <v>0</v>
      </c>
      <c r="L435" s="75">
        <v>0</v>
      </c>
      <c r="M435" s="75">
        <v>0</v>
      </c>
      <c r="N435" s="75">
        <v>0</v>
      </c>
      <c r="O435" s="75">
        <v>0</v>
      </c>
      <c r="P435" s="75">
        <v>0</v>
      </c>
      <c r="Q435" s="79">
        <v>0</v>
      </c>
      <c r="R435" s="79">
        <v>0</v>
      </c>
      <c r="S435" s="79">
        <v>0</v>
      </c>
      <c r="T435" s="79">
        <v>0</v>
      </c>
      <c r="U435" s="79">
        <v>0</v>
      </c>
      <c r="V435" s="79">
        <v>0</v>
      </c>
      <c r="W435" s="79">
        <v>0</v>
      </c>
      <c r="X435" s="75">
        <v>0</v>
      </c>
      <c r="Y435" s="75">
        <v>0</v>
      </c>
      <c r="Z435" s="75">
        <v>0</v>
      </c>
      <c r="AA435" s="75">
        <v>0</v>
      </c>
      <c r="AB435" s="79">
        <v>0</v>
      </c>
      <c r="AC435" s="79">
        <v>0</v>
      </c>
      <c r="AD435" s="79">
        <v>0</v>
      </c>
      <c r="AE435" s="79">
        <v>0</v>
      </c>
      <c r="AF435" s="79">
        <v>0</v>
      </c>
    </row>
    <row r="436" spans="1:32" x14ac:dyDescent="0.25">
      <c r="A436" s="77" t="s">
        <v>1361</v>
      </c>
      <c r="B436" s="78" t="s">
        <v>1313</v>
      </c>
      <c r="C436" s="79" t="s">
        <v>665</v>
      </c>
      <c r="D436" s="79" t="s">
        <v>365</v>
      </c>
      <c r="E436" s="79" t="s">
        <v>1314</v>
      </c>
      <c r="F436" s="75">
        <v>20</v>
      </c>
      <c r="G436" s="75">
        <v>20</v>
      </c>
      <c r="H436" s="74">
        <v>1656</v>
      </c>
      <c r="I436" s="75">
        <v>18.399999999999999</v>
      </c>
      <c r="J436" s="79">
        <v>9</v>
      </c>
      <c r="K436" s="79">
        <v>1</v>
      </c>
      <c r="L436" s="79">
        <v>9</v>
      </c>
      <c r="M436" s="79">
        <v>0</v>
      </c>
      <c r="N436" s="79">
        <v>0</v>
      </c>
      <c r="O436" s="79">
        <v>1</v>
      </c>
      <c r="P436" s="79">
        <v>0</v>
      </c>
      <c r="Q436" s="75">
        <v>0.05</v>
      </c>
      <c r="R436" s="75">
        <v>0</v>
      </c>
      <c r="S436" s="75">
        <v>0.49</v>
      </c>
      <c r="T436" s="75">
        <v>0.05</v>
      </c>
      <c r="U436" s="75">
        <v>0.54</v>
      </c>
      <c r="V436" s="75">
        <v>0.49</v>
      </c>
      <c r="W436" s="75">
        <v>0.54</v>
      </c>
      <c r="X436" s="79">
        <v>5.4</v>
      </c>
      <c r="Y436" s="79">
        <v>5.4</v>
      </c>
      <c r="Z436" s="79">
        <v>1.5</v>
      </c>
      <c r="AA436" s="79">
        <v>6.9</v>
      </c>
      <c r="AB436" s="75">
        <v>0.28999999999999998</v>
      </c>
      <c r="AC436" s="75">
        <v>0.08</v>
      </c>
      <c r="AD436" s="75">
        <v>0.38</v>
      </c>
      <c r="AE436" s="75">
        <v>0.28999999999999998</v>
      </c>
      <c r="AF436" s="75">
        <v>0.38</v>
      </c>
    </row>
    <row r="437" spans="1:32" x14ac:dyDescent="0.25">
      <c r="A437" s="77" t="s">
        <v>1361</v>
      </c>
      <c r="B437" s="78" t="s">
        <v>1315</v>
      </c>
      <c r="C437" s="79" t="s">
        <v>422</v>
      </c>
      <c r="D437" s="79" t="s">
        <v>399</v>
      </c>
      <c r="E437" s="79" t="s">
        <v>1316</v>
      </c>
      <c r="F437" s="75">
        <v>8</v>
      </c>
      <c r="G437" s="75">
        <v>0</v>
      </c>
      <c r="H437" s="75">
        <v>104</v>
      </c>
      <c r="I437" s="75">
        <v>1.2</v>
      </c>
      <c r="J437" s="79">
        <v>0</v>
      </c>
      <c r="K437" s="79">
        <v>0</v>
      </c>
      <c r="L437" s="79">
        <v>0</v>
      </c>
      <c r="M437" s="79">
        <v>0</v>
      </c>
      <c r="N437" s="79">
        <v>0</v>
      </c>
      <c r="O437" s="79">
        <v>0</v>
      </c>
      <c r="P437" s="79">
        <v>0</v>
      </c>
      <c r="Q437" s="75">
        <v>0</v>
      </c>
      <c r="R437" s="75">
        <v>0</v>
      </c>
      <c r="S437" s="75">
        <v>0</v>
      </c>
      <c r="T437" s="75">
        <v>0</v>
      </c>
      <c r="U437" s="75">
        <v>0</v>
      </c>
      <c r="V437" s="75">
        <v>0</v>
      </c>
      <c r="W437" s="75">
        <v>0</v>
      </c>
      <c r="X437" s="79">
        <v>0.5</v>
      </c>
      <c r="Y437" s="79">
        <v>0.5</v>
      </c>
      <c r="Z437" s="79">
        <v>0.5</v>
      </c>
      <c r="AA437" s="79">
        <v>1</v>
      </c>
      <c r="AB437" s="75">
        <v>0.41</v>
      </c>
      <c r="AC437" s="75">
        <v>0.44</v>
      </c>
      <c r="AD437" s="75">
        <v>0.86</v>
      </c>
      <c r="AE437" s="75">
        <v>0.41</v>
      </c>
      <c r="AF437" s="75">
        <v>0.86</v>
      </c>
    </row>
    <row r="438" spans="1:32" x14ac:dyDescent="0.25">
      <c r="A438" s="77" t="s">
        <v>1361</v>
      </c>
      <c r="B438" s="78" t="s">
        <v>1317</v>
      </c>
      <c r="C438" s="79" t="s">
        <v>454</v>
      </c>
      <c r="D438" s="79" t="s">
        <v>361</v>
      </c>
      <c r="E438" s="79" t="s">
        <v>1318</v>
      </c>
      <c r="F438" s="75">
        <v>18</v>
      </c>
      <c r="G438" s="75">
        <v>17</v>
      </c>
      <c r="H438" s="74">
        <v>1507</v>
      </c>
      <c r="I438" s="75">
        <v>16.7</v>
      </c>
      <c r="J438" s="79">
        <v>0</v>
      </c>
      <c r="K438" s="79">
        <v>0</v>
      </c>
      <c r="L438" s="79">
        <v>0</v>
      </c>
      <c r="M438" s="79">
        <v>0</v>
      </c>
      <c r="N438" s="79">
        <v>0</v>
      </c>
      <c r="O438" s="79">
        <v>0</v>
      </c>
      <c r="P438" s="79">
        <v>0</v>
      </c>
      <c r="Q438" s="75">
        <v>0</v>
      </c>
      <c r="R438" s="75">
        <v>0</v>
      </c>
      <c r="S438" s="75">
        <v>0</v>
      </c>
      <c r="T438" s="75">
        <v>0</v>
      </c>
      <c r="U438" s="75">
        <v>0</v>
      </c>
      <c r="V438" s="75">
        <v>0</v>
      </c>
      <c r="W438" s="75">
        <v>0</v>
      </c>
      <c r="X438" s="79">
        <v>0.8</v>
      </c>
      <c r="Y438" s="79">
        <v>0.8</v>
      </c>
      <c r="Z438" s="79">
        <v>0.9</v>
      </c>
      <c r="AA438" s="79">
        <v>1.6</v>
      </c>
      <c r="AB438" s="75">
        <v>0.05</v>
      </c>
      <c r="AC438" s="75">
        <v>0.05</v>
      </c>
      <c r="AD438" s="75">
        <v>0.1</v>
      </c>
      <c r="AE438" s="75">
        <v>0.05</v>
      </c>
      <c r="AF438" s="75">
        <v>0.1</v>
      </c>
    </row>
    <row r="439" spans="1:32" x14ac:dyDescent="0.25">
      <c r="A439" s="77" t="s">
        <v>1361</v>
      </c>
      <c r="B439" s="78" t="s">
        <v>1319</v>
      </c>
      <c r="C439" s="79" t="s">
        <v>364</v>
      </c>
      <c r="D439" s="79" t="s">
        <v>361</v>
      </c>
      <c r="E439" s="79" t="s">
        <v>1320</v>
      </c>
      <c r="F439" s="75">
        <v>20</v>
      </c>
      <c r="G439" s="75">
        <v>19</v>
      </c>
      <c r="H439" s="74">
        <v>1674</v>
      </c>
      <c r="I439" s="75">
        <v>18.600000000000001</v>
      </c>
      <c r="J439" s="79">
        <v>0</v>
      </c>
      <c r="K439" s="79">
        <v>0</v>
      </c>
      <c r="L439" s="79">
        <v>0</v>
      </c>
      <c r="M439" s="79">
        <v>0</v>
      </c>
      <c r="N439" s="79">
        <v>0</v>
      </c>
      <c r="O439" s="79">
        <v>2</v>
      </c>
      <c r="P439" s="79">
        <v>0</v>
      </c>
      <c r="Q439" s="75">
        <v>0.11</v>
      </c>
      <c r="R439" s="75">
        <v>0</v>
      </c>
      <c r="S439" s="75">
        <v>0</v>
      </c>
      <c r="T439" s="75">
        <v>0</v>
      </c>
      <c r="U439" s="75">
        <v>0</v>
      </c>
      <c r="V439" s="75">
        <v>0</v>
      </c>
      <c r="W439" s="75">
        <v>0</v>
      </c>
      <c r="X439" s="79">
        <v>0.9</v>
      </c>
      <c r="Y439" s="79">
        <v>0.9</v>
      </c>
      <c r="Z439" s="79">
        <v>0.2</v>
      </c>
      <c r="AA439" s="79">
        <v>1.1000000000000001</v>
      </c>
      <c r="AB439" s="75">
        <v>0.05</v>
      </c>
      <c r="AC439" s="75">
        <v>0.01</v>
      </c>
      <c r="AD439" s="75">
        <v>0.06</v>
      </c>
      <c r="AE439" s="75">
        <v>0.05</v>
      </c>
      <c r="AF439" s="75">
        <v>0.06</v>
      </c>
    </row>
    <row r="440" spans="1:32" x14ac:dyDescent="0.25">
      <c r="A440" s="77" t="s">
        <v>1361</v>
      </c>
      <c r="B440" s="78" t="s">
        <v>1321</v>
      </c>
      <c r="C440" s="79" t="s">
        <v>364</v>
      </c>
      <c r="D440" s="79" t="s">
        <v>375</v>
      </c>
      <c r="E440" s="79" t="s">
        <v>1322</v>
      </c>
      <c r="F440" s="75">
        <v>0</v>
      </c>
      <c r="G440" s="75">
        <v>0</v>
      </c>
      <c r="H440" s="75">
        <v>0</v>
      </c>
      <c r="I440" s="75">
        <v>0</v>
      </c>
      <c r="J440" s="79">
        <v>0</v>
      </c>
      <c r="K440" s="79">
        <v>0</v>
      </c>
      <c r="L440" s="79">
        <v>0</v>
      </c>
      <c r="M440" s="79">
        <v>0</v>
      </c>
      <c r="N440" s="79">
        <v>0</v>
      </c>
      <c r="O440" s="79">
        <v>0</v>
      </c>
      <c r="P440" s="79">
        <v>0</v>
      </c>
      <c r="Q440" s="75">
        <v>0</v>
      </c>
      <c r="R440" s="75">
        <v>0</v>
      </c>
      <c r="S440" s="75">
        <v>0</v>
      </c>
      <c r="T440" s="75">
        <v>0</v>
      </c>
      <c r="U440" s="75">
        <v>0</v>
      </c>
      <c r="V440" s="75">
        <v>0</v>
      </c>
      <c r="W440" s="75">
        <v>0</v>
      </c>
      <c r="X440" s="79">
        <v>0</v>
      </c>
      <c r="Y440" s="79">
        <v>0</v>
      </c>
      <c r="Z440" s="79">
        <v>0</v>
      </c>
      <c r="AA440" s="79">
        <v>0</v>
      </c>
      <c r="AB440" s="75">
        <v>0</v>
      </c>
      <c r="AC440" s="75">
        <v>0</v>
      </c>
      <c r="AD440" s="75">
        <v>0</v>
      </c>
      <c r="AE440" s="75">
        <v>0</v>
      </c>
      <c r="AF440" s="75">
        <v>0</v>
      </c>
    </row>
    <row r="441" spans="1:32" x14ac:dyDescent="0.25">
      <c r="A441" s="77" t="s">
        <v>1361</v>
      </c>
      <c r="B441" s="78" t="s">
        <v>1259</v>
      </c>
      <c r="C441" s="79" t="s">
        <v>976</v>
      </c>
      <c r="D441" s="79" t="s">
        <v>375</v>
      </c>
      <c r="E441" s="79" t="s">
        <v>1260</v>
      </c>
      <c r="F441" s="75">
        <v>0</v>
      </c>
      <c r="G441" s="75">
        <v>0</v>
      </c>
      <c r="H441" s="75">
        <v>0</v>
      </c>
      <c r="I441" s="75">
        <v>0</v>
      </c>
      <c r="J441" s="79">
        <v>0</v>
      </c>
      <c r="K441" s="79">
        <v>0</v>
      </c>
      <c r="L441" s="79">
        <v>0</v>
      </c>
      <c r="M441" s="79">
        <v>0</v>
      </c>
      <c r="N441" s="79">
        <v>0</v>
      </c>
      <c r="O441" s="79">
        <v>0</v>
      </c>
      <c r="P441" s="79">
        <v>0</v>
      </c>
      <c r="Q441" s="75">
        <v>0</v>
      </c>
      <c r="R441" s="75">
        <v>0</v>
      </c>
      <c r="S441" s="75">
        <v>0</v>
      </c>
      <c r="T441" s="75">
        <v>0</v>
      </c>
      <c r="U441" s="75">
        <v>0</v>
      </c>
      <c r="V441" s="75">
        <v>0</v>
      </c>
      <c r="W441" s="75">
        <v>0</v>
      </c>
      <c r="X441" s="79">
        <v>0</v>
      </c>
      <c r="Y441" s="79">
        <v>0</v>
      </c>
      <c r="Z441" s="79">
        <v>0</v>
      </c>
      <c r="AA441" s="79">
        <v>0</v>
      </c>
      <c r="AB441" s="75">
        <v>0</v>
      </c>
      <c r="AC441" s="75">
        <v>0</v>
      </c>
      <c r="AD441" s="75">
        <v>0</v>
      </c>
      <c r="AE441" s="75">
        <v>0</v>
      </c>
      <c r="AF441" s="75">
        <v>0</v>
      </c>
    </row>
    <row r="442" spans="1:32" x14ac:dyDescent="0.25">
      <c r="A442" s="77" t="s">
        <v>1361</v>
      </c>
      <c r="B442" s="78" t="s">
        <v>1323</v>
      </c>
      <c r="C442" s="79" t="s">
        <v>512</v>
      </c>
      <c r="D442" s="79" t="s">
        <v>361</v>
      </c>
      <c r="E442" s="79" t="s">
        <v>1324</v>
      </c>
      <c r="F442" s="75">
        <v>0</v>
      </c>
      <c r="G442" s="75">
        <v>0</v>
      </c>
      <c r="H442" s="75">
        <v>0</v>
      </c>
      <c r="I442" s="75">
        <v>0</v>
      </c>
      <c r="J442" s="79">
        <v>0</v>
      </c>
      <c r="K442" s="79">
        <v>0</v>
      </c>
      <c r="L442" s="79">
        <v>0</v>
      </c>
      <c r="M442" s="79">
        <v>0</v>
      </c>
      <c r="N442" s="79">
        <v>0</v>
      </c>
      <c r="O442" s="79">
        <v>0</v>
      </c>
      <c r="P442" s="79">
        <v>0</v>
      </c>
      <c r="Q442" s="75">
        <v>0</v>
      </c>
      <c r="R442" s="75">
        <v>0</v>
      </c>
      <c r="S442" s="75">
        <v>0</v>
      </c>
      <c r="T442" s="75">
        <v>0</v>
      </c>
      <c r="U442" s="75">
        <v>0</v>
      </c>
      <c r="V442" s="75">
        <v>0</v>
      </c>
      <c r="W442" s="75">
        <v>0</v>
      </c>
      <c r="X442" s="79">
        <v>0</v>
      </c>
      <c r="Y442" s="79">
        <v>0</v>
      </c>
      <c r="Z442" s="79">
        <v>0</v>
      </c>
      <c r="AA442" s="79">
        <v>0</v>
      </c>
      <c r="AB442" s="75">
        <v>0</v>
      </c>
      <c r="AC442" s="75">
        <v>0</v>
      </c>
      <c r="AD442" s="75">
        <v>0</v>
      </c>
      <c r="AE442" s="75">
        <v>0</v>
      </c>
      <c r="AF442" s="75">
        <v>0</v>
      </c>
    </row>
    <row r="443" spans="1:32" x14ac:dyDescent="0.25">
      <c r="A443" s="92" t="s">
        <v>1361</v>
      </c>
      <c r="B443" s="100" t="s">
        <v>1325</v>
      </c>
      <c r="C443" s="91" t="s">
        <v>422</v>
      </c>
      <c r="D443" s="91" t="s">
        <v>365</v>
      </c>
      <c r="E443" s="91" t="s">
        <v>1326</v>
      </c>
      <c r="F443" s="95">
        <v>8</v>
      </c>
      <c r="G443" s="95">
        <v>3</v>
      </c>
      <c r="H443" s="95">
        <v>313</v>
      </c>
      <c r="I443" s="95">
        <v>3.5</v>
      </c>
      <c r="J443" s="91">
        <v>0</v>
      </c>
      <c r="K443" s="91">
        <v>0</v>
      </c>
      <c r="L443" s="91">
        <v>0</v>
      </c>
      <c r="M443" s="91">
        <v>0</v>
      </c>
      <c r="N443" s="91">
        <v>0</v>
      </c>
      <c r="O443" s="91">
        <v>1</v>
      </c>
      <c r="P443" s="91">
        <v>0</v>
      </c>
      <c r="Q443" s="95">
        <v>0.28999999999999998</v>
      </c>
      <c r="R443" s="95">
        <v>0</v>
      </c>
      <c r="S443" s="95">
        <v>0</v>
      </c>
      <c r="T443" s="95">
        <v>0</v>
      </c>
      <c r="U443" s="95">
        <v>0</v>
      </c>
      <c r="V443" s="95">
        <v>0</v>
      </c>
      <c r="W443" s="95">
        <v>0</v>
      </c>
      <c r="X443" s="91">
        <v>0.3</v>
      </c>
      <c r="Y443" s="91">
        <v>0.3</v>
      </c>
      <c r="Z443" s="91">
        <v>0.4</v>
      </c>
      <c r="AA443" s="91">
        <v>0.7</v>
      </c>
      <c r="AB443" s="95">
        <v>0.09</v>
      </c>
      <c r="AC443" s="95">
        <v>0.11</v>
      </c>
      <c r="AD443" s="95">
        <v>0.2</v>
      </c>
      <c r="AE443" s="95">
        <v>0.09</v>
      </c>
      <c r="AF443" s="95">
        <v>0.2</v>
      </c>
    </row>
    <row r="444" spans="1:32" s="77" customFormat="1" x14ac:dyDescent="0.25">
      <c r="A444" s="77" t="s">
        <v>1361</v>
      </c>
      <c r="B444" s="78" t="s">
        <v>1696</v>
      </c>
      <c r="C444" s="79" t="s">
        <v>364</v>
      </c>
      <c r="D444" s="79" t="s">
        <v>365</v>
      </c>
      <c r="E444" s="79" t="s">
        <v>1697</v>
      </c>
      <c r="F444" s="75">
        <v>16</v>
      </c>
      <c r="G444" s="75">
        <v>12</v>
      </c>
      <c r="H444" s="74">
        <v>1095</v>
      </c>
      <c r="I444" s="75">
        <v>12.2</v>
      </c>
      <c r="J444" s="79">
        <v>3</v>
      </c>
      <c r="K444" s="79">
        <v>0</v>
      </c>
      <c r="L444" s="79">
        <v>3</v>
      </c>
      <c r="M444" s="79">
        <v>0</v>
      </c>
      <c r="N444" s="79">
        <v>0</v>
      </c>
      <c r="O444" s="79">
        <v>6</v>
      </c>
      <c r="P444" s="79">
        <v>0</v>
      </c>
      <c r="Q444" s="75">
        <v>0.49</v>
      </c>
      <c r="R444" s="75">
        <v>0</v>
      </c>
      <c r="S444" s="75">
        <v>0.25</v>
      </c>
      <c r="T444" s="75">
        <v>0</v>
      </c>
      <c r="U444" s="75">
        <v>0.25</v>
      </c>
      <c r="V444" s="75">
        <v>0.25</v>
      </c>
      <c r="W444" s="75">
        <v>0.25</v>
      </c>
      <c r="X444" s="79">
        <v>3.3</v>
      </c>
      <c r="Y444" s="79">
        <v>3.3</v>
      </c>
      <c r="Z444" s="79">
        <v>0.6</v>
      </c>
      <c r="AA444" s="79">
        <v>3.9</v>
      </c>
      <c r="AB444" s="75">
        <v>0.27</v>
      </c>
      <c r="AC444" s="75">
        <v>0.05</v>
      </c>
      <c r="AD444" s="75">
        <v>0.32</v>
      </c>
      <c r="AE444" s="75">
        <v>0.27</v>
      </c>
      <c r="AF444" s="75">
        <v>0.32</v>
      </c>
    </row>
    <row r="445" spans="1:32" x14ac:dyDescent="0.25">
      <c r="A445" s="93" t="s">
        <v>1361</v>
      </c>
      <c r="B445" s="96" t="s">
        <v>1327</v>
      </c>
      <c r="C445" s="99" t="s">
        <v>360</v>
      </c>
      <c r="D445" s="99" t="s">
        <v>369</v>
      </c>
      <c r="E445" s="99" t="s">
        <v>1328</v>
      </c>
      <c r="F445" s="98">
        <v>17</v>
      </c>
      <c r="G445" s="98">
        <v>17</v>
      </c>
      <c r="H445" s="97">
        <v>1397</v>
      </c>
      <c r="I445" s="98">
        <v>15.5</v>
      </c>
      <c r="J445" s="99">
        <v>3</v>
      </c>
      <c r="K445" s="99">
        <v>3</v>
      </c>
      <c r="L445" s="99">
        <v>3</v>
      </c>
      <c r="M445" s="99">
        <v>0</v>
      </c>
      <c r="N445" s="99">
        <v>0</v>
      </c>
      <c r="O445" s="99">
        <v>3</v>
      </c>
      <c r="P445" s="99">
        <v>0</v>
      </c>
      <c r="Q445" s="98">
        <v>0.19</v>
      </c>
      <c r="R445" s="98">
        <v>0</v>
      </c>
      <c r="S445" s="98">
        <v>0.19</v>
      </c>
      <c r="T445" s="98">
        <v>0.19</v>
      </c>
      <c r="U445" s="98">
        <v>0.39</v>
      </c>
      <c r="V445" s="98">
        <v>0.19</v>
      </c>
      <c r="W445" s="98">
        <v>0.39</v>
      </c>
      <c r="X445" s="99">
        <v>0.9</v>
      </c>
      <c r="Y445" s="99">
        <v>0.9</v>
      </c>
      <c r="Z445" s="99">
        <v>1.8</v>
      </c>
      <c r="AA445" s="99">
        <v>2.7</v>
      </c>
      <c r="AB445" s="98">
        <v>0.06</v>
      </c>
      <c r="AC445" s="98">
        <v>0.12</v>
      </c>
      <c r="AD445" s="98">
        <v>0.17</v>
      </c>
      <c r="AE445" s="98">
        <v>0.06</v>
      </c>
      <c r="AF445" s="98">
        <v>0.17</v>
      </c>
    </row>
    <row r="446" spans="1:32" x14ac:dyDescent="0.25">
      <c r="A446" s="77" t="s">
        <v>1361</v>
      </c>
      <c r="B446" s="78" t="s">
        <v>1329</v>
      </c>
      <c r="C446" s="79" t="s">
        <v>493</v>
      </c>
      <c r="D446" s="79" t="s">
        <v>365</v>
      </c>
      <c r="E446" s="79" t="s">
        <v>1330</v>
      </c>
      <c r="F446" s="75">
        <v>5</v>
      </c>
      <c r="G446" s="75">
        <v>3</v>
      </c>
      <c r="H446" s="75">
        <v>284</v>
      </c>
      <c r="I446" s="75">
        <v>3.2</v>
      </c>
      <c r="J446" s="79">
        <v>3</v>
      </c>
      <c r="K446" s="79">
        <v>0</v>
      </c>
      <c r="L446" s="79">
        <v>2</v>
      </c>
      <c r="M446" s="79">
        <v>1</v>
      </c>
      <c r="N446" s="79">
        <v>1</v>
      </c>
      <c r="O446" s="79">
        <v>0</v>
      </c>
      <c r="P446" s="79">
        <v>0</v>
      </c>
      <c r="Q446" s="75">
        <v>0</v>
      </c>
      <c r="R446" s="75">
        <v>0</v>
      </c>
      <c r="S446" s="75">
        <v>0.95</v>
      </c>
      <c r="T446" s="75">
        <v>0</v>
      </c>
      <c r="U446" s="75">
        <v>0.95</v>
      </c>
      <c r="V446" s="75">
        <v>0.63</v>
      </c>
      <c r="W446" s="75">
        <v>0.63</v>
      </c>
      <c r="X446" s="79">
        <v>3.2</v>
      </c>
      <c r="Y446" s="79">
        <v>2.4</v>
      </c>
      <c r="Z446" s="79">
        <v>0.5</v>
      </c>
      <c r="AA446" s="79">
        <v>2.9</v>
      </c>
      <c r="AB446" s="75">
        <v>1.01</v>
      </c>
      <c r="AC446" s="75">
        <v>0.15</v>
      </c>
      <c r="AD446" s="75">
        <v>1.1599999999999999</v>
      </c>
      <c r="AE446" s="75">
        <v>0.76</v>
      </c>
      <c r="AF446" s="75">
        <v>0.91</v>
      </c>
    </row>
    <row r="447" spans="1:32" x14ac:dyDescent="0.25">
      <c r="A447" s="77" t="s">
        <v>1361</v>
      </c>
      <c r="B447" s="78" t="s">
        <v>1331</v>
      </c>
      <c r="C447" s="79" t="s">
        <v>360</v>
      </c>
      <c r="D447" s="79" t="s">
        <v>414</v>
      </c>
      <c r="E447" s="79" t="s">
        <v>694</v>
      </c>
      <c r="F447" s="75">
        <v>18</v>
      </c>
      <c r="G447" s="75">
        <v>17</v>
      </c>
      <c r="H447" s="74">
        <v>1510</v>
      </c>
      <c r="I447" s="75">
        <v>16.8</v>
      </c>
      <c r="J447" s="79">
        <v>2</v>
      </c>
      <c r="K447" s="79">
        <v>1</v>
      </c>
      <c r="L447" s="79">
        <v>2</v>
      </c>
      <c r="M447" s="79">
        <v>0</v>
      </c>
      <c r="N447" s="79">
        <v>0</v>
      </c>
      <c r="O447" s="79">
        <v>7</v>
      </c>
      <c r="P447" s="79">
        <v>0</v>
      </c>
      <c r="Q447" s="75">
        <v>0.42</v>
      </c>
      <c r="R447" s="75">
        <v>0</v>
      </c>
      <c r="S447" s="75">
        <v>0.12</v>
      </c>
      <c r="T447" s="75">
        <v>0.06</v>
      </c>
      <c r="U447" s="75">
        <v>0.18</v>
      </c>
      <c r="V447" s="75">
        <v>0.12</v>
      </c>
      <c r="W447" s="75">
        <v>0.18</v>
      </c>
      <c r="X447" s="79">
        <v>3.2</v>
      </c>
      <c r="Y447" s="79">
        <v>3.2</v>
      </c>
      <c r="Z447" s="79">
        <v>1.8</v>
      </c>
      <c r="AA447" s="79">
        <v>5.0999999999999996</v>
      </c>
      <c r="AB447" s="75">
        <v>0.19</v>
      </c>
      <c r="AC447" s="75">
        <v>0.11</v>
      </c>
      <c r="AD447" s="75">
        <v>0.3</v>
      </c>
      <c r="AE447" s="75">
        <v>0.19</v>
      </c>
      <c r="AF447" s="75">
        <v>0.3</v>
      </c>
    </row>
    <row r="448" spans="1:32" x14ac:dyDescent="0.25">
      <c r="A448" s="77" t="s">
        <v>1361</v>
      </c>
      <c r="B448" s="78" t="s">
        <v>1332</v>
      </c>
      <c r="C448" s="79" t="s">
        <v>616</v>
      </c>
      <c r="D448" s="79" t="s">
        <v>375</v>
      </c>
      <c r="E448" s="79" t="s">
        <v>1108</v>
      </c>
      <c r="F448" s="75">
        <v>0</v>
      </c>
      <c r="G448" s="75">
        <v>0</v>
      </c>
      <c r="H448" s="75">
        <v>0</v>
      </c>
      <c r="I448" s="75">
        <v>0</v>
      </c>
      <c r="J448" s="79">
        <v>0</v>
      </c>
      <c r="K448" s="79">
        <v>0</v>
      </c>
      <c r="L448" s="79">
        <v>0</v>
      </c>
      <c r="M448" s="79">
        <v>0</v>
      </c>
      <c r="N448" s="79">
        <v>0</v>
      </c>
      <c r="O448" s="79">
        <v>0</v>
      </c>
      <c r="P448" s="79">
        <v>0</v>
      </c>
      <c r="Q448" s="75">
        <v>0</v>
      </c>
      <c r="R448" s="75">
        <v>0</v>
      </c>
      <c r="S448" s="75">
        <v>0</v>
      </c>
      <c r="T448" s="75">
        <v>0</v>
      </c>
      <c r="U448" s="75">
        <v>0</v>
      </c>
      <c r="V448" s="75">
        <v>0</v>
      </c>
      <c r="W448" s="75">
        <v>0</v>
      </c>
      <c r="X448" s="79">
        <v>0</v>
      </c>
      <c r="Y448" s="79">
        <v>0</v>
      </c>
      <c r="Z448" s="79">
        <v>0</v>
      </c>
      <c r="AA448" s="79">
        <v>0</v>
      </c>
      <c r="AB448" s="75">
        <v>0</v>
      </c>
      <c r="AC448" s="75">
        <v>0</v>
      </c>
      <c r="AD448" s="75">
        <v>0</v>
      </c>
      <c r="AE448" s="75">
        <v>0</v>
      </c>
      <c r="AF448" s="75">
        <v>0</v>
      </c>
    </row>
    <row r="449" spans="1:32" x14ac:dyDescent="0.25">
      <c r="A449" s="77" t="s">
        <v>1361</v>
      </c>
      <c r="B449" s="78" t="s">
        <v>1333</v>
      </c>
      <c r="C449" s="79" t="s">
        <v>493</v>
      </c>
      <c r="D449" s="79" t="s">
        <v>361</v>
      </c>
      <c r="E449" s="79" t="s">
        <v>1334</v>
      </c>
      <c r="F449" s="75">
        <v>1</v>
      </c>
      <c r="G449" s="75">
        <v>0</v>
      </c>
      <c r="H449" s="75">
        <v>1</v>
      </c>
      <c r="I449" s="75">
        <v>0</v>
      </c>
      <c r="J449" s="79">
        <v>0</v>
      </c>
      <c r="K449" s="79">
        <v>0</v>
      </c>
      <c r="L449" s="79">
        <v>0</v>
      </c>
      <c r="M449" s="79">
        <v>0</v>
      </c>
      <c r="N449" s="79">
        <v>0</v>
      </c>
      <c r="O449" s="79">
        <v>0</v>
      </c>
      <c r="P449" s="79">
        <v>0</v>
      </c>
      <c r="Q449" s="75">
        <v>0</v>
      </c>
      <c r="R449" s="75">
        <v>0</v>
      </c>
      <c r="S449" s="75">
        <v>0</v>
      </c>
      <c r="T449" s="75">
        <v>0</v>
      </c>
      <c r="U449" s="75">
        <v>0</v>
      </c>
      <c r="V449" s="75">
        <v>0</v>
      </c>
      <c r="W449" s="75">
        <v>0</v>
      </c>
      <c r="X449" s="79">
        <v>0</v>
      </c>
      <c r="Y449" s="79">
        <v>0</v>
      </c>
      <c r="Z449" s="79">
        <v>0</v>
      </c>
      <c r="AA449" s="79">
        <v>0</v>
      </c>
      <c r="AB449" s="75">
        <v>0</v>
      </c>
      <c r="AC449" s="75">
        <v>0</v>
      </c>
      <c r="AD449" s="75">
        <v>0</v>
      </c>
      <c r="AE449" s="75">
        <v>0</v>
      </c>
      <c r="AF449" s="75">
        <v>0</v>
      </c>
    </row>
    <row r="450" spans="1:32" x14ac:dyDescent="0.25">
      <c r="A450" s="77" t="s">
        <v>1361</v>
      </c>
      <c r="B450" s="78" t="s">
        <v>1335</v>
      </c>
      <c r="C450" s="79" t="s">
        <v>364</v>
      </c>
      <c r="D450" s="79" t="s">
        <v>361</v>
      </c>
      <c r="E450" s="79" t="s">
        <v>1336</v>
      </c>
      <c r="F450" s="75">
        <v>4</v>
      </c>
      <c r="G450" s="75">
        <v>1</v>
      </c>
      <c r="H450" s="75">
        <v>107</v>
      </c>
      <c r="I450" s="75">
        <v>1.2</v>
      </c>
      <c r="J450" s="79">
        <v>0</v>
      </c>
      <c r="K450" s="79">
        <v>0</v>
      </c>
      <c r="L450" s="79">
        <v>0</v>
      </c>
      <c r="M450" s="79">
        <v>0</v>
      </c>
      <c r="N450" s="79">
        <v>0</v>
      </c>
      <c r="O450" s="79">
        <v>3</v>
      </c>
      <c r="P450" s="79">
        <v>0</v>
      </c>
      <c r="Q450" s="75">
        <v>2.5</v>
      </c>
      <c r="R450" s="75">
        <v>0</v>
      </c>
      <c r="S450" s="75">
        <v>0</v>
      </c>
      <c r="T450" s="75">
        <v>0</v>
      </c>
      <c r="U450" s="75">
        <v>0</v>
      </c>
      <c r="V450" s="75">
        <v>0</v>
      </c>
      <c r="W450" s="75">
        <v>0</v>
      </c>
      <c r="X450" s="79">
        <v>0.1</v>
      </c>
      <c r="Y450" s="79">
        <v>0.1</v>
      </c>
      <c r="Z450" s="79">
        <v>0</v>
      </c>
      <c r="AA450" s="79">
        <v>0.1</v>
      </c>
      <c r="AB450" s="75">
        <v>0.06</v>
      </c>
      <c r="AC450" s="75">
        <v>0</v>
      </c>
      <c r="AD450" s="75">
        <v>0.06</v>
      </c>
      <c r="AE450" s="75">
        <v>0.06</v>
      </c>
      <c r="AF450" s="75">
        <v>0.06</v>
      </c>
    </row>
    <row r="451" spans="1:32" x14ac:dyDescent="0.25">
      <c r="A451" s="77" t="s">
        <v>1361</v>
      </c>
      <c r="B451" s="78" t="s">
        <v>1337</v>
      </c>
      <c r="C451" s="79" t="s">
        <v>797</v>
      </c>
      <c r="D451" s="79" t="s">
        <v>361</v>
      </c>
      <c r="E451" s="79" t="s">
        <v>1338</v>
      </c>
      <c r="F451" s="75">
        <v>1</v>
      </c>
      <c r="G451" s="75">
        <v>0</v>
      </c>
      <c r="H451" s="75">
        <v>8</v>
      </c>
      <c r="I451" s="75">
        <v>0.1</v>
      </c>
      <c r="J451" s="79">
        <v>0</v>
      </c>
      <c r="K451" s="79">
        <v>0</v>
      </c>
      <c r="L451" s="79">
        <v>0</v>
      </c>
      <c r="M451" s="79">
        <v>0</v>
      </c>
      <c r="N451" s="79">
        <v>0</v>
      </c>
      <c r="O451" s="79">
        <v>0</v>
      </c>
      <c r="P451" s="79">
        <v>0</v>
      </c>
      <c r="Q451" s="75">
        <v>0</v>
      </c>
      <c r="R451" s="75">
        <v>0</v>
      </c>
      <c r="S451" s="75">
        <v>0</v>
      </c>
      <c r="T451" s="75">
        <v>0</v>
      </c>
      <c r="U451" s="75">
        <v>0</v>
      </c>
      <c r="V451" s="75">
        <v>0</v>
      </c>
      <c r="W451" s="75">
        <v>0</v>
      </c>
      <c r="X451" s="79">
        <v>0</v>
      </c>
      <c r="Y451" s="79">
        <v>0</v>
      </c>
      <c r="Z451" s="79">
        <v>0</v>
      </c>
      <c r="AA451" s="79">
        <v>0</v>
      </c>
      <c r="AB451" s="75">
        <v>0</v>
      </c>
      <c r="AC451" s="75">
        <v>0</v>
      </c>
      <c r="AD451" s="75">
        <v>0</v>
      </c>
      <c r="AE451" s="75">
        <v>0</v>
      </c>
      <c r="AF451" s="75">
        <v>0</v>
      </c>
    </row>
    <row r="452" spans="1:32" x14ac:dyDescent="0.25">
      <c r="A452" s="77" t="s">
        <v>1361</v>
      </c>
      <c r="B452" s="78" t="s">
        <v>1339</v>
      </c>
      <c r="C452" s="79" t="s">
        <v>364</v>
      </c>
      <c r="D452" s="79" t="s">
        <v>369</v>
      </c>
      <c r="E452" s="79" t="s">
        <v>1340</v>
      </c>
      <c r="F452" s="75">
        <v>20</v>
      </c>
      <c r="G452" s="75">
        <v>16</v>
      </c>
      <c r="H452" s="74">
        <v>1505</v>
      </c>
      <c r="I452" s="75">
        <v>16.7</v>
      </c>
      <c r="J452" s="79">
        <v>1</v>
      </c>
      <c r="K452" s="79">
        <v>2</v>
      </c>
      <c r="L452" s="79">
        <v>1</v>
      </c>
      <c r="M452" s="79">
        <v>0</v>
      </c>
      <c r="N452" s="79">
        <v>0</v>
      </c>
      <c r="O452" s="79">
        <v>2</v>
      </c>
      <c r="P452" s="79">
        <v>0</v>
      </c>
      <c r="Q452" s="75">
        <v>0.12</v>
      </c>
      <c r="R452" s="75">
        <v>0</v>
      </c>
      <c r="S452" s="75">
        <v>0.06</v>
      </c>
      <c r="T452" s="75">
        <v>0.12</v>
      </c>
      <c r="U452" s="75">
        <v>0.18</v>
      </c>
      <c r="V452" s="75">
        <v>0.06</v>
      </c>
      <c r="W452" s="75">
        <v>0.18</v>
      </c>
      <c r="X452" s="79">
        <v>1.8</v>
      </c>
      <c r="Y452" s="79">
        <v>1.8</v>
      </c>
      <c r="Z452" s="79">
        <v>2.5</v>
      </c>
      <c r="AA452" s="79">
        <v>4.3</v>
      </c>
      <c r="AB452" s="75">
        <v>0.11</v>
      </c>
      <c r="AC452" s="75">
        <v>0.15</v>
      </c>
      <c r="AD452" s="75">
        <v>0.26</v>
      </c>
      <c r="AE452" s="75">
        <v>0.11</v>
      </c>
      <c r="AF452" s="75">
        <v>0.26</v>
      </c>
    </row>
    <row r="453" spans="1:32" x14ac:dyDescent="0.25">
      <c r="A453" s="77" t="s">
        <v>1361</v>
      </c>
      <c r="B453" s="78" t="s">
        <v>1341</v>
      </c>
      <c r="C453" s="79" t="s">
        <v>490</v>
      </c>
      <c r="D453" s="79" t="s">
        <v>361</v>
      </c>
      <c r="E453" s="79" t="s">
        <v>1342</v>
      </c>
      <c r="F453" s="75">
        <v>1</v>
      </c>
      <c r="G453" s="75">
        <v>0</v>
      </c>
      <c r="H453" s="75">
        <v>11</v>
      </c>
      <c r="I453" s="75">
        <v>0.1</v>
      </c>
      <c r="J453" s="79">
        <v>0</v>
      </c>
      <c r="K453" s="79">
        <v>0</v>
      </c>
      <c r="L453" s="79">
        <v>0</v>
      </c>
      <c r="M453" s="79">
        <v>0</v>
      </c>
      <c r="N453" s="79">
        <v>0</v>
      </c>
      <c r="O453" s="79">
        <v>0</v>
      </c>
      <c r="P453" s="79">
        <v>0</v>
      </c>
      <c r="Q453" s="75">
        <v>0</v>
      </c>
      <c r="R453" s="75">
        <v>0</v>
      </c>
      <c r="S453" s="75">
        <v>0</v>
      </c>
      <c r="T453" s="75">
        <v>0</v>
      </c>
      <c r="U453" s="75">
        <v>0</v>
      </c>
      <c r="V453" s="75">
        <v>0</v>
      </c>
      <c r="W453" s="75">
        <v>0</v>
      </c>
      <c r="X453" s="79">
        <v>0</v>
      </c>
      <c r="Y453" s="79">
        <v>0</v>
      </c>
      <c r="Z453" s="79">
        <v>0</v>
      </c>
      <c r="AA453" s="79">
        <v>0</v>
      </c>
      <c r="AB453" s="75">
        <v>0</v>
      </c>
      <c r="AC453" s="75">
        <v>0</v>
      </c>
      <c r="AD453" s="75">
        <v>0</v>
      </c>
      <c r="AE453" s="75">
        <v>0</v>
      </c>
      <c r="AF453" s="75">
        <v>0</v>
      </c>
    </row>
    <row r="454" spans="1:32" x14ac:dyDescent="0.25">
      <c r="A454" s="77" t="s">
        <v>1361</v>
      </c>
      <c r="B454" s="78" t="s">
        <v>1343</v>
      </c>
      <c r="C454" s="79" t="s">
        <v>364</v>
      </c>
      <c r="D454" s="79" t="s">
        <v>365</v>
      </c>
      <c r="E454" s="79" t="s">
        <v>1344</v>
      </c>
      <c r="F454" s="75">
        <v>20</v>
      </c>
      <c r="G454" s="75">
        <v>5</v>
      </c>
      <c r="H454" s="75">
        <v>537</v>
      </c>
      <c r="I454" s="75">
        <v>6</v>
      </c>
      <c r="J454" s="79">
        <v>1</v>
      </c>
      <c r="K454" s="79">
        <v>1</v>
      </c>
      <c r="L454" s="79">
        <v>1</v>
      </c>
      <c r="M454" s="79">
        <v>0</v>
      </c>
      <c r="N454" s="79">
        <v>0</v>
      </c>
      <c r="O454" s="79">
        <v>0</v>
      </c>
      <c r="P454" s="79">
        <v>0</v>
      </c>
      <c r="Q454" s="75">
        <v>0</v>
      </c>
      <c r="R454" s="75">
        <v>0</v>
      </c>
      <c r="S454" s="75">
        <v>0.17</v>
      </c>
      <c r="T454" s="75">
        <v>0.17</v>
      </c>
      <c r="U454" s="75">
        <v>0.34</v>
      </c>
      <c r="V454" s="75">
        <v>0.17</v>
      </c>
      <c r="W454" s="75">
        <v>0.34</v>
      </c>
      <c r="X454" s="79">
        <v>0.8</v>
      </c>
      <c r="Y454" s="79">
        <v>0.8</v>
      </c>
      <c r="Z454" s="79">
        <v>0.6</v>
      </c>
      <c r="AA454" s="79">
        <v>1.4</v>
      </c>
      <c r="AB454" s="75">
        <v>0.13</v>
      </c>
      <c r="AC454" s="75">
        <v>0.1</v>
      </c>
      <c r="AD454" s="75">
        <v>0.24</v>
      </c>
      <c r="AE454" s="75">
        <v>0.13</v>
      </c>
      <c r="AF454" s="75">
        <v>0.24</v>
      </c>
    </row>
    <row r="455" spans="1:32" x14ac:dyDescent="0.25">
      <c r="A455" s="77" t="s">
        <v>1361</v>
      </c>
      <c r="B455" s="78" t="s">
        <v>1345</v>
      </c>
      <c r="C455" s="79" t="s">
        <v>364</v>
      </c>
      <c r="D455" s="79" t="s">
        <v>375</v>
      </c>
      <c r="E455" s="79" t="s">
        <v>1346</v>
      </c>
      <c r="F455" s="75">
        <v>20</v>
      </c>
      <c r="G455" s="75">
        <v>20</v>
      </c>
      <c r="H455" s="74">
        <v>1800</v>
      </c>
      <c r="I455" s="75">
        <v>20</v>
      </c>
      <c r="J455" s="79">
        <v>0</v>
      </c>
      <c r="K455" s="79">
        <v>0</v>
      </c>
      <c r="L455" s="79">
        <v>0</v>
      </c>
      <c r="M455" s="79">
        <v>0</v>
      </c>
      <c r="N455" s="79">
        <v>0</v>
      </c>
      <c r="O455" s="79">
        <v>3</v>
      </c>
      <c r="P455" s="79">
        <v>0</v>
      </c>
      <c r="Q455" s="75">
        <v>0.15</v>
      </c>
      <c r="R455" s="75">
        <v>0</v>
      </c>
      <c r="S455" s="75">
        <v>0</v>
      </c>
      <c r="T455" s="75">
        <v>0</v>
      </c>
      <c r="U455" s="75">
        <v>0</v>
      </c>
      <c r="V455" s="75">
        <v>0</v>
      </c>
      <c r="W455" s="75">
        <v>0</v>
      </c>
      <c r="X455" s="79">
        <v>0</v>
      </c>
      <c r="Y455" s="79">
        <v>0</v>
      </c>
      <c r="Z455" s="79">
        <v>0</v>
      </c>
      <c r="AA455" s="79">
        <v>0</v>
      </c>
      <c r="AB455" s="75">
        <v>0</v>
      </c>
      <c r="AC455" s="75">
        <v>0</v>
      </c>
      <c r="AD455" s="75">
        <v>0</v>
      </c>
      <c r="AE455" s="75">
        <v>0</v>
      </c>
      <c r="AF455" s="75">
        <v>0</v>
      </c>
    </row>
    <row r="456" spans="1:32" x14ac:dyDescent="0.25">
      <c r="A456" s="77" t="s">
        <v>1361</v>
      </c>
      <c r="B456" s="78" t="s">
        <v>1347</v>
      </c>
      <c r="C456" s="79" t="s">
        <v>422</v>
      </c>
      <c r="D456" s="79" t="s">
        <v>365</v>
      </c>
      <c r="E456" s="79" t="s">
        <v>1348</v>
      </c>
      <c r="F456" s="75">
        <v>2</v>
      </c>
      <c r="G456" s="75">
        <v>0</v>
      </c>
      <c r="H456" s="75">
        <v>4</v>
      </c>
      <c r="I456" s="75">
        <v>0</v>
      </c>
      <c r="J456" s="79">
        <v>0</v>
      </c>
      <c r="K456" s="79">
        <v>0</v>
      </c>
      <c r="L456" s="79">
        <v>0</v>
      </c>
      <c r="M456" s="79">
        <v>0</v>
      </c>
      <c r="N456" s="79">
        <v>0</v>
      </c>
      <c r="O456" s="79">
        <v>0</v>
      </c>
      <c r="P456" s="79">
        <v>0</v>
      </c>
      <c r="Q456" s="75">
        <v>0</v>
      </c>
      <c r="R456" s="75">
        <v>0</v>
      </c>
      <c r="S456" s="75">
        <v>0</v>
      </c>
      <c r="T456" s="75">
        <v>0</v>
      </c>
      <c r="U456" s="75">
        <v>0</v>
      </c>
      <c r="V456" s="75">
        <v>0</v>
      </c>
      <c r="W456" s="75">
        <v>0</v>
      </c>
      <c r="X456" s="79">
        <v>0</v>
      </c>
      <c r="Y456" s="79">
        <v>0</v>
      </c>
      <c r="Z456" s="79">
        <v>0</v>
      </c>
      <c r="AA456" s="79">
        <v>0</v>
      </c>
      <c r="AB456" s="75">
        <v>0</v>
      </c>
      <c r="AC456" s="75">
        <v>0</v>
      </c>
      <c r="AD456" s="75">
        <v>0</v>
      </c>
      <c r="AE456" s="75">
        <v>0</v>
      </c>
      <c r="AF456" s="75">
        <v>0</v>
      </c>
    </row>
    <row r="457" spans="1:32" x14ac:dyDescent="0.25">
      <c r="A457" s="77" t="s">
        <v>1361</v>
      </c>
      <c r="B457" s="78" t="s">
        <v>1349</v>
      </c>
      <c r="C457" s="79" t="s">
        <v>406</v>
      </c>
      <c r="D457" s="79" t="s">
        <v>365</v>
      </c>
      <c r="E457" s="79" t="s">
        <v>1350</v>
      </c>
      <c r="F457" s="75">
        <v>12</v>
      </c>
      <c r="G457" s="75">
        <v>4</v>
      </c>
      <c r="H457" s="75">
        <v>484</v>
      </c>
      <c r="I457" s="75">
        <v>5.4</v>
      </c>
      <c r="J457" s="79">
        <v>1</v>
      </c>
      <c r="K457" s="79">
        <v>3</v>
      </c>
      <c r="L457" s="79">
        <v>1</v>
      </c>
      <c r="M457" s="79">
        <v>0</v>
      </c>
      <c r="N457" s="79">
        <v>0</v>
      </c>
      <c r="O457" s="79">
        <v>1</v>
      </c>
      <c r="P457" s="79">
        <v>0</v>
      </c>
      <c r="Q457" s="75">
        <v>0.19</v>
      </c>
      <c r="R457" s="75">
        <v>0</v>
      </c>
      <c r="S457" s="75">
        <v>0.19</v>
      </c>
      <c r="T457" s="75">
        <v>0.56000000000000005</v>
      </c>
      <c r="U457" s="75">
        <v>0.74</v>
      </c>
      <c r="V457" s="75">
        <v>0.19</v>
      </c>
      <c r="W457" s="75">
        <v>0.74</v>
      </c>
      <c r="X457" s="79">
        <v>1</v>
      </c>
      <c r="Y457" s="79">
        <v>1</v>
      </c>
      <c r="Z457" s="79">
        <v>1.2</v>
      </c>
      <c r="AA457" s="79">
        <v>2.2000000000000002</v>
      </c>
      <c r="AB457" s="75">
        <v>0.18</v>
      </c>
      <c r="AC457" s="75">
        <v>0.23</v>
      </c>
      <c r="AD457" s="75">
        <v>0.41</v>
      </c>
      <c r="AE457" s="75">
        <v>0.18</v>
      </c>
      <c r="AF457" s="75">
        <v>0.41</v>
      </c>
    </row>
    <row r="458" spans="1:32" x14ac:dyDescent="0.25">
      <c r="A458" s="77" t="s">
        <v>1361</v>
      </c>
      <c r="B458" s="78" t="s">
        <v>1351</v>
      </c>
      <c r="C458" s="79" t="s">
        <v>437</v>
      </c>
      <c r="D458" s="79" t="s">
        <v>361</v>
      </c>
      <c r="E458" s="79" t="s">
        <v>761</v>
      </c>
      <c r="F458" s="75">
        <v>19</v>
      </c>
      <c r="G458" s="75">
        <v>19</v>
      </c>
      <c r="H458" s="74">
        <v>1693</v>
      </c>
      <c r="I458" s="75">
        <v>18.8</v>
      </c>
      <c r="J458" s="79">
        <v>1</v>
      </c>
      <c r="K458" s="79">
        <v>0</v>
      </c>
      <c r="L458" s="79">
        <v>1</v>
      </c>
      <c r="M458" s="79">
        <v>0</v>
      </c>
      <c r="N458" s="79">
        <v>0</v>
      </c>
      <c r="O458" s="79">
        <v>4</v>
      </c>
      <c r="P458" s="79">
        <v>0</v>
      </c>
      <c r="Q458" s="75">
        <v>0.21</v>
      </c>
      <c r="R458" s="75">
        <v>0</v>
      </c>
      <c r="S458" s="75">
        <v>0.05</v>
      </c>
      <c r="T458" s="75">
        <v>0</v>
      </c>
      <c r="U458" s="75">
        <v>0.05</v>
      </c>
      <c r="V458" s="75">
        <v>0.05</v>
      </c>
      <c r="W458" s="75">
        <v>0.05</v>
      </c>
      <c r="X458" s="79">
        <v>2.1</v>
      </c>
      <c r="Y458" s="79">
        <v>2.1</v>
      </c>
      <c r="Z458" s="79">
        <v>1</v>
      </c>
      <c r="AA458" s="79">
        <v>3.1</v>
      </c>
      <c r="AB458" s="75">
        <v>0.11</v>
      </c>
      <c r="AC458" s="75">
        <v>0.05</v>
      </c>
      <c r="AD458" s="75">
        <v>0.16</v>
      </c>
      <c r="AE458" s="75">
        <v>0.11</v>
      </c>
      <c r="AF458" s="75">
        <v>0.16</v>
      </c>
    </row>
    <row r="459" spans="1:32" x14ac:dyDescent="0.25">
      <c r="A459" s="77" t="s">
        <v>1361</v>
      </c>
      <c r="B459" s="78" t="s">
        <v>1354</v>
      </c>
      <c r="C459" s="79" t="s">
        <v>364</v>
      </c>
      <c r="D459" s="79" t="s">
        <v>361</v>
      </c>
      <c r="E459" s="79" t="s">
        <v>1355</v>
      </c>
      <c r="F459" s="75">
        <v>10</v>
      </c>
      <c r="G459" s="75">
        <v>4</v>
      </c>
      <c r="H459" s="75">
        <v>426</v>
      </c>
      <c r="I459" s="75">
        <v>4.7</v>
      </c>
      <c r="J459" s="79">
        <v>0</v>
      </c>
      <c r="K459" s="79">
        <v>0</v>
      </c>
      <c r="L459" s="79">
        <v>0</v>
      </c>
      <c r="M459" s="79">
        <v>0</v>
      </c>
      <c r="N459" s="79">
        <v>0</v>
      </c>
      <c r="O459" s="79">
        <v>0</v>
      </c>
      <c r="P459" s="79">
        <v>0</v>
      </c>
      <c r="Q459" s="75">
        <v>0</v>
      </c>
      <c r="R459" s="75">
        <v>0</v>
      </c>
      <c r="S459" s="75">
        <v>0</v>
      </c>
      <c r="T459" s="75">
        <v>0</v>
      </c>
      <c r="U459" s="75">
        <v>0</v>
      </c>
      <c r="V459" s="75">
        <v>0</v>
      </c>
      <c r="W459" s="75">
        <v>0</v>
      </c>
      <c r="X459" s="79">
        <v>0</v>
      </c>
      <c r="Y459" s="79">
        <v>0</v>
      </c>
      <c r="Z459" s="79">
        <v>0.3</v>
      </c>
      <c r="AA459" s="79">
        <v>0.3</v>
      </c>
      <c r="AB459" s="75">
        <v>0</v>
      </c>
      <c r="AC459" s="75">
        <v>7.0000000000000007E-2</v>
      </c>
      <c r="AD459" s="75">
        <v>7.0000000000000007E-2</v>
      </c>
      <c r="AE459" s="75">
        <v>0</v>
      </c>
      <c r="AF459" s="75">
        <v>7.0000000000000007E-2</v>
      </c>
    </row>
    <row r="460" spans="1:32" x14ac:dyDescent="0.25">
      <c r="A460" s="77" t="s">
        <v>1361</v>
      </c>
      <c r="B460" s="78" t="s">
        <v>1356</v>
      </c>
      <c r="C460" s="79" t="s">
        <v>364</v>
      </c>
      <c r="D460" s="79" t="s">
        <v>361</v>
      </c>
      <c r="E460" s="79" t="s">
        <v>1357</v>
      </c>
      <c r="F460" s="75">
        <v>20</v>
      </c>
      <c r="G460" s="75">
        <v>20</v>
      </c>
      <c r="H460" s="74">
        <v>1774</v>
      </c>
      <c r="I460" s="75">
        <v>19.7</v>
      </c>
      <c r="J460" s="79">
        <v>1</v>
      </c>
      <c r="K460" s="79">
        <v>4</v>
      </c>
      <c r="L460" s="79">
        <v>1</v>
      </c>
      <c r="M460" s="79">
        <v>0</v>
      </c>
      <c r="N460" s="79">
        <v>0</v>
      </c>
      <c r="O460" s="79">
        <v>5</v>
      </c>
      <c r="P460" s="79">
        <v>0</v>
      </c>
      <c r="Q460" s="75">
        <v>0.25</v>
      </c>
      <c r="R460" s="75">
        <v>0</v>
      </c>
      <c r="S460" s="75">
        <v>0.05</v>
      </c>
      <c r="T460" s="75">
        <v>0.2</v>
      </c>
      <c r="U460" s="75">
        <v>0.25</v>
      </c>
      <c r="V460" s="75">
        <v>0.05</v>
      </c>
      <c r="W460" s="75">
        <v>0.25</v>
      </c>
      <c r="X460" s="79">
        <v>0.5</v>
      </c>
      <c r="Y460" s="79">
        <v>0.5</v>
      </c>
      <c r="Z460" s="79">
        <v>6.3</v>
      </c>
      <c r="AA460" s="79">
        <v>6.8</v>
      </c>
      <c r="AB460" s="75">
        <v>0.02</v>
      </c>
      <c r="AC460" s="75">
        <v>0.32</v>
      </c>
      <c r="AD460" s="75">
        <v>0.34</v>
      </c>
      <c r="AE460" s="75">
        <v>0.02</v>
      </c>
      <c r="AF460" s="75">
        <v>0.34</v>
      </c>
    </row>
    <row r="461" spans="1:32" x14ac:dyDescent="0.25">
      <c r="A461" s="77" t="s">
        <v>1361</v>
      </c>
      <c r="B461" s="78" t="s">
        <v>1358</v>
      </c>
      <c r="C461" s="79" t="s">
        <v>364</v>
      </c>
      <c r="D461" s="79" t="s">
        <v>369</v>
      </c>
      <c r="E461" s="79" t="s">
        <v>1359</v>
      </c>
      <c r="F461" s="75">
        <v>20</v>
      </c>
      <c r="G461" s="75">
        <v>18</v>
      </c>
      <c r="H461" s="74">
        <v>1484</v>
      </c>
      <c r="I461" s="75">
        <v>16.5</v>
      </c>
      <c r="J461" s="79">
        <v>2</v>
      </c>
      <c r="K461" s="79">
        <v>2</v>
      </c>
      <c r="L461" s="79">
        <v>2</v>
      </c>
      <c r="M461" s="79">
        <v>0</v>
      </c>
      <c r="N461" s="79">
        <v>0</v>
      </c>
      <c r="O461" s="79">
        <v>0</v>
      </c>
      <c r="P461" s="79">
        <v>0</v>
      </c>
      <c r="Q461" s="75">
        <v>0</v>
      </c>
      <c r="R461" s="75">
        <v>0</v>
      </c>
      <c r="S461" s="75">
        <v>0.12</v>
      </c>
      <c r="T461" s="75">
        <v>0.12</v>
      </c>
      <c r="U461" s="75">
        <v>0.24</v>
      </c>
      <c r="V461" s="75">
        <v>0.12</v>
      </c>
      <c r="W461" s="75">
        <v>0.24</v>
      </c>
      <c r="X461" s="79">
        <v>3.3</v>
      </c>
      <c r="Y461" s="79">
        <v>3.3</v>
      </c>
      <c r="Z461" s="79">
        <v>3.4</v>
      </c>
      <c r="AA461" s="79">
        <v>6.7</v>
      </c>
      <c r="AB461" s="75">
        <v>0.2</v>
      </c>
      <c r="AC461" s="75">
        <v>0.21</v>
      </c>
      <c r="AD461" s="75">
        <v>0.41</v>
      </c>
      <c r="AE461" s="75">
        <v>0.2</v>
      </c>
      <c r="AF461" s="75">
        <v>0.41</v>
      </c>
    </row>
    <row r="462" spans="1:32" x14ac:dyDescent="0.25">
      <c r="A462" s="77" t="s">
        <v>1361</v>
      </c>
      <c r="B462" s="78" t="s">
        <v>1360</v>
      </c>
      <c r="C462" s="79" t="s">
        <v>364</v>
      </c>
      <c r="D462" s="79" t="s">
        <v>365</v>
      </c>
      <c r="E462" s="79" t="s">
        <v>1353</v>
      </c>
      <c r="F462" s="75">
        <v>15</v>
      </c>
      <c r="G462" s="75">
        <v>13</v>
      </c>
      <c r="H462" s="74">
        <v>1038</v>
      </c>
      <c r="I462" s="75">
        <v>11.5</v>
      </c>
      <c r="J462" s="79">
        <v>6</v>
      </c>
      <c r="K462" s="79">
        <v>3</v>
      </c>
      <c r="L462" s="79">
        <v>5</v>
      </c>
      <c r="M462" s="79">
        <v>1</v>
      </c>
      <c r="N462" s="79">
        <v>1</v>
      </c>
      <c r="O462" s="79">
        <v>3</v>
      </c>
      <c r="P462" s="79">
        <v>0</v>
      </c>
      <c r="Q462" s="75">
        <v>0.26</v>
      </c>
      <c r="R462" s="75">
        <v>0</v>
      </c>
      <c r="S462" s="75">
        <v>0.52</v>
      </c>
      <c r="T462" s="75">
        <v>0.26</v>
      </c>
      <c r="U462" s="75">
        <v>0.78</v>
      </c>
      <c r="V462" s="75">
        <v>0.43</v>
      </c>
      <c r="W462" s="75">
        <v>0.69</v>
      </c>
      <c r="X462" s="79">
        <v>7.3</v>
      </c>
      <c r="Y462" s="79">
        <v>6.6</v>
      </c>
      <c r="Z462" s="79">
        <v>1.4</v>
      </c>
      <c r="AA462" s="79">
        <v>8</v>
      </c>
      <c r="AB462" s="75">
        <v>0.64</v>
      </c>
      <c r="AC462" s="75">
        <v>0.12</v>
      </c>
      <c r="AD462" s="75">
        <v>0.76</v>
      </c>
      <c r="AE462" s="75">
        <v>0.56999999999999995</v>
      </c>
      <c r="AF462" s="75">
        <v>0.69</v>
      </c>
    </row>
    <row r="463" spans="1:32" x14ac:dyDescent="0.25">
      <c r="A463" s="54" t="s">
        <v>1431</v>
      </c>
      <c r="B463" s="88" t="s">
        <v>1362</v>
      </c>
      <c r="C463" s="75" t="s">
        <v>398</v>
      </c>
      <c r="D463" s="75" t="s">
        <v>361</v>
      </c>
      <c r="E463" s="75" t="s">
        <v>1363</v>
      </c>
      <c r="F463" s="79">
        <v>12</v>
      </c>
      <c r="G463" s="79">
        <v>11</v>
      </c>
      <c r="H463" s="79">
        <v>947</v>
      </c>
      <c r="I463" s="79">
        <v>10.5</v>
      </c>
      <c r="J463" s="75">
        <v>1</v>
      </c>
      <c r="K463" s="75">
        <v>0</v>
      </c>
      <c r="L463" s="75">
        <v>1</v>
      </c>
      <c r="M463" s="75">
        <v>0</v>
      </c>
      <c r="N463" s="75">
        <v>0</v>
      </c>
      <c r="O463" s="75">
        <v>1</v>
      </c>
      <c r="P463" s="75">
        <v>0</v>
      </c>
      <c r="Q463" s="79">
        <v>0.1</v>
      </c>
      <c r="R463" s="79">
        <v>0</v>
      </c>
      <c r="S463" s="79">
        <v>0.1</v>
      </c>
      <c r="T463" s="79">
        <v>0</v>
      </c>
      <c r="U463" s="79">
        <v>0.1</v>
      </c>
      <c r="V463" s="79">
        <v>0.1</v>
      </c>
      <c r="W463" s="79">
        <v>0.1</v>
      </c>
      <c r="X463" s="75">
        <v>0.5</v>
      </c>
      <c r="Y463" s="75">
        <v>0.5</v>
      </c>
      <c r="Z463" s="75">
        <v>0.8</v>
      </c>
      <c r="AA463" s="75">
        <v>1.3</v>
      </c>
      <c r="AB463" s="79">
        <v>0.05</v>
      </c>
      <c r="AC463" s="79">
        <v>7.0000000000000007E-2</v>
      </c>
      <c r="AD463" s="79">
        <v>0.12</v>
      </c>
      <c r="AE463" s="79">
        <v>0.05</v>
      </c>
      <c r="AF463" s="79">
        <v>0.12</v>
      </c>
    </row>
    <row r="464" spans="1:32" x14ac:dyDescent="0.25">
      <c r="A464" s="54" t="s">
        <v>1431</v>
      </c>
      <c r="B464" s="88" t="s">
        <v>1364</v>
      </c>
      <c r="C464" s="75" t="s">
        <v>634</v>
      </c>
      <c r="D464" s="75" t="s">
        <v>365</v>
      </c>
      <c r="E464" s="75" t="s">
        <v>1365</v>
      </c>
      <c r="F464" s="79">
        <v>16</v>
      </c>
      <c r="G464" s="79">
        <v>9</v>
      </c>
      <c r="H464" s="79">
        <v>730</v>
      </c>
      <c r="I464" s="79">
        <v>8.1</v>
      </c>
      <c r="J464" s="75">
        <v>4</v>
      </c>
      <c r="K464" s="75">
        <v>0</v>
      </c>
      <c r="L464" s="75">
        <v>4</v>
      </c>
      <c r="M464" s="75">
        <v>0</v>
      </c>
      <c r="N464" s="75">
        <v>0</v>
      </c>
      <c r="O464" s="75">
        <v>0</v>
      </c>
      <c r="P464" s="75">
        <v>0</v>
      </c>
      <c r="Q464" s="79">
        <v>0</v>
      </c>
      <c r="R464" s="79">
        <v>0</v>
      </c>
      <c r="S464" s="79">
        <v>0.49</v>
      </c>
      <c r="T464" s="79">
        <v>0</v>
      </c>
      <c r="U464" s="79">
        <v>0.49</v>
      </c>
      <c r="V464" s="79">
        <v>0.49</v>
      </c>
      <c r="W464" s="79">
        <v>0.49</v>
      </c>
      <c r="X464" s="75">
        <v>4.5</v>
      </c>
      <c r="Y464" s="75">
        <v>4.5</v>
      </c>
      <c r="Z464" s="75">
        <v>1</v>
      </c>
      <c r="AA464" s="75">
        <v>5.5</v>
      </c>
      <c r="AB464" s="79">
        <v>0.56000000000000005</v>
      </c>
      <c r="AC464" s="79">
        <v>0.12</v>
      </c>
      <c r="AD464" s="79">
        <v>0.68</v>
      </c>
      <c r="AE464" s="79">
        <v>0.56000000000000005</v>
      </c>
      <c r="AF464" s="79">
        <v>0.68</v>
      </c>
    </row>
    <row r="465" spans="1:32" x14ac:dyDescent="0.25">
      <c r="A465" s="54" t="s">
        <v>1431</v>
      </c>
      <c r="B465" s="88" t="s">
        <v>1366</v>
      </c>
      <c r="C465" s="75" t="s">
        <v>406</v>
      </c>
      <c r="D465" s="75" t="s">
        <v>361</v>
      </c>
      <c r="E465" s="75" t="s">
        <v>1367</v>
      </c>
      <c r="F465" s="79">
        <v>0</v>
      </c>
      <c r="G465" s="79">
        <v>0</v>
      </c>
      <c r="H465" s="79">
        <v>0</v>
      </c>
      <c r="I465" s="79">
        <v>0</v>
      </c>
      <c r="J465" s="75">
        <v>0</v>
      </c>
      <c r="K465" s="75">
        <v>0</v>
      </c>
      <c r="L465" s="75">
        <v>0</v>
      </c>
      <c r="M465" s="75">
        <v>0</v>
      </c>
      <c r="N465" s="75">
        <v>0</v>
      </c>
      <c r="O465" s="75">
        <v>0</v>
      </c>
      <c r="P465" s="75">
        <v>0</v>
      </c>
      <c r="Q465" s="79">
        <v>0</v>
      </c>
      <c r="R465" s="79">
        <v>0</v>
      </c>
      <c r="S465" s="79">
        <v>0</v>
      </c>
      <c r="T465" s="79">
        <v>0</v>
      </c>
      <c r="U465" s="79">
        <v>0</v>
      </c>
      <c r="V465" s="79">
        <v>0</v>
      </c>
      <c r="W465" s="79">
        <v>0</v>
      </c>
      <c r="X465" s="75">
        <v>0</v>
      </c>
      <c r="Y465" s="75">
        <v>0</v>
      </c>
      <c r="Z465" s="75">
        <v>0</v>
      </c>
      <c r="AA465" s="75">
        <v>0</v>
      </c>
      <c r="AB465" s="79">
        <v>0</v>
      </c>
      <c r="AC465" s="79">
        <v>0</v>
      </c>
      <c r="AD465" s="79">
        <v>0</v>
      </c>
      <c r="AE465" s="79">
        <v>0</v>
      </c>
      <c r="AF465" s="79">
        <v>0</v>
      </c>
    </row>
    <row r="466" spans="1:32" x14ac:dyDescent="0.25">
      <c r="A466" s="54" t="s">
        <v>1431</v>
      </c>
      <c r="B466" s="88" t="s">
        <v>1368</v>
      </c>
      <c r="C466" s="75" t="s">
        <v>406</v>
      </c>
      <c r="D466" s="75" t="s">
        <v>361</v>
      </c>
      <c r="E466" s="75" t="s">
        <v>1369</v>
      </c>
      <c r="F466" s="79">
        <v>2</v>
      </c>
      <c r="G466" s="79">
        <v>0</v>
      </c>
      <c r="H466" s="79">
        <v>17</v>
      </c>
      <c r="I466" s="79">
        <v>0.2</v>
      </c>
      <c r="J466" s="75">
        <v>0</v>
      </c>
      <c r="K466" s="75">
        <v>0</v>
      </c>
      <c r="L466" s="75">
        <v>0</v>
      </c>
      <c r="M466" s="75">
        <v>0</v>
      </c>
      <c r="N466" s="75">
        <v>0</v>
      </c>
      <c r="O466" s="75">
        <v>0</v>
      </c>
      <c r="P466" s="75">
        <v>0</v>
      </c>
      <c r="Q466" s="79">
        <v>0</v>
      </c>
      <c r="R466" s="79">
        <v>0</v>
      </c>
      <c r="S466" s="79">
        <v>0</v>
      </c>
      <c r="T466" s="79">
        <v>0</v>
      </c>
      <c r="U466" s="79">
        <v>0</v>
      </c>
      <c r="V466" s="79">
        <v>0</v>
      </c>
      <c r="W466" s="79">
        <v>0</v>
      </c>
      <c r="X466" s="75">
        <v>0</v>
      </c>
      <c r="Y466" s="75">
        <v>0</v>
      </c>
      <c r="Z466" s="75">
        <v>0</v>
      </c>
      <c r="AA466" s="75">
        <v>0</v>
      </c>
      <c r="AB466" s="79">
        <v>0</v>
      </c>
      <c r="AC466" s="79">
        <v>0</v>
      </c>
      <c r="AD466" s="79">
        <v>0</v>
      </c>
      <c r="AE466" s="79">
        <v>0</v>
      </c>
      <c r="AF466" s="79">
        <v>0</v>
      </c>
    </row>
    <row r="467" spans="1:32" x14ac:dyDescent="0.25">
      <c r="A467" s="54" t="s">
        <v>1431</v>
      </c>
      <c r="B467" s="88" t="s">
        <v>1370</v>
      </c>
      <c r="C467" s="75" t="s">
        <v>398</v>
      </c>
      <c r="D467" s="75" t="s">
        <v>361</v>
      </c>
      <c r="E467" s="75" t="s">
        <v>1371</v>
      </c>
      <c r="F467" s="79">
        <v>6</v>
      </c>
      <c r="G467" s="79">
        <v>6</v>
      </c>
      <c r="H467" s="79">
        <v>496</v>
      </c>
      <c r="I467" s="79">
        <v>5.5</v>
      </c>
      <c r="J467" s="75">
        <v>0</v>
      </c>
      <c r="K467" s="75">
        <v>1</v>
      </c>
      <c r="L467" s="75">
        <v>0</v>
      </c>
      <c r="M467" s="75">
        <v>0</v>
      </c>
      <c r="N467" s="75">
        <v>0</v>
      </c>
      <c r="O467" s="75">
        <v>1</v>
      </c>
      <c r="P467" s="75">
        <v>0</v>
      </c>
      <c r="Q467" s="79">
        <v>0.18</v>
      </c>
      <c r="R467" s="79">
        <v>0</v>
      </c>
      <c r="S467" s="79">
        <v>0</v>
      </c>
      <c r="T467" s="79">
        <v>0.18</v>
      </c>
      <c r="U467" s="79">
        <v>0.18</v>
      </c>
      <c r="V467" s="79">
        <v>0</v>
      </c>
      <c r="W467" s="79">
        <v>0.18</v>
      </c>
      <c r="X467" s="75">
        <v>0</v>
      </c>
      <c r="Y467" s="75">
        <v>0</v>
      </c>
      <c r="Z467" s="75">
        <v>0.2</v>
      </c>
      <c r="AA467" s="75">
        <v>0.2</v>
      </c>
      <c r="AB467" s="79">
        <v>0</v>
      </c>
      <c r="AC467" s="79">
        <v>0.04</v>
      </c>
      <c r="AD467" s="79">
        <v>0.04</v>
      </c>
      <c r="AE467" s="79">
        <v>0</v>
      </c>
      <c r="AF467" s="79">
        <v>0.04</v>
      </c>
    </row>
    <row r="468" spans="1:32" x14ac:dyDescent="0.25">
      <c r="A468" s="54" t="s">
        <v>1431</v>
      </c>
      <c r="B468" s="88" t="s">
        <v>1372</v>
      </c>
      <c r="C468" s="75" t="s">
        <v>417</v>
      </c>
      <c r="D468" s="75" t="s">
        <v>369</v>
      </c>
      <c r="E468" s="75" t="s">
        <v>1373</v>
      </c>
      <c r="F468" s="79">
        <v>1</v>
      </c>
      <c r="G468" s="79">
        <v>0</v>
      </c>
      <c r="H468" s="79">
        <v>7</v>
      </c>
      <c r="I468" s="79">
        <v>0.1</v>
      </c>
      <c r="J468" s="75">
        <v>0</v>
      </c>
      <c r="K468" s="75">
        <v>0</v>
      </c>
      <c r="L468" s="75">
        <v>0</v>
      </c>
      <c r="M468" s="75">
        <v>0</v>
      </c>
      <c r="N468" s="75">
        <v>0</v>
      </c>
      <c r="O468" s="75">
        <v>0</v>
      </c>
      <c r="P468" s="75">
        <v>0</v>
      </c>
      <c r="Q468" s="79">
        <v>0</v>
      </c>
      <c r="R468" s="79">
        <v>0</v>
      </c>
      <c r="S468" s="79">
        <v>0</v>
      </c>
      <c r="T468" s="79">
        <v>0</v>
      </c>
      <c r="U468" s="79">
        <v>0</v>
      </c>
      <c r="V468" s="79">
        <v>0</v>
      </c>
      <c r="W468" s="79">
        <v>0</v>
      </c>
      <c r="X468" s="75">
        <v>0</v>
      </c>
      <c r="Y468" s="75">
        <v>0</v>
      </c>
      <c r="Z468" s="75">
        <v>0</v>
      </c>
      <c r="AA468" s="75">
        <v>0</v>
      </c>
      <c r="AB468" s="79">
        <v>0</v>
      </c>
      <c r="AC468" s="79">
        <v>0</v>
      </c>
      <c r="AD468" s="79">
        <v>0</v>
      </c>
      <c r="AE468" s="79">
        <v>0</v>
      </c>
      <c r="AF468" s="79">
        <v>0</v>
      </c>
    </row>
    <row r="469" spans="1:32" x14ac:dyDescent="0.25">
      <c r="A469" s="54" t="s">
        <v>1431</v>
      </c>
      <c r="B469" s="88" t="s">
        <v>1374</v>
      </c>
      <c r="C469" s="75" t="s">
        <v>364</v>
      </c>
      <c r="D469" s="75" t="s">
        <v>369</v>
      </c>
      <c r="E469" s="75" t="s">
        <v>1375</v>
      </c>
      <c r="F469" s="79">
        <v>7</v>
      </c>
      <c r="G469" s="79">
        <v>1</v>
      </c>
      <c r="H469" s="79">
        <v>236</v>
      </c>
      <c r="I469" s="79">
        <v>2.6</v>
      </c>
      <c r="J469" s="75">
        <v>0</v>
      </c>
      <c r="K469" s="75">
        <v>0</v>
      </c>
      <c r="L469" s="75">
        <v>0</v>
      </c>
      <c r="M469" s="75">
        <v>0</v>
      </c>
      <c r="N469" s="75">
        <v>0</v>
      </c>
      <c r="O469" s="75">
        <v>0</v>
      </c>
      <c r="P469" s="75">
        <v>0</v>
      </c>
      <c r="Q469" s="79">
        <v>0</v>
      </c>
      <c r="R469" s="79">
        <v>0</v>
      </c>
      <c r="S469" s="79">
        <v>0</v>
      </c>
      <c r="T469" s="79">
        <v>0</v>
      </c>
      <c r="U469" s="79">
        <v>0</v>
      </c>
      <c r="V469" s="79">
        <v>0</v>
      </c>
      <c r="W469" s="79">
        <v>0</v>
      </c>
      <c r="X469" s="75">
        <v>0</v>
      </c>
      <c r="Y469" s="75">
        <v>0</v>
      </c>
      <c r="Z469" s="75">
        <v>0.2</v>
      </c>
      <c r="AA469" s="75">
        <v>0.2</v>
      </c>
      <c r="AB469" s="79">
        <v>0</v>
      </c>
      <c r="AC469" s="79">
        <v>7.0000000000000007E-2</v>
      </c>
      <c r="AD469" s="79">
        <v>7.0000000000000007E-2</v>
      </c>
      <c r="AE469" s="79">
        <v>0</v>
      </c>
      <c r="AF469" s="79">
        <v>7.0000000000000007E-2</v>
      </c>
    </row>
    <row r="470" spans="1:32" x14ac:dyDescent="0.25">
      <c r="A470" s="54" t="s">
        <v>1431</v>
      </c>
      <c r="B470" s="88" t="s">
        <v>1376</v>
      </c>
      <c r="C470" s="75" t="s">
        <v>364</v>
      </c>
      <c r="D470" s="75" t="s">
        <v>361</v>
      </c>
      <c r="E470" s="75" t="s">
        <v>1377</v>
      </c>
      <c r="F470" s="79">
        <v>12</v>
      </c>
      <c r="G470" s="79">
        <v>11</v>
      </c>
      <c r="H470" s="79">
        <v>957</v>
      </c>
      <c r="I470" s="79">
        <v>10.6</v>
      </c>
      <c r="J470" s="75">
        <v>0</v>
      </c>
      <c r="K470" s="75">
        <v>0</v>
      </c>
      <c r="L470" s="75">
        <v>0</v>
      </c>
      <c r="M470" s="75">
        <v>0</v>
      </c>
      <c r="N470" s="75">
        <v>0</v>
      </c>
      <c r="O470" s="75">
        <v>4</v>
      </c>
      <c r="P470" s="75">
        <v>0</v>
      </c>
      <c r="Q470" s="79">
        <v>0.38</v>
      </c>
      <c r="R470" s="79">
        <v>0</v>
      </c>
      <c r="S470" s="79">
        <v>0</v>
      </c>
      <c r="T470" s="79">
        <v>0</v>
      </c>
      <c r="U470" s="79">
        <v>0</v>
      </c>
      <c r="V470" s="79">
        <v>0</v>
      </c>
      <c r="W470" s="79">
        <v>0</v>
      </c>
      <c r="X470" s="75">
        <v>0.1</v>
      </c>
      <c r="Y470" s="75">
        <v>0.1</v>
      </c>
      <c r="Z470" s="75">
        <v>0.6</v>
      </c>
      <c r="AA470" s="75">
        <v>0.7</v>
      </c>
      <c r="AB470" s="79">
        <v>0.01</v>
      </c>
      <c r="AC470" s="79">
        <v>0.05</v>
      </c>
      <c r="AD470" s="79">
        <v>7.0000000000000007E-2</v>
      </c>
      <c r="AE470" s="79">
        <v>0.01</v>
      </c>
      <c r="AF470" s="79">
        <v>7.0000000000000007E-2</v>
      </c>
    </row>
    <row r="471" spans="1:32" x14ac:dyDescent="0.25">
      <c r="A471" s="54" t="s">
        <v>1431</v>
      </c>
      <c r="B471" s="88" t="s">
        <v>1378</v>
      </c>
      <c r="C471" s="75" t="s">
        <v>360</v>
      </c>
      <c r="D471" s="75" t="s">
        <v>369</v>
      </c>
      <c r="E471" s="75" t="s">
        <v>1379</v>
      </c>
      <c r="F471" s="79">
        <v>1</v>
      </c>
      <c r="G471" s="79">
        <v>0</v>
      </c>
      <c r="H471" s="79">
        <v>46</v>
      </c>
      <c r="I471" s="79">
        <v>0.5</v>
      </c>
      <c r="J471" s="75">
        <v>0</v>
      </c>
      <c r="K471" s="75">
        <v>0</v>
      </c>
      <c r="L471" s="75">
        <v>0</v>
      </c>
      <c r="M471" s="75">
        <v>0</v>
      </c>
      <c r="N471" s="75">
        <v>0</v>
      </c>
      <c r="O471" s="75">
        <v>0</v>
      </c>
      <c r="P471" s="75">
        <v>0</v>
      </c>
      <c r="Q471" s="79">
        <v>0</v>
      </c>
      <c r="R471" s="79">
        <v>0</v>
      </c>
      <c r="S471" s="79">
        <v>0</v>
      </c>
      <c r="T471" s="79">
        <v>0</v>
      </c>
      <c r="U471" s="79">
        <v>0</v>
      </c>
      <c r="V471" s="79">
        <v>0</v>
      </c>
      <c r="W471" s="79">
        <v>0</v>
      </c>
      <c r="X471" s="75">
        <v>0</v>
      </c>
      <c r="Y471" s="75">
        <v>0</v>
      </c>
      <c r="Z471" s="75">
        <v>0</v>
      </c>
      <c r="AA471" s="75">
        <v>0.1</v>
      </c>
      <c r="AB471" s="79">
        <v>0.05</v>
      </c>
      <c r="AC471" s="79">
        <v>0.05</v>
      </c>
      <c r="AD471" s="79">
        <v>0.11</v>
      </c>
      <c r="AE471" s="79">
        <v>0.05</v>
      </c>
      <c r="AF471" s="79">
        <v>0.11</v>
      </c>
    </row>
    <row r="472" spans="1:32" x14ac:dyDescent="0.25">
      <c r="A472" s="54" t="s">
        <v>1431</v>
      </c>
      <c r="B472" s="88" t="s">
        <v>1380</v>
      </c>
      <c r="C472" s="75" t="s">
        <v>634</v>
      </c>
      <c r="D472" s="75" t="s">
        <v>365</v>
      </c>
      <c r="E472" s="75" t="s">
        <v>1381</v>
      </c>
      <c r="F472" s="79">
        <v>10</v>
      </c>
      <c r="G472" s="79">
        <v>3</v>
      </c>
      <c r="H472" s="79">
        <v>373</v>
      </c>
      <c r="I472" s="79">
        <v>4.0999999999999996</v>
      </c>
      <c r="J472" s="75">
        <v>1</v>
      </c>
      <c r="K472" s="75">
        <v>1</v>
      </c>
      <c r="L472" s="75">
        <v>1</v>
      </c>
      <c r="M472" s="75">
        <v>0</v>
      </c>
      <c r="N472" s="75">
        <v>0</v>
      </c>
      <c r="O472" s="75">
        <v>2</v>
      </c>
      <c r="P472" s="75">
        <v>0</v>
      </c>
      <c r="Q472" s="79">
        <v>0.49</v>
      </c>
      <c r="R472" s="79">
        <v>0</v>
      </c>
      <c r="S472" s="79">
        <v>0.24</v>
      </c>
      <c r="T472" s="79">
        <v>0.24</v>
      </c>
      <c r="U472" s="79">
        <v>0.48</v>
      </c>
      <c r="V472" s="79">
        <v>0.24</v>
      </c>
      <c r="W472" s="79">
        <v>0.48</v>
      </c>
      <c r="X472" s="75">
        <v>0.7</v>
      </c>
      <c r="Y472" s="75">
        <v>0.7</v>
      </c>
      <c r="Z472" s="75">
        <v>0.3</v>
      </c>
      <c r="AA472" s="75">
        <v>1</v>
      </c>
      <c r="AB472" s="79">
        <v>0.17</v>
      </c>
      <c r="AC472" s="79">
        <v>0.08</v>
      </c>
      <c r="AD472" s="79">
        <v>0.25</v>
      </c>
      <c r="AE472" s="79">
        <v>0.17</v>
      </c>
      <c r="AF472" s="79">
        <v>0.25</v>
      </c>
    </row>
    <row r="473" spans="1:32" x14ac:dyDescent="0.25">
      <c r="A473" s="54" t="s">
        <v>1431</v>
      </c>
      <c r="B473" s="88" t="s">
        <v>1382</v>
      </c>
      <c r="C473" s="75" t="s">
        <v>437</v>
      </c>
      <c r="D473" s="75" t="s">
        <v>369</v>
      </c>
      <c r="E473" s="75" t="s">
        <v>1383</v>
      </c>
      <c r="F473" s="79">
        <v>16</v>
      </c>
      <c r="G473" s="79">
        <v>14</v>
      </c>
      <c r="H473" s="80">
        <v>1281</v>
      </c>
      <c r="I473" s="79">
        <v>14.2</v>
      </c>
      <c r="J473" s="75">
        <v>0</v>
      </c>
      <c r="K473" s="75">
        <v>0</v>
      </c>
      <c r="L473" s="75">
        <v>0</v>
      </c>
      <c r="M473" s="75">
        <v>0</v>
      </c>
      <c r="N473" s="75">
        <v>0</v>
      </c>
      <c r="O473" s="75">
        <v>3</v>
      </c>
      <c r="P473" s="75">
        <v>0</v>
      </c>
      <c r="Q473" s="79">
        <v>0.21</v>
      </c>
      <c r="R473" s="79">
        <v>0</v>
      </c>
      <c r="S473" s="79">
        <v>0</v>
      </c>
      <c r="T473" s="79">
        <v>0</v>
      </c>
      <c r="U473" s="79">
        <v>0</v>
      </c>
      <c r="V473" s="79">
        <v>0</v>
      </c>
      <c r="W473" s="79">
        <v>0</v>
      </c>
      <c r="X473" s="75">
        <v>0.3</v>
      </c>
      <c r="Y473" s="75">
        <v>0.3</v>
      </c>
      <c r="Z473" s="75">
        <v>0.6</v>
      </c>
      <c r="AA473" s="75">
        <v>0.9</v>
      </c>
      <c r="AB473" s="79">
        <v>0.02</v>
      </c>
      <c r="AC473" s="79">
        <v>0.04</v>
      </c>
      <c r="AD473" s="79">
        <v>0.06</v>
      </c>
      <c r="AE473" s="79">
        <v>0.02</v>
      </c>
      <c r="AF473" s="79">
        <v>0.06</v>
      </c>
    </row>
    <row r="474" spans="1:32" x14ac:dyDescent="0.25">
      <c r="A474" s="54" t="s">
        <v>1431</v>
      </c>
      <c r="B474" s="88" t="s">
        <v>1384</v>
      </c>
      <c r="C474" s="75" t="s">
        <v>364</v>
      </c>
      <c r="D474" s="75" t="s">
        <v>399</v>
      </c>
      <c r="E474" s="75" t="s">
        <v>1385</v>
      </c>
      <c r="F474" s="79">
        <v>17</v>
      </c>
      <c r="G474" s="79">
        <v>16</v>
      </c>
      <c r="H474" s="80">
        <v>1376</v>
      </c>
      <c r="I474" s="79">
        <v>15.3</v>
      </c>
      <c r="J474" s="75">
        <v>2</v>
      </c>
      <c r="K474" s="75">
        <v>4</v>
      </c>
      <c r="L474" s="75">
        <v>2</v>
      </c>
      <c r="M474" s="75">
        <v>0</v>
      </c>
      <c r="N474" s="75">
        <v>0</v>
      </c>
      <c r="O474" s="75">
        <v>1</v>
      </c>
      <c r="P474" s="75">
        <v>0</v>
      </c>
      <c r="Q474" s="79">
        <v>7.0000000000000007E-2</v>
      </c>
      <c r="R474" s="79">
        <v>0</v>
      </c>
      <c r="S474" s="79">
        <v>0.13</v>
      </c>
      <c r="T474" s="79">
        <v>0.26</v>
      </c>
      <c r="U474" s="79">
        <v>0.39</v>
      </c>
      <c r="V474" s="79">
        <v>0.13</v>
      </c>
      <c r="W474" s="79">
        <v>0.39</v>
      </c>
      <c r="X474" s="75">
        <v>3</v>
      </c>
      <c r="Y474" s="75">
        <v>3</v>
      </c>
      <c r="Z474" s="75">
        <v>4.5</v>
      </c>
      <c r="AA474" s="75">
        <v>7.5</v>
      </c>
      <c r="AB474" s="79">
        <v>0.2</v>
      </c>
      <c r="AC474" s="79">
        <v>0.28999999999999998</v>
      </c>
      <c r="AD474" s="79">
        <v>0.49</v>
      </c>
      <c r="AE474" s="79">
        <v>0.2</v>
      </c>
      <c r="AF474" s="79">
        <v>0.49</v>
      </c>
    </row>
    <row r="475" spans="1:32" x14ac:dyDescent="0.25">
      <c r="A475" s="54" t="s">
        <v>1431</v>
      </c>
      <c r="B475" s="88" t="s">
        <v>1386</v>
      </c>
      <c r="C475" s="75" t="s">
        <v>512</v>
      </c>
      <c r="D475" s="75" t="s">
        <v>369</v>
      </c>
      <c r="E475" s="75" t="s">
        <v>1387</v>
      </c>
      <c r="F475" s="79">
        <v>0</v>
      </c>
      <c r="G475" s="79">
        <v>0</v>
      </c>
      <c r="H475" s="79">
        <v>0</v>
      </c>
      <c r="I475" s="79">
        <v>0</v>
      </c>
      <c r="J475" s="75">
        <v>0</v>
      </c>
      <c r="K475" s="75">
        <v>0</v>
      </c>
      <c r="L475" s="75">
        <v>0</v>
      </c>
      <c r="M475" s="75">
        <v>0</v>
      </c>
      <c r="N475" s="75">
        <v>0</v>
      </c>
      <c r="O475" s="75">
        <v>0</v>
      </c>
      <c r="P475" s="75">
        <v>0</v>
      </c>
      <c r="Q475" s="79">
        <v>0</v>
      </c>
      <c r="R475" s="79">
        <v>0</v>
      </c>
      <c r="S475" s="79">
        <v>0</v>
      </c>
      <c r="T475" s="79">
        <v>0</v>
      </c>
      <c r="U475" s="79">
        <v>0</v>
      </c>
      <c r="V475" s="79">
        <v>0</v>
      </c>
      <c r="W475" s="79">
        <v>0</v>
      </c>
      <c r="X475" s="75">
        <v>0</v>
      </c>
      <c r="Y475" s="75">
        <v>0</v>
      </c>
      <c r="Z475" s="75">
        <v>0</v>
      </c>
      <c r="AA475" s="75">
        <v>0</v>
      </c>
      <c r="AB475" s="79">
        <v>0</v>
      </c>
      <c r="AC475" s="79">
        <v>0</v>
      </c>
      <c r="AD475" s="79">
        <v>0</v>
      </c>
      <c r="AE475" s="79">
        <v>0</v>
      </c>
      <c r="AF475" s="79">
        <v>0</v>
      </c>
    </row>
    <row r="476" spans="1:32" x14ac:dyDescent="0.25">
      <c r="A476" s="54" t="s">
        <v>1431</v>
      </c>
      <c r="B476" s="88" t="s">
        <v>1388</v>
      </c>
      <c r="C476" s="75" t="s">
        <v>364</v>
      </c>
      <c r="D476" s="75" t="s">
        <v>375</v>
      </c>
      <c r="E476" s="75" t="s">
        <v>1350</v>
      </c>
      <c r="F476" s="79">
        <v>18</v>
      </c>
      <c r="G476" s="79">
        <v>18</v>
      </c>
      <c r="H476" s="80">
        <v>1620</v>
      </c>
      <c r="I476" s="79">
        <v>18</v>
      </c>
      <c r="J476" s="75">
        <v>0</v>
      </c>
      <c r="K476" s="75">
        <v>0</v>
      </c>
      <c r="L476" s="75">
        <v>0</v>
      </c>
      <c r="M476" s="75">
        <v>0</v>
      </c>
      <c r="N476" s="75">
        <v>0</v>
      </c>
      <c r="O476" s="75">
        <v>2</v>
      </c>
      <c r="P476" s="75">
        <v>0</v>
      </c>
      <c r="Q476" s="79">
        <v>0.11</v>
      </c>
      <c r="R476" s="79">
        <v>0</v>
      </c>
      <c r="S476" s="79">
        <v>0</v>
      </c>
      <c r="T476" s="79">
        <v>0</v>
      </c>
      <c r="U476" s="79">
        <v>0</v>
      </c>
      <c r="V476" s="79">
        <v>0</v>
      </c>
      <c r="W476" s="79">
        <v>0</v>
      </c>
      <c r="X476" s="75">
        <v>0</v>
      </c>
      <c r="Y476" s="75">
        <v>0</v>
      </c>
      <c r="Z476" s="75">
        <v>0</v>
      </c>
      <c r="AA476" s="75">
        <v>0</v>
      </c>
      <c r="AB476" s="79">
        <v>0</v>
      </c>
      <c r="AC476" s="79">
        <v>0</v>
      </c>
      <c r="AD476" s="79">
        <v>0</v>
      </c>
      <c r="AE476" s="79">
        <v>0</v>
      </c>
      <c r="AF476" s="79">
        <v>0</v>
      </c>
    </row>
    <row r="477" spans="1:32" x14ac:dyDescent="0.25">
      <c r="A477" s="54" t="s">
        <v>1431</v>
      </c>
      <c r="B477" s="88" t="s">
        <v>1389</v>
      </c>
      <c r="C477" s="75" t="s">
        <v>512</v>
      </c>
      <c r="D477" s="75" t="s">
        <v>375</v>
      </c>
      <c r="E477" s="75" t="s">
        <v>1390</v>
      </c>
      <c r="F477" s="79">
        <v>2</v>
      </c>
      <c r="G477" s="79">
        <v>2</v>
      </c>
      <c r="H477" s="79">
        <v>180</v>
      </c>
      <c r="I477" s="79">
        <v>2</v>
      </c>
      <c r="J477" s="75">
        <v>0</v>
      </c>
      <c r="K477" s="75">
        <v>0</v>
      </c>
      <c r="L477" s="75">
        <v>0</v>
      </c>
      <c r="M477" s="75">
        <v>0</v>
      </c>
      <c r="N477" s="75">
        <v>0</v>
      </c>
      <c r="O477" s="75">
        <v>0</v>
      </c>
      <c r="P477" s="75">
        <v>0</v>
      </c>
      <c r="Q477" s="79">
        <v>0</v>
      </c>
      <c r="R477" s="79">
        <v>0</v>
      </c>
      <c r="S477" s="79">
        <v>0</v>
      </c>
      <c r="T477" s="79">
        <v>0</v>
      </c>
      <c r="U477" s="79">
        <v>0</v>
      </c>
      <c r="V477" s="79">
        <v>0</v>
      </c>
      <c r="W477" s="79">
        <v>0</v>
      </c>
      <c r="X477" s="75">
        <v>0</v>
      </c>
      <c r="Y477" s="75">
        <v>0</v>
      </c>
      <c r="Z477" s="75">
        <v>0</v>
      </c>
      <c r="AA477" s="75">
        <v>0</v>
      </c>
      <c r="AB477" s="79">
        <v>0</v>
      </c>
      <c r="AC477" s="79">
        <v>0</v>
      </c>
      <c r="AD477" s="79">
        <v>0</v>
      </c>
      <c r="AE477" s="79">
        <v>0</v>
      </c>
      <c r="AF477" s="79">
        <v>0</v>
      </c>
    </row>
    <row r="478" spans="1:32" x14ac:dyDescent="0.25">
      <c r="A478" s="54" t="s">
        <v>1431</v>
      </c>
      <c r="B478" s="88" t="s">
        <v>1391</v>
      </c>
      <c r="C478" s="75" t="s">
        <v>512</v>
      </c>
      <c r="D478" s="75" t="s">
        <v>365</v>
      </c>
      <c r="E478" s="75" t="s">
        <v>1392</v>
      </c>
      <c r="F478" s="79">
        <v>20</v>
      </c>
      <c r="G478" s="79">
        <v>18</v>
      </c>
      <c r="H478" s="80">
        <v>1616</v>
      </c>
      <c r="I478" s="79">
        <v>18</v>
      </c>
      <c r="J478" s="75">
        <v>4</v>
      </c>
      <c r="K478" s="75">
        <v>2</v>
      </c>
      <c r="L478" s="75">
        <v>3</v>
      </c>
      <c r="M478" s="75">
        <v>1</v>
      </c>
      <c r="N478" s="75">
        <v>2</v>
      </c>
      <c r="O478" s="75">
        <v>4</v>
      </c>
      <c r="P478" s="75">
        <v>0</v>
      </c>
      <c r="Q478" s="79">
        <v>0.22</v>
      </c>
      <c r="R478" s="79">
        <v>0</v>
      </c>
      <c r="S478" s="79">
        <v>0.22</v>
      </c>
      <c r="T478" s="79">
        <v>0.11</v>
      </c>
      <c r="U478" s="79">
        <v>0.33</v>
      </c>
      <c r="V478" s="79">
        <v>0.17</v>
      </c>
      <c r="W478" s="79">
        <v>0.28000000000000003</v>
      </c>
      <c r="X478" s="75">
        <v>5.8</v>
      </c>
      <c r="Y478" s="75">
        <v>4.2</v>
      </c>
      <c r="Z478" s="75">
        <v>2.5</v>
      </c>
      <c r="AA478" s="75">
        <v>6.7</v>
      </c>
      <c r="AB478" s="79">
        <v>0.32</v>
      </c>
      <c r="AC478" s="79">
        <v>0.14000000000000001</v>
      </c>
      <c r="AD478" s="79">
        <v>0.46</v>
      </c>
      <c r="AE478" s="79">
        <v>0.24</v>
      </c>
      <c r="AF478" s="79">
        <v>0.38</v>
      </c>
    </row>
    <row r="479" spans="1:32" x14ac:dyDescent="0.25">
      <c r="A479" s="54" t="s">
        <v>1431</v>
      </c>
      <c r="B479" s="88" t="s">
        <v>1393</v>
      </c>
      <c r="C479" s="75" t="s">
        <v>765</v>
      </c>
      <c r="D479" s="75" t="s">
        <v>535</v>
      </c>
      <c r="E479" s="75" t="s">
        <v>1394</v>
      </c>
      <c r="F479" s="79">
        <v>12</v>
      </c>
      <c r="G479" s="79">
        <v>9</v>
      </c>
      <c r="H479" s="79">
        <v>704</v>
      </c>
      <c r="I479" s="79">
        <v>7.8</v>
      </c>
      <c r="J479" s="75">
        <v>1</v>
      </c>
      <c r="K479" s="75">
        <v>0</v>
      </c>
      <c r="L479" s="75">
        <v>1</v>
      </c>
      <c r="M479" s="75">
        <v>0</v>
      </c>
      <c r="N479" s="75">
        <v>0</v>
      </c>
      <c r="O479" s="75">
        <v>2</v>
      </c>
      <c r="P479" s="75">
        <v>0</v>
      </c>
      <c r="Q479" s="79">
        <v>0.26</v>
      </c>
      <c r="R479" s="79">
        <v>0</v>
      </c>
      <c r="S479" s="79">
        <v>0.13</v>
      </c>
      <c r="T479" s="79">
        <v>0</v>
      </c>
      <c r="U479" s="79">
        <v>0.13</v>
      </c>
      <c r="V479" s="79">
        <v>0.13</v>
      </c>
      <c r="W479" s="79">
        <v>0.13</v>
      </c>
      <c r="X479" s="75">
        <v>0.3</v>
      </c>
      <c r="Y479" s="75">
        <v>0.3</v>
      </c>
      <c r="Z479" s="75">
        <v>0.6</v>
      </c>
      <c r="AA479" s="75">
        <v>1</v>
      </c>
      <c r="AB479" s="79">
        <v>0.04</v>
      </c>
      <c r="AC479" s="79">
        <v>0.08</v>
      </c>
      <c r="AD479" s="79">
        <v>0.12</v>
      </c>
      <c r="AE479" s="79">
        <v>0.04</v>
      </c>
      <c r="AF479" s="79">
        <v>0.12</v>
      </c>
    </row>
    <row r="480" spans="1:32" x14ac:dyDescent="0.25">
      <c r="A480" s="54" t="s">
        <v>1431</v>
      </c>
      <c r="B480" s="88" t="s">
        <v>1395</v>
      </c>
      <c r="C480" s="75" t="s">
        <v>364</v>
      </c>
      <c r="D480" s="75" t="s">
        <v>399</v>
      </c>
      <c r="E480" s="75" t="s">
        <v>1396</v>
      </c>
      <c r="F480" s="79">
        <v>14</v>
      </c>
      <c r="G480" s="79">
        <v>11</v>
      </c>
      <c r="H480" s="79">
        <v>861</v>
      </c>
      <c r="I480" s="79">
        <v>9.6</v>
      </c>
      <c r="J480" s="75">
        <v>0</v>
      </c>
      <c r="K480" s="75">
        <v>0</v>
      </c>
      <c r="L480" s="75">
        <v>0</v>
      </c>
      <c r="M480" s="75">
        <v>0</v>
      </c>
      <c r="N480" s="75">
        <v>0</v>
      </c>
      <c r="O480" s="75">
        <v>1</v>
      </c>
      <c r="P480" s="75">
        <v>0</v>
      </c>
      <c r="Q480" s="79">
        <v>0.1</v>
      </c>
      <c r="R480" s="79">
        <v>0</v>
      </c>
      <c r="S480" s="79">
        <v>0</v>
      </c>
      <c r="T480" s="79">
        <v>0</v>
      </c>
      <c r="U480" s="79">
        <v>0</v>
      </c>
      <c r="V480" s="79">
        <v>0</v>
      </c>
      <c r="W480" s="79">
        <v>0</v>
      </c>
      <c r="X480" s="75">
        <v>1</v>
      </c>
      <c r="Y480" s="75">
        <v>1</v>
      </c>
      <c r="Z480" s="75">
        <v>0.7</v>
      </c>
      <c r="AA480" s="75">
        <v>1.7</v>
      </c>
      <c r="AB480" s="79">
        <v>0.11</v>
      </c>
      <c r="AC480" s="79">
        <v>7.0000000000000007E-2</v>
      </c>
      <c r="AD480" s="79">
        <v>0.18</v>
      </c>
      <c r="AE480" s="79">
        <v>0.11</v>
      </c>
      <c r="AF480" s="79">
        <v>0.18</v>
      </c>
    </row>
    <row r="481" spans="1:32" x14ac:dyDescent="0.25">
      <c r="A481" s="54" t="s">
        <v>1431</v>
      </c>
      <c r="B481" s="88" t="s">
        <v>1397</v>
      </c>
      <c r="C481" s="75" t="s">
        <v>360</v>
      </c>
      <c r="D481" s="75" t="s">
        <v>361</v>
      </c>
      <c r="E481" s="75" t="s">
        <v>589</v>
      </c>
      <c r="F481" s="79">
        <v>12</v>
      </c>
      <c r="G481" s="79">
        <v>11</v>
      </c>
      <c r="H481" s="79">
        <v>919</v>
      </c>
      <c r="I481" s="79">
        <v>10.199999999999999</v>
      </c>
      <c r="J481" s="75">
        <v>0</v>
      </c>
      <c r="K481" s="75">
        <v>0</v>
      </c>
      <c r="L481" s="75">
        <v>0</v>
      </c>
      <c r="M481" s="75">
        <v>0</v>
      </c>
      <c r="N481" s="75">
        <v>0</v>
      </c>
      <c r="O481" s="75">
        <v>2</v>
      </c>
      <c r="P481" s="75">
        <v>0</v>
      </c>
      <c r="Q481" s="79">
        <v>0.2</v>
      </c>
      <c r="R481" s="79">
        <v>0</v>
      </c>
      <c r="S481" s="79">
        <v>0</v>
      </c>
      <c r="T481" s="79">
        <v>0</v>
      </c>
      <c r="U481" s="79">
        <v>0</v>
      </c>
      <c r="V481" s="79">
        <v>0</v>
      </c>
      <c r="W481" s="79">
        <v>0</v>
      </c>
      <c r="X481" s="75">
        <v>0.6</v>
      </c>
      <c r="Y481" s="75">
        <v>0.6</v>
      </c>
      <c r="Z481" s="75">
        <v>0.5</v>
      </c>
      <c r="AA481" s="75">
        <v>1.1000000000000001</v>
      </c>
      <c r="AB481" s="79">
        <v>0.06</v>
      </c>
      <c r="AC481" s="79">
        <v>0.05</v>
      </c>
      <c r="AD481" s="79">
        <v>0.11</v>
      </c>
      <c r="AE481" s="79">
        <v>0.06</v>
      </c>
      <c r="AF481" s="79">
        <v>0.11</v>
      </c>
    </row>
    <row r="482" spans="1:32" x14ac:dyDescent="0.25">
      <c r="A482" s="54" t="s">
        <v>1431</v>
      </c>
      <c r="B482" s="88" t="s">
        <v>1398</v>
      </c>
      <c r="C482" s="75" t="s">
        <v>409</v>
      </c>
      <c r="D482" s="75" t="s">
        <v>369</v>
      </c>
      <c r="E482" s="75" t="s">
        <v>1399</v>
      </c>
      <c r="F482" s="79">
        <v>12</v>
      </c>
      <c r="G482" s="79">
        <v>8</v>
      </c>
      <c r="H482" s="79">
        <v>593</v>
      </c>
      <c r="I482" s="79">
        <v>6.6</v>
      </c>
      <c r="J482" s="75">
        <v>0</v>
      </c>
      <c r="K482" s="75">
        <v>0</v>
      </c>
      <c r="L482" s="75">
        <v>0</v>
      </c>
      <c r="M482" s="75">
        <v>0</v>
      </c>
      <c r="N482" s="75">
        <v>0</v>
      </c>
      <c r="O482" s="75">
        <v>1</v>
      </c>
      <c r="P482" s="75">
        <v>0</v>
      </c>
      <c r="Q482" s="79">
        <v>0.15</v>
      </c>
      <c r="R482" s="79">
        <v>0</v>
      </c>
      <c r="S482" s="79">
        <v>0</v>
      </c>
      <c r="T482" s="79">
        <v>0</v>
      </c>
      <c r="U482" s="79">
        <v>0</v>
      </c>
      <c r="V482" s="79">
        <v>0</v>
      </c>
      <c r="W482" s="79">
        <v>0</v>
      </c>
      <c r="X482" s="75">
        <v>0.3</v>
      </c>
      <c r="Y482" s="75">
        <v>0.3</v>
      </c>
      <c r="Z482" s="75">
        <v>0.1</v>
      </c>
      <c r="AA482" s="75">
        <v>0.4</v>
      </c>
      <c r="AB482" s="79">
        <v>0.05</v>
      </c>
      <c r="AC482" s="79">
        <v>0.01</v>
      </c>
      <c r="AD482" s="79">
        <v>0.06</v>
      </c>
      <c r="AE482" s="79">
        <v>0.05</v>
      </c>
      <c r="AF482" s="79">
        <v>0.06</v>
      </c>
    </row>
    <row r="483" spans="1:32" x14ac:dyDescent="0.25">
      <c r="A483" s="54" t="s">
        <v>1431</v>
      </c>
      <c r="B483" s="88" t="s">
        <v>1400</v>
      </c>
      <c r="C483" s="75" t="s">
        <v>406</v>
      </c>
      <c r="D483" s="75" t="s">
        <v>361</v>
      </c>
      <c r="E483" s="75" t="s">
        <v>1401</v>
      </c>
      <c r="F483" s="79">
        <v>0</v>
      </c>
      <c r="G483" s="79">
        <v>0</v>
      </c>
      <c r="H483" s="79">
        <v>0</v>
      </c>
      <c r="I483" s="79">
        <v>0</v>
      </c>
      <c r="J483" s="75">
        <v>0</v>
      </c>
      <c r="K483" s="75">
        <v>0</v>
      </c>
      <c r="L483" s="75">
        <v>0</v>
      </c>
      <c r="M483" s="75">
        <v>0</v>
      </c>
      <c r="N483" s="75">
        <v>0</v>
      </c>
      <c r="O483" s="75">
        <v>0</v>
      </c>
      <c r="P483" s="75">
        <v>0</v>
      </c>
      <c r="Q483" s="79">
        <v>0</v>
      </c>
      <c r="R483" s="79">
        <v>0</v>
      </c>
      <c r="S483" s="79">
        <v>0</v>
      </c>
      <c r="T483" s="79">
        <v>0</v>
      </c>
      <c r="U483" s="79">
        <v>0</v>
      </c>
      <c r="V483" s="79">
        <v>0</v>
      </c>
      <c r="W483" s="79">
        <v>0</v>
      </c>
      <c r="X483" s="75">
        <v>0</v>
      </c>
      <c r="Y483" s="75">
        <v>0</v>
      </c>
      <c r="Z483" s="75">
        <v>0</v>
      </c>
      <c r="AA483" s="75">
        <v>0</v>
      </c>
      <c r="AB483" s="79">
        <v>0</v>
      </c>
      <c r="AC483" s="79">
        <v>0</v>
      </c>
      <c r="AD483" s="79">
        <v>0</v>
      </c>
      <c r="AE483" s="79">
        <v>0</v>
      </c>
      <c r="AF483" s="79">
        <v>0</v>
      </c>
    </row>
    <row r="484" spans="1:32" x14ac:dyDescent="0.25">
      <c r="A484" s="54" t="s">
        <v>1431</v>
      </c>
      <c r="B484" s="88" t="s">
        <v>1402</v>
      </c>
      <c r="C484" s="75" t="s">
        <v>422</v>
      </c>
      <c r="D484" s="75" t="s">
        <v>361</v>
      </c>
      <c r="E484" s="75" t="s">
        <v>1403</v>
      </c>
      <c r="F484" s="79">
        <v>16</v>
      </c>
      <c r="G484" s="79">
        <v>15</v>
      </c>
      <c r="H484" s="80">
        <v>1366</v>
      </c>
      <c r="I484" s="79">
        <v>15.2</v>
      </c>
      <c r="J484" s="75">
        <v>0</v>
      </c>
      <c r="K484" s="75">
        <v>0</v>
      </c>
      <c r="L484" s="75">
        <v>0</v>
      </c>
      <c r="M484" s="75">
        <v>0</v>
      </c>
      <c r="N484" s="75">
        <v>0</v>
      </c>
      <c r="O484" s="75">
        <v>4</v>
      </c>
      <c r="P484" s="75">
        <v>0</v>
      </c>
      <c r="Q484" s="79">
        <v>0.26</v>
      </c>
      <c r="R484" s="79">
        <v>0</v>
      </c>
      <c r="S484" s="79">
        <v>0</v>
      </c>
      <c r="T484" s="79">
        <v>0</v>
      </c>
      <c r="U484" s="79">
        <v>0</v>
      </c>
      <c r="V484" s="79">
        <v>0</v>
      </c>
      <c r="W484" s="79">
        <v>0</v>
      </c>
      <c r="X484" s="75">
        <v>0.1</v>
      </c>
      <c r="Y484" s="75">
        <v>0.1</v>
      </c>
      <c r="Z484" s="75">
        <v>0.8</v>
      </c>
      <c r="AA484" s="75">
        <v>0.9</v>
      </c>
      <c r="AB484" s="79">
        <v>0</v>
      </c>
      <c r="AC484" s="79">
        <v>0.05</v>
      </c>
      <c r="AD484" s="79">
        <v>0.06</v>
      </c>
      <c r="AE484" s="79">
        <v>0</v>
      </c>
      <c r="AF484" s="79">
        <v>0.06</v>
      </c>
    </row>
    <row r="485" spans="1:32" x14ac:dyDescent="0.25">
      <c r="A485" s="54" t="s">
        <v>1431</v>
      </c>
      <c r="B485" s="88" t="s">
        <v>1404</v>
      </c>
      <c r="C485" s="75" t="s">
        <v>364</v>
      </c>
      <c r="D485" s="75" t="s">
        <v>365</v>
      </c>
      <c r="E485" s="75" t="s">
        <v>1405</v>
      </c>
      <c r="F485" s="79">
        <v>1</v>
      </c>
      <c r="G485" s="79">
        <v>0</v>
      </c>
      <c r="H485" s="79">
        <v>8</v>
      </c>
      <c r="I485" s="79">
        <v>0.1</v>
      </c>
      <c r="J485" s="75">
        <v>0</v>
      </c>
      <c r="K485" s="75">
        <v>0</v>
      </c>
      <c r="L485" s="75">
        <v>0</v>
      </c>
      <c r="M485" s="75">
        <v>0</v>
      </c>
      <c r="N485" s="75">
        <v>0</v>
      </c>
      <c r="O485" s="75">
        <v>0</v>
      </c>
      <c r="P485" s="75">
        <v>0</v>
      </c>
      <c r="Q485" s="79">
        <v>0</v>
      </c>
      <c r="R485" s="79">
        <v>0</v>
      </c>
      <c r="S485" s="79">
        <v>0</v>
      </c>
      <c r="T485" s="79">
        <v>0</v>
      </c>
      <c r="U485" s="79">
        <v>0</v>
      </c>
      <c r="V485" s="79">
        <v>0</v>
      </c>
      <c r="W485" s="79">
        <v>0</v>
      </c>
      <c r="X485" s="75">
        <v>0</v>
      </c>
      <c r="Y485" s="75">
        <v>0</v>
      </c>
      <c r="Z485" s="75">
        <v>0</v>
      </c>
      <c r="AA485" s="75">
        <v>0</v>
      </c>
      <c r="AB485" s="79">
        <v>0</v>
      </c>
      <c r="AC485" s="79">
        <v>0</v>
      </c>
      <c r="AD485" s="79">
        <v>0</v>
      </c>
      <c r="AE485" s="79">
        <v>0</v>
      </c>
      <c r="AF485" s="79">
        <v>0</v>
      </c>
    </row>
    <row r="486" spans="1:32" x14ac:dyDescent="0.25">
      <c r="A486" s="54" t="s">
        <v>1431</v>
      </c>
      <c r="B486" s="88" t="s">
        <v>1406</v>
      </c>
      <c r="C486" s="75" t="s">
        <v>406</v>
      </c>
      <c r="D486" s="75" t="s">
        <v>361</v>
      </c>
      <c r="E486" s="75" t="s">
        <v>1407</v>
      </c>
      <c r="F486" s="79">
        <v>2</v>
      </c>
      <c r="G486" s="79">
        <v>2</v>
      </c>
      <c r="H486" s="79">
        <v>160</v>
      </c>
      <c r="I486" s="79">
        <v>1.8</v>
      </c>
      <c r="J486" s="75">
        <v>0</v>
      </c>
      <c r="K486" s="75">
        <v>0</v>
      </c>
      <c r="L486" s="75">
        <v>0</v>
      </c>
      <c r="M486" s="75">
        <v>0</v>
      </c>
      <c r="N486" s="75">
        <v>0</v>
      </c>
      <c r="O486" s="75">
        <v>0</v>
      </c>
      <c r="P486" s="75">
        <v>0</v>
      </c>
      <c r="Q486" s="79">
        <v>0</v>
      </c>
      <c r="R486" s="79">
        <v>0</v>
      </c>
      <c r="S486" s="79">
        <v>0</v>
      </c>
      <c r="T486" s="79">
        <v>0</v>
      </c>
      <c r="U486" s="79">
        <v>0</v>
      </c>
      <c r="V486" s="79">
        <v>0</v>
      </c>
      <c r="W486" s="79">
        <v>0</v>
      </c>
      <c r="X486" s="75">
        <v>0.3</v>
      </c>
      <c r="Y486" s="75">
        <v>0.3</v>
      </c>
      <c r="Z486" s="75">
        <v>0</v>
      </c>
      <c r="AA486" s="75">
        <v>0.3</v>
      </c>
      <c r="AB486" s="79">
        <v>0.15</v>
      </c>
      <c r="AC486" s="79">
        <v>0</v>
      </c>
      <c r="AD486" s="79">
        <v>0.15</v>
      </c>
      <c r="AE486" s="79">
        <v>0.15</v>
      </c>
      <c r="AF486" s="79">
        <v>0.15</v>
      </c>
    </row>
    <row r="487" spans="1:32" x14ac:dyDescent="0.25">
      <c r="A487" s="54" t="s">
        <v>1431</v>
      </c>
      <c r="B487" s="88" t="s">
        <v>1408</v>
      </c>
      <c r="C487" s="75" t="s">
        <v>364</v>
      </c>
      <c r="D487" s="75" t="s">
        <v>369</v>
      </c>
      <c r="E487" s="75" t="s">
        <v>1409</v>
      </c>
      <c r="F487" s="79">
        <v>13</v>
      </c>
      <c r="G487" s="79">
        <v>6</v>
      </c>
      <c r="H487" s="79">
        <v>584</v>
      </c>
      <c r="I487" s="79">
        <v>6.5</v>
      </c>
      <c r="J487" s="75">
        <v>1</v>
      </c>
      <c r="K487" s="75">
        <v>0</v>
      </c>
      <c r="L487" s="75">
        <v>1</v>
      </c>
      <c r="M487" s="75">
        <v>0</v>
      </c>
      <c r="N487" s="75">
        <v>0</v>
      </c>
      <c r="O487" s="75">
        <v>2</v>
      </c>
      <c r="P487" s="75">
        <v>0</v>
      </c>
      <c r="Q487" s="79">
        <v>0.31</v>
      </c>
      <c r="R487" s="79">
        <v>0</v>
      </c>
      <c r="S487" s="79">
        <v>0.15</v>
      </c>
      <c r="T487" s="79">
        <v>0</v>
      </c>
      <c r="U487" s="79">
        <v>0.15</v>
      </c>
      <c r="V487" s="79">
        <v>0.15</v>
      </c>
      <c r="W487" s="79">
        <v>0.15</v>
      </c>
      <c r="X487" s="75">
        <v>0.3</v>
      </c>
      <c r="Y487" s="75">
        <v>0.3</v>
      </c>
      <c r="Z487" s="75">
        <v>0.2</v>
      </c>
      <c r="AA487" s="75">
        <v>0.5</v>
      </c>
      <c r="AB487" s="79">
        <v>0.05</v>
      </c>
      <c r="AC487" s="79">
        <v>0.03</v>
      </c>
      <c r="AD487" s="79">
        <v>0.08</v>
      </c>
      <c r="AE487" s="79">
        <v>0.05</v>
      </c>
      <c r="AF487" s="79">
        <v>0.08</v>
      </c>
    </row>
    <row r="488" spans="1:32" x14ac:dyDescent="0.25">
      <c r="A488" s="54" t="s">
        <v>1431</v>
      </c>
      <c r="B488" s="88" t="s">
        <v>1410</v>
      </c>
      <c r="C488" s="75" t="s">
        <v>360</v>
      </c>
      <c r="D488" s="75" t="s">
        <v>369</v>
      </c>
      <c r="E488" s="75" t="s">
        <v>1411</v>
      </c>
      <c r="F488" s="79">
        <v>3</v>
      </c>
      <c r="G488" s="79">
        <v>1</v>
      </c>
      <c r="H488" s="79">
        <v>105</v>
      </c>
      <c r="I488" s="79">
        <v>1.2</v>
      </c>
      <c r="J488" s="75">
        <v>0</v>
      </c>
      <c r="K488" s="75">
        <v>0</v>
      </c>
      <c r="L488" s="75">
        <v>0</v>
      </c>
      <c r="M488" s="75">
        <v>0</v>
      </c>
      <c r="N488" s="75">
        <v>0</v>
      </c>
      <c r="O488" s="75">
        <v>1</v>
      </c>
      <c r="P488" s="75">
        <v>0</v>
      </c>
      <c r="Q488" s="79">
        <v>0.83</v>
      </c>
      <c r="R488" s="79">
        <v>0</v>
      </c>
      <c r="S488" s="79">
        <v>0</v>
      </c>
      <c r="T488" s="79">
        <v>0</v>
      </c>
      <c r="U488" s="79">
        <v>0</v>
      </c>
      <c r="V488" s="79">
        <v>0</v>
      </c>
      <c r="W488" s="79">
        <v>0</v>
      </c>
      <c r="X488" s="75">
        <v>0.2</v>
      </c>
      <c r="Y488" s="75">
        <v>0.2</v>
      </c>
      <c r="Z488" s="75">
        <v>0</v>
      </c>
      <c r="AA488" s="75">
        <v>0.2</v>
      </c>
      <c r="AB488" s="79">
        <v>0.15</v>
      </c>
      <c r="AC488" s="79">
        <v>0.03</v>
      </c>
      <c r="AD488" s="79">
        <v>0.17</v>
      </c>
      <c r="AE488" s="79">
        <v>0.15</v>
      </c>
      <c r="AF488" s="79">
        <v>0.17</v>
      </c>
    </row>
    <row r="489" spans="1:32" s="70" customFormat="1" x14ac:dyDescent="0.25">
      <c r="A489" s="54" t="s">
        <v>1431</v>
      </c>
      <c r="B489" s="88" t="s">
        <v>1352</v>
      </c>
      <c r="C489" s="75" t="s">
        <v>364</v>
      </c>
      <c r="D489" s="75" t="s">
        <v>369</v>
      </c>
      <c r="E489" s="75" t="s">
        <v>1353</v>
      </c>
      <c r="F489" s="79">
        <v>3</v>
      </c>
      <c r="G489" s="79">
        <v>0</v>
      </c>
      <c r="H489" s="79">
        <v>37</v>
      </c>
      <c r="I489" s="79">
        <v>0.4</v>
      </c>
      <c r="J489" s="75">
        <v>0</v>
      </c>
      <c r="K489" s="75">
        <v>0</v>
      </c>
      <c r="L489" s="75">
        <v>0</v>
      </c>
      <c r="M489" s="75">
        <v>0</v>
      </c>
      <c r="N489" s="75">
        <v>0</v>
      </c>
      <c r="O489" s="75">
        <v>0</v>
      </c>
      <c r="P489" s="75">
        <v>0</v>
      </c>
      <c r="Q489" s="79">
        <v>0</v>
      </c>
      <c r="R489" s="79">
        <v>0</v>
      </c>
      <c r="S489" s="79">
        <v>0</v>
      </c>
      <c r="T489" s="79">
        <v>0</v>
      </c>
      <c r="U489" s="79">
        <v>0</v>
      </c>
      <c r="V489" s="79">
        <v>0</v>
      </c>
      <c r="W489" s="79">
        <v>0</v>
      </c>
      <c r="X489" s="75">
        <v>0</v>
      </c>
      <c r="Y489" s="75">
        <v>0</v>
      </c>
      <c r="Z489" s="75">
        <v>0</v>
      </c>
      <c r="AA489" s="75">
        <v>0</v>
      </c>
      <c r="AB489" s="79">
        <v>0</v>
      </c>
      <c r="AC489" s="79">
        <v>0</v>
      </c>
      <c r="AD489" s="79">
        <v>0</v>
      </c>
      <c r="AE489" s="79">
        <v>0</v>
      </c>
      <c r="AF489" s="79">
        <v>0</v>
      </c>
    </row>
    <row r="490" spans="1:32" x14ac:dyDescent="0.25">
      <c r="A490" s="54" t="s">
        <v>1431</v>
      </c>
      <c r="B490" s="88" t="s">
        <v>1412</v>
      </c>
      <c r="C490" s="75" t="s">
        <v>364</v>
      </c>
      <c r="D490" s="75" t="s">
        <v>375</v>
      </c>
      <c r="E490" s="75" t="s">
        <v>783</v>
      </c>
      <c r="F490" s="79">
        <v>0</v>
      </c>
      <c r="G490" s="79">
        <v>0</v>
      </c>
      <c r="H490" s="79">
        <v>0</v>
      </c>
      <c r="I490" s="79">
        <v>0</v>
      </c>
      <c r="J490" s="75">
        <v>0</v>
      </c>
      <c r="K490" s="75">
        <v>0</v>
      </c>
      <c r="L490" s="75">
        <v>0</v>
      </c>
      <c r="M490" s="75">
        <v>0</v>
      </c>
      <c r="N490" s="75">
        <v>0</v>
      </c>
      <c r="O490" s="75">
        <v>0</v>
      </c>
      <c r="P490" s="75">
        <v>0</v>
      </c>
      <c r="Q490" s="79">
        <v>0</v>
      </c>
      <c r="R490" s="79">
        <v>0</v>
      </c>
      <c r="S490" s="79">
        <v>0</v>
      </c>
      <c r="T490" s="79">
        <v>0</v>
      </c>
      <c r="U490" s="79">
        <v>0</v>
      </c>
      <c r="V490" s="79">
        <v>0</v>
      </c>
      <c r="W490" s="79">
        <v>0</v>
      </c>
      <c r="X490" s="75">
        <v>0</v>
      </c>
      <c r="Y490" s="75">
        <v>0</v>
      </c>
      <c r="Z490" s="75">
        <v>0</v>
      </c>
      <c r="AA490" s="75">
        <v>0</v>
      </c>
      <c r="AB490" s="79">
        <v>0</v>
      </c>
      <c r="AC490" s="79">
        <v>0</v>
      </c>
      <c r="AD490" s="79">
        <v>0</v>
      </c>
      <c r="AE490" s="79">
        <v>0</v>
      </c>
      <c r="AF490" s="79">
        <v>0</v>
      </c>
    </row>
    <row r="491" spans="1:32" x14ac:dyDescent="0.25">
      <c r="A491" s="54" t="s">
        <v>1431</v>
      </c>
      <c r="B491" s="88" t="s">
        <v>1413</v>
      </c>
      <c r="C491" s="75" t="s">
        <v>364</v>
      </c>
      <c r="D491" s="75" t="s">
        <v>365</v>
      </c>
      <c r="E491" s="75" t="s">
        <v>1414</v>
      </c>
      <c r="F491" s="79">
        <v>13</v>
      </c>
      <c r="G491" s="79">
        <v>1</v>
      </c>
      <c r="H491" s="79">
        <v>246</v>
      </c>
      <c r="I491" s="79">
        <v>2.7</v>
      </c>
      <c r="J491" s="75">
        <v>1</v>
      </c>
      <c r="K491" s="75">
        <v>0</v>
      </c>
      <c r="L491" s="75">
        <v>1</v>
      </c>
      <c r="M491" s="75">
        <v>0</v>
      </c>
      <c r="N491" s="75">
        <v>0</v>
      </c>
      <c r="O491" s="75">
        <v>1</v>
      </c>
      <c r="P491" s="75">
        <v>0</v>
      </c>
      <c r="Q491" s="79">
        <v>0.37</v>
      </c>
      <c r="R491" s="79">
        <v>0</v>
      </c>
      <c r="S491" s="79">
        <v>0.37</v>
      </c>
      <c r="T491" s="79">
        <v>0</v>
      </c>
      <c r="U491" s="79">
        <v>0.37</v>
      </c>
      <c r="V491" s="79">
        <v>0.37</v>
      </c>
      <c r="W491" s="79">
        <v>0.37</v>
      </c>
      <c r="X491" s="75">
        <v>1.7</v>
      </c>
      <c r="Y491" s="75">
        <v>1.7</v>
      </c>
      <c r="Z491" s="75">
        <v>0.1</v>
      </c>
      <c r="AA491" s="75">
        <v>1.7</v>
      </c>
      <c r="AB491" s="79">
        <v>0.62</v>
      </c>
      <c r="AC491" s="79">
        <v>0.02</v>
      </c>
      <c r="AD491" s="79">
        <v>0.64</v>
      </c>
      <c r="AE491" s="79">
        <v>0.62</v>
      </c>
      <c r="AF491" s="79">
        <v>0.64</v>
      </c>
    </row>
    <row r="492" spans="1:32" x14ac:dyDescent="0.25">
      <c r="A492" s="54" t="s">
        <v>1431</v>
      </c>
      <c r="B492" s="88" t="s">
        <v>1415</v>
      </c>
      <c r="C492" s="75" t="s">
        <v>797</v>
      </c>
      <c r="D492" s="75" t="s">
        <v>365</v>
      </c>
      <c r="E492" s="75" t="s">
        <v>1416</v>
      </c>
      <c r="F492" s="79">
        <v>0</v>
      </c>
      <c r="G492" s="79">
        <v>0</v>
      </c>
      <c r="H492" s="79">
        <v>0</v>
      </c>
      <c r="I492" s="79">
        <v>0</v>
      </c>
      <c r="J492" s="75">
        <v>0</v>
      </c>
      <c r="K492" s="75">
        <v>0</v>
      </c>
      <c r="L492" s="75">
        <v>0</v>
      </c>
      <c r="M492" s="75">
        <v>0</v>
      </c>
      <c r="N492" s="75">
        <v>0</v>
      </c>
      <c r="O492" s="75">
        <v>0</v>
      </c>
      <c r="P492" s="75">
        <v>0</v>
      </c>
      <c r="Q492" s="79">
        <v>0</v>
      </c>
      <c r="R492" s="79">
        <v>0</v>
      </c>
      <c r="S492" s="79">
        <v>0</v>
      </c>
      <c r="T492" s="79">
        <v>0</v>
      </c>
      <c r="U492" s="79">
        <v>0</v>
      </c>
      <c r="V492" s="79">
        <v>0</v>
      </c>
      <c r="W492" s="79">
        <v>0</v>
      </c>
      <c r="X492" s="75">
        <v>0</v>
      </c>
      <c r="Y492" s="75">
        <v>0</v>
      </c>
      <c r="Z492" s="75">
        <v>0</v>
      </c>
      <c r="AA492" s="75">
        <v>0</v>
      </c>
      <c r="AB492" s="79">
        <v>0</v>
      </c>
      <c r="AC492" s="79">
        <v>0</v>
      </c>
      <c r="AD492" s="79">
        <v>0</v>
      </c>
      <c r="AE492" s="79">
        <v>0</v>
      </c>
      <c r="AF492" s="79">
        <v>0</v>
      </c>
    </row>
    <row r="493" spans="1:32" x14ac:dyDescent="0.25">
      <c r="A493" s="54" t="s">
        <v>1431</v>
      </c>
      <c r="B493" s="88" t="s">
        <v>1417</v>
      </c>
      <c r="C493" s="75" t="s">
        <v>1418</v>
      </c>
      <c r="D493" s="75" t="s">
        <v>365</v>
      </c>
      <c r="E493" s="75" t="s">
        <v>1419</v>
      </c>
      <c r="F493" s="79">
        <v>0</v>
      </c>
      <c r="G493" s="79">
        <v>0</v>
      </c>
      <c r="H493" s="79">
        <v>0</v>
      </c>
      <c r="I493" s="79">
        <v>0</v>
      </c>
      <c r="J493" s="75">
        <v>0</v>
      </c>
      <c r="K493" s="75">
        <v>0</v>
      </c>
      <c r="L493" s="75">
        <v>0</v>
      </c>
      <c r="M493" s="75">
        <v>0</v>
      </c>
      <c r="N493" s="75">
        <v>0</v>
      </c>
      <c r="O493" s="75">
        <v>0</v>
      </c>
      <c r="P493" s="75">
        <v>0</v>
      </c>
      <c r="Q493" s="79">
        <v>0</v>
      </c>
      <c r="R493" s="79">
        <v>0</v>
      </c>
      <c r="S493" s="79">
        <v>0</v>
      </c>
      <c r="T493" s="79">
        <v>0</v>
      </c>
      <c r="U493" s="79">
        <v>0</v>
      </c>
      <c r="V493" s="79">
        <v>0</v>
      </c>
      <c r="W493" s="79">
        <v>0</v>
      </c>
      <c r="X493" s="75">
        <v>0</v>
      </c>
      <c r="Y493" s="75">
        <v>0</v>
      </c>
      <c r="Z493" s="75">
        <v>0</v>
      </c>
      <c r="AA493" s="75">
        <v>0</v>
      </c>
      <c r="AB493" s="79">
        <v>0</v>
      </c>
      <c r="AC493" s="79">
        <v>0</v>
      </c>
      <c r="AD493" s="79">
        <v>0</v>
      </c>
      <c r="AE493" s="79">
        <v>0</v>
      </c>
      <c r="AF493" s="79">
        <v>0</v>
      </c>
    </row>
    <row r="494" spans="1:32" x14ac:dyDescent="0.25">
      <c r="A494" s="54" t="s">
        <v>1431</v>
      </c>
      <c r="B494" s="88" t="s">
        <v>1420</v>
      </c>
      <c r="C494" s="75" t="s">
        <v>364</v>
      </c>
      <c r="D494" s="75" t="s">
        <v>361</v>
      </c>
      <c r="E494" s="75" t="s">
        <v>1421</v>
      </c>
      <c r="F494" s="79">
        <v>10</v>
      </c>
      <c r="G494" s="79">
        <v>6</v>
      </c>
      <c r="H494" s="79">
        <v>613</v>
      </c>
      <c r="I494" s="79">
        <v>6.8</v>
      </c>
      <c r="J494" s="75">
        <v>0</v>
      </c>
      <c r="K494" s="75">
        <v>0</v>
      </c>
      <c r="L494" s="75">
        <v>0</v>
      </c>
      <c r="M494" s="75">
        <v>0</v>
      </c>
      <c r="N494" s="75">
        <v>0</v>
      </c>
      <c r="O494" s="75">
        <v>0</v>
      </c>
      <c r="P494" s="75">
        <v>0</v>
      </c>
      <c r="Q494" s="79">
        <v>0</v>
      </c>
      <c r="R494" s="79">
        <v>0</v>
      </c>
      <c r="S494" s="79">
        <v>0</v>
      </c>
      <c r="T494" s="79">
        <v>0</v>
      </c>
      <c r="U494" s="79">
        <v>0</v>
      </c>
      <c r="V494" s="79">
        <v>0</v>
      </c>
      <c r="W494" s="79">
        <v>0</v>
      </c>
      <c r="X494" s="75">
        <v>0.2</v>
      </c>
      <c r="Y494" s="75">
        <v>0.2</v>
      </c>
      <c r="Z494" s="75">
        <v>0.7</v>
      </c>
      <c r="AA494" s="75">
        <v>0.9</v>
      </c>
      <c r="AB494" s="79">
        <v>0.02</v>
      </c>
      <c r="AC494" s="79">
        <v>0.1</v>
      </c>
      <c r="AD494" s="79">
        <v>0.13</v>
      </c>
      <c r="AE494" s="79">
        <v>0.02</v>
      </c>
      <c r="AF494" s="79">
        <v>0.13</v>
      </c>
    </row>
    <row r="495" spans="1:32" x14ac:dyDescent="0.25">
      <c r="A495" s="54" t="s">
        <v>1431</v>
      </c>
      <c r="B495" s="88" t="s">
        <v>1422</v>
      </c>
      <c r="C495" s="75" t="s">
        <v>512</v>
      </c>
      <c r="D495" s="75" t="s">
        <v>361</v>
      </c>
      <c r="E495" s="75" t="s">
        <v>1423</v>
      </c>
      <c r="F495" s="79">
        <v>20</v>
      </c>
      <c r="G495" s="79">
        <v>12</v>
      </c>
      <c r="H495" s="80">
        <v>1126</v>
      </c>
      <c r="I495" s="79">
        <v>12.5</v>
      </c>
      <c r="J495" s="75">
        <v>0</v>
      </c>
      <c r="K495" s="75">
        <v>0</v>
      </c>
      <c r="L495" s="75">
        <v>0</v>
      </c>
      <c r="M495" s="75">
        <v>0</v>
      </c>
      <c r="N495" s="75">
        <v>0</v>
      </c>
      <c r="O495" s="75">
        <v>3</v>
      </c>
      <c r="P495" s="75">
        <v>0</v>
      </c>
      <c r="Q495" s="79">
        <v>0.24</v>
      </c>
      <c r="R495" s="79">
        <v>0</v>
      </c>
      <c r="S495" s="79">
        <v>0</v>
      </c>
      <c r="T495" s="79">
        <v>0</v>
      </c>
      <c r="U495" s="79">
        <v>0</v>
      </c>
      <c r="V495" s="79">
        <v>0</v>
      </c>
      <c r="W495" s="79">
        <v>0</v>
      </c>
      <c r="X495" s="75">
        <v>0.9</v>
      </c>
      <c r="Y495" s="75">
        <v>0.9</v>
      </c>
      <c r="Z495" s="75">
        <v>1.3</v>
      </c>
      <c r="AA495" s="75">
        <v>2.2999999999999998</v>
      </c>
      <c r="AB495" s="79">
        <v>0.08</v>
      </c>
      <c r="AC495" s="79">
        <v>0.11</v>
      </c>
      <c r="AD495" s="79">
        <v>0.18</v>
      </c>
      <c r="AE495" s="79">
        <v>0.08</v>
      </c>
      <c r="AF495" s="79">
        <v>0.18</v>
      </c>
    </row>
    <row r="496" spans="1:32" x14ac:dyDescent="0.25">
      <c r="A496" s="54" t="s">
        <v>1431</v>
      </c>
      <c r="B496" s="88" t="s">
        <v>1424</v>
      </c>
      <c r="C496" s="75" t="s">
        <v>1425</v>
      </c>
      <c r="D496" s="75" t="s">
        <v>365</v>
      </c>
      <c r="E496" s="75" t="s">
        <v>1426</v>
      </c>
      <c r="F496" s="79">
        <v>1</v>
      </c>
      <c r="G496" s="79">
        <v>1</v>
      </c>
      <c r="H496" s="79">
        <v>74</v>
      </c>
      <c r="I496" s="79">
        <v>0.8</v>
      </c>
      <c r="J496" s="75">
        <v>0</v>
      </c>
      <c r="K496" s="75">
        <v>0</v>
      </c>
      <c r="L496" s="75">
        <v>0</v>
      </c>
      <c r="M496" s="75">
        <v>0</v>
      </c>
      <c r="N496" s="75">
        <v>0</v>
      </c>
      <c r="O496" s="75">
        <v>0</v>
      </c>
      <c r="P496" s="75">
        <v>0</v>
      </c>
      <c r="Q496" s="79">
        <v>0</v>
      </c>
      <c r="R496" s="79">
        <v>0</v>
      </c>
      <c r="S496" s="79">
        <v>0</v>
      </c>
      <c r="T496" s="79">
        <v>0</v>
      </c>
      <c r="U496" s="79">
        <v>0</v>
      </c>
      <c r="V496" s="79">
        <v>0</v>
      </c>
      <c r="W496" s="79">
        <v>0</v>
      </c>
      <c r="X496" s="75">
        <v>0</v>
      </c>
      <c r="Y496" s="75">
        <v>0</v>
      </c>
      <c r="Z496" s="75">
        <v>0</v>
      </c>
      <c r="AA496" s="75">
        <v>0</v>
      </c>
      <c r="AB496" s="79">
        <v>0</v>
      </c>
      <c r="AC496" s="79">
        <v>0.05</v>
      </c>
      <c r="AD496" s="79">
        <v>0.05</v>
      </c>
      <c r="AE496" s="79">
        <v>0</v>
      </c>
      <c r="AF496" s="79">
        <v>0.05</v>
      </c>
    </row>
    <row r="497" spans="1:32" x14ac:dyDescent="0.25">
      <c r="A497" s="54" t="s">
        <v>1431</v>
      </c>
      <c r="B497" s="88" t="s">
        <v>1427</v>
      </c>
      <c r="C497" s="75" t="s">
        <v>364</v>
      </c>
      <c r="D497" s="75" t="s">
        <v>361</v>
      </c>
      <c r="E497" s="75" t="s">
        <v>1428</v>
      </c>
      <c r="F497" s="79">
        <v>16</v>
      </c>
      <c r="G497" s="79">
        <v>12</v>
      </c>
      <c r="H497" s="80">
        <v>1167</v>
      </c>
      <c r="I497" s="79">
        <v>13</v>
      </c>
      <c r="J497" s="75">
        <v>0</v>
      </c>
      <c r="K497" s="75">
        <v>0</v>
      </c>
      <c r="L497" s="75">
        <v>0</v>
      </c>
      <c r="M497" s="75">
        <v>0</v>
      </c>
      <c r="N497" s="75">
        <v>0</v>
      </c>
      <c r="O497" s="75">
        <v>5</v>
      </c>
      <c r="P497" s="75">
        <v>0</v>
      </c>
      <c r="Q497" s="79">
        <v>0.38</v>
      </c>
      <c r="R497" s="79">
        <v>0</v>
      </c>
      <c r="S497" s="79">
        <v>0</v>
      </c>
      <c r="T497" s="79">
        <v>0</v>
      </c>
      <c r="U497" s="79">
        <v>0</v>
      </c>
      <c r="V497" s="79">
        <v>0</v>
      </c>
      <c r="W497" s="79">
        <v>0</v>
      </c>
      <c r="X497" s="75">
        <v>0.2</v>
      </c>
      <c r="Y497" s="75">
        <v>0.2</v>
      </c>
      <c r="Z497" s="75">
        <v>0.5</v>
      </c>
      <c r="AA497" s="75">
        <v>0.7</v>
      </c>
      <c r="AB497" s="79">
        <v>0.02</v>
      </c>
      <c r="AC497" s="79">
        <v>0.04</v>
      </c>
      <c r="AD497" s="79">
        <v>0.05</v>
      </c>
      <c r="AE497" s="79">
        <v>0.02</v>
      </c>
      <c r="AF497" s="79">
        <v>0.05</v>
      </c>
    </row>
    <row r="498" spans="1:32" x14ac:dyDescent="0.25">
      <c r="A498" s="54" t="s">
        <v>1431</v>
      </c>
      <c r="B498" s="88" t="s">
        <v>1429</v>
      </c>
      <c r="C498" s="75" t="s">
        <v>364</v>
      </c>
      <c r="D498" s="75" t="s">
        <v>369</v>
      </c>
      <c r="E498" s="75" t="s">
        <v>1430</v>
      </c>
      <c r="F498" s="79">
        <v>18</v>
      </c>
      <c r="G498" s="79">
        <v>16</v>
      </c>
      <c r="H498" s="80">
        <v>1392</v>
      </c>
      <c r="I498" s="79">
        <v>15.5</v>
      </c>
      <c r="J498" s="75">
        <v>0</v>
      </c>
      <c r="K498" s="75">
        <v>1</v>
      </c>
      <c r="L498" s="75">
        <v>0</v>
      </c>
      <c r="M498" s="75">
        <v>0</v>
      </c>
      <c r="N498" s="75">
        <v>0</v>
      </c>
      <c r="O498" s="75">
        <v>4</v>
      </c>
      <c r="P498" s="75">
        <v>0</v>
      </c>
      <c r="Q498" s="79">
        <v>0.26</v>
      </c>
      <c r="R498" s="79">
        <v>0</v>
      </c>
      <c r="S498" s="79">
        <v>0</v>
      </c>
      <c r="T498" s="79">
        <v>0.06</v>
      </c>
      <c r="U498" s="79">
        <v>0.06</v>
      </c>
      <c r="V498" s="79">
        <v>0</v>
      </c>
      <c r="W498" s="79">
        <v>0.06</v>
      </c>
      <c r="X498" s="75">
        <v>2.2000000000000002</v>
      </c>
      <c r="Y498" s="75">
        <v>2.2000000000000002</v>
      </c>
      <c r="Z498" s="75">
        <v>1.1000000000000001</v>
      </c>
      <c r="AA498" s="75">
        <v>3.3</v>
      </c>
      <c r="AB498" s="79">
        <v>0.14000000000000001</v>
      </c>
      <c r="AC498" s="79">
        <v>7.0000000000000007E-2</v>
      </c>
      <c r="AD498" s="79">
        <v>0.21</v>
      </c>
      <c r="AE498" s="79">
        <v>0.14000000000000001</v>
      </c>
      <c r="AF498" s="79">
        <v>0.21</v>
      </c>
    </row>
    <row r="499" spans="1:32" x14ac:dyDescent="0.25">
      <c r="A499" s="77" t="s">
        <v>583</v>
      </c>
      <c r="B499" s="78" t="s">
        <v>1432</v>
      </c>
      <c r="C499" s="79" t="s">
        <v>422</v>
      </c>
      <c r="D499" s="79" t="s">
        <v>365</v>
      </c>
      <c r="E499" s="79" t="s">
        <v>1433</v>
      </c>
      <c r="F499" s="75">
        <v>19</v>
      </c>
      <c r="G499" s="75">
        <v>17</v>
      </c>
      <c r="H499" s="74">
        <v>1480</v>
      </c>
      <c r="I499" s="75">
        <v>16.399999999999999</v>
      </c>
      <c r="J499" s="79">
        <v>4</v>
      </c>
      <c r="K499" s="79">
        <v>2</v>
      </c>
      <c r="L499" s="79">
        <v>4</v>
      </c>
      <c r="M499" s="79">
        <v>0</v>
      </c>
      <c r="N499" s="79">
        <v>0</v>
      </c>
      <c r="O499" s="79">
        <v>0</v>
      </c>
      <c r="P499" s="79">
        <v>0</v>
      </c>
      <c r="Q499" s="75">
        <v>0</v>
      </c>
      <c r="R499" s="75">
        <v>0</v>
      </c>
      <c r="S499" s="75">
        <v>0.24</v>
      </c>
      <c r="T499" s="75">
        <v>0.12</v>
      </c>
      <c r="U499" s="75">
        <v>0.36</v>
      </c>
      <c r="V499" s="75">
        <v>0.24</v>
      </c>
      <c r="W499" s="75">
        <v>0.36</v>
      </c>
      <c r="X499" s="79">
        <v>4.5999999999999996</v>
      </c>
      <c r="Y499" s="79">
        <v>4.5999999999999996</v>
      </c>
      <c r="Z499" s="79">
        <v>2.5</v>
      </c>
      <c r="AA499" s="79">
        <v>7.1</v>
      </c>
      <c r="AB499" s="75">
        <v>0.28000000000000003</v>
      </c>
      <c r="AC499" s="75">
        <v>0.15</v>
      </c>
      <c r="AD499" s="75">
        <v>0.43</v>
      </c>
      <c r="AE499" s="75">
        <v>0.28000000000000003</v>
      </c>
      <c r="AF499" s="75">
        <v>0.43</v>
      </c>
    </row>
    <row r="500" spans="1:32" x14ac:dyDescent="0.25">
      <c r="A500" s="77" t="s">
        <v>583</v>
      </c>
      <c r="B500" s="78" t="s">
        <v>1434</v>
      </c>
      <c r="C500" s="79" t="s">
        <v>457</v>
      </c>
      <c r="D500" s="79" t="s">
        <v>369</v>
      </c>
      <c r="E500" s="79" t="s">
        <v>1435</v>
      </c>
      <c r="F500" s="75">
        <v>1</v>
      </c>
      <c r="G500" s="75">
        <v>0</v>
      </c>
      <c r="H500" s="75">
        <v>30</v>
      </c>
      <c r="I500" s="75">
        <v>0.3</v>
      </c>
      <c r="J500" s="79">
        <v>0</v>
      </c>
      <c r="K500" s="79">
        <v>0</v>
      </c>
      <c r="L500" s="79">
        <v>0</v>
      </c>
      <c r="M500" s="79">
        <v>0</v>
      </c>
      <c r="N500" s="79">
        <v>0</v>
      </c>
      <c r="O500" s="79">
        <v>0</v>
      </c>
      <c r="P500" s="79">
        <v>0</v>
      </c>
      <c r="Q500" s="75">
        <v>0</v>
      </c>
      <c r="R500" s="75">
        <v>0</v>
      </c>
      <c r="S500" s="75">
        <v>0</v>
      </c>
      <c r="T500" s="75">
        <v>0</v>
      </c>
      <c r="U500" s="75">
        <v>0</v>
      </c>
      <c r="V500" s="75">
        <v>0</v>
      </c>
      <c r="W500" s="75">
        <v>0</v>
      </c>
      <c r="X500" s="79">
        <v>0</v>
      </c>
      <c r="Y500" s="79">
        <v>0</v>
      </c>
      <c r="Z500" s="79">
        <v>0</v>
      </c>
      <c r="AA500" s="79">
        <v>0</v>
      </c>
      <c r="AB500" s="75">
        <v>0</v>
      </c>
      <c r="AC500" s="75">
        <v>0.08</v>
      </c>
      <c r="AD500" s="75">
        <v>0.08</v>
      </c>
      <c r="AE500" s="75">
        <v>0</v>
      </c>
      <c r="AF500" s="75">
        <v>0.08</v>
      </c>
    </row>
    <row r="501" spans="1:32" x14ac:dyDescent="0.25">
      <c r="A501" s="77" t="s">
        <v>583</v>
      </c>
      <c r="B501" s="78" t="s">
        <v>1436</v>
      </c>
      <c r="C501" s="79" t="s">
        <v>634</v>
      </c>
      <c r="D501" s="79" t="s">
        <v>414</v>
      </c>
      <c r="E501" s="79" t="s">
        <v>1437</v>
      </c>
      <c r="F501" s="75">
        <v>18</v>
      </c>
      <c r="G501" s="75">
        <v>11</v>
      </c>
      <c r="H501" s="74">
        <v>1082</v>
      </c>
      <c r="I501" s="75">
        <v>12</v>
      </c>
      <c r="J501" s="79">
        <v>2</v>
      </c>
      <c r="K501" s="79">
        <v>0</v>
      </c>
      <c r="L501" s="79">
        <v>2</v>
      </c>
      <c r="M501" s="79">
        <v>0</v>
      </c>
      <c r="N501" s="79">
        <v>0</v>
      </c>
      <c r="O501" s="79">
        <v>2</v>
      </c>
      <c r="P501" s="79">
        <v>0</v>
      </c>
      <c r="Q501" s="75">
        <v>0.17</v>
      </c>
      <c r="R501" s="75">
        <v>0</v>
      </c>
      <c r="S501" s="75">
        <v>0.17</v>
      </c>
      <c r="T501" s="75">
        <v>0</v>
      </c>
      <c r="U501" s="75">
        <v>0.17</v>
      </c>
      <c r="V501" s="75">
        <v>0.17</v>
      </c>
      <c r="W501" s="75">
        <v>0.17</v>
      </c>
      <c r="X501" s="79">
        <v>1.4</v>
      </c>
      <c r="Y501" s="79">
        <v>1.4</v>
      </c>
      <c r="Z501" s="79">
        <v>0.8</v>
      </c>
      <c r="AA501" s="79">
        <v>2.2000000000000002</v>
      </c>
      <c r="AB501" s="75">
        <v>0.12</v>
      </c>
      <c r="AC501" s="75">
        <v>7.0000000000000007E-2</v>
      </c>
      <c r="AD501" s="75">
        <v>0.19</v>
      </c>
      <c r="AE501" s="75">
        <v>0.12</v>
      </c>
      <c r="AF501" s="75">
        <v>0.19</v>
      </c>
    </row>
    <row r="502" spans="1:32" x14ac:dyDescent="0.25">
      <c r="A502" s="77" t="s">
        <v>583</v>
      </c>
      <c r="B502" s="78" t="s">
        <v>1438</v>
      </c>
      <c r="C502" s="79" t="s">
        <v>364</v>
      </c>
      <c r="D502" s="79" t="s">
        <v>365</v>
      </c>
      <c r="E502" s="79" t="s">
        <v>1439</v>
      </c>
      <c r="F502" s="75">
        <v>19</v>
      </c>
      <c r="G502" s="75">
        <v>12</v>
      </c>
      <c r="H502" s="74">
        <v>1017</v>
      </c>
      <c r="I502" s="75">
        <v>11.3</v>
      </c>
      <c r="J502" s="79">
        <v>1</v>
      </c>
      <c r="K502" s="79">
        <v>1</v>
      </c>
      <c r="L502" s="79">
        <v>1</v>
      </c>
      <c r="M502" s="79">
        <v>0</v>
      </c>
      <c r="N502" s="79">
        <v>0</v>
      </c>
      <c r="O502" s="79">
        <v>0</v>
      </c>
      <c r="P502" s="79">
        <v>0</v>
      </c>
      <c r="Q502" s="75">
        <v>0</v>
      </c>
      <c r="R502" s="75">
        <v>0</v>
      </c>
      <c r="S502" s="75">
        <v>0.09</v>
      </c>
      <c r="T502" s="75">
        <v>0.09</v>
      </c>
      <c r="U502" s="75">
        <v>0.18</v>
      </c>
      <c r="V502" s="75">
        <v>0.09</v>
      </c>
      <c r="W502" s="75">
        <v>0.18</v>
      </c>
      <c r="X502" s="79">
        <v>1.4</v>
      </c>
      <c r="Y502" s="79">
        <v>1.4</v>
      </c>
      <c r="Z502" s="79">
        <v>0.7</v>
      </c>
      <c r="AA502" s="79">
        <v>2.1</v>
      </c>
      <c r="AB502" s="75">
        <v>0.13</v>
      </c>
      <c r="AC502" s="75">
        <v>0.06</v>
      </c>
      <c r="AD502" s="75">
        <v>0.19</v>
      </c>
      <c r="AE502" s="75">
        <v>0.13</v>
      </c>
      <c r="AF502" s="75">
        <v>0.19</v>
      </c>
    </row>
    <row r="503" spans="1:32" x14ac:dyDescent="0.25">
      <c r="A503" s="77" t="s">
        <v>583</v>
      </c>
      <c r="B503" s="78" t="s">
        <v>1440</v>
      </c>
      <c r="C503" s="79" t="s">
        <v>422</v>
      </c>
      <c r="D503" s="79" t="s">
        <v>414</v>
      </c>
      <c r="E503" s="79" t="s">
        <v>1441</v>
      </c>
      <c r="F503" s="75">
        <v>17</v>
      </c>
      <c r="G503" s="75">
        <v>7</v>
      </c>
      <c r="H503" s="75">
        <v>765</v>
      </c>
      <c r="I503" s="75">
        <v>8.5</v>
      </c>
      <c r="J503" s="79">
        <v>1</v>
      </c>
      <c r="K503" s="79">
        <v>0</v>
      </c>
      <c r="L503" s="79">
        <v>1</v>
      </c>
      <c r="M503" s="79">
        <v>0</v>
      </c>
      <c r="N503" s="79">
        <v>0</v>
      </c>
      <c r="O503" s="79">
        <v>3</v>
      </c>
      <c r="P503" s="79">
        <v>0</v>
      </c>
      <c r="Q503" s="75">
        <v>0.35</v>
      </c>
      <c r="R503" s="75">
        <v>0</v>
      </c>
      <c r="S503" s="75">
        <v>0.12</v>
      </c>
      <c r="T503" s="75">
        <v>0</v>
      </c>
      <c r="U503" s="75">
        <v>0.12</v>
      </c>
      <c r="V503" s="75">
        <v>0.12</v>
      </c>
      <c r="W503" s="75">
        <v>0.12</v>
      </c>
      <c r="X503" s="79">
        <v>1.1000000000000001</v>
      </c>
      <c r="Y503" s="79">
        <v>1.1000000000000001</v>
      </c>
      <c r="Z503" s="79">
        <v>1.7</v>
      </c>
      <c r="AA503" s="79">
        <v>2.8</v>
      </c>
      <c r="AB503" s="75">
        <v>0.13</v>
      </c>
      <c r="AC503" s="75">
        <v>0.2</v>
      </c>
      <c r="AD503" s="75">
        <v>0.33</v>
      </c>
      <c r="AE503" s="75">
        <v>0.13</v>
      </c>
      <c r="AF503" s="75">
        <v>0.33</v>
      </c>
    </row>
    <row r="504" spans="1:32" x14ac:dyDescent="0.25">
      <c r="A504" s="77" t="s">
        <v>583</v>
      </c>
      <c r="B504" s="78" t="s">
        <v>1442</v>
      </c>
      <c r="C504" s="79" t="s">
        <v>578</v>
      </c>
      <c r="D504" s="79" t="s">
        <v>375</v>
      </c>
      <c r="E504" s="79" t="s">
        <v>1443</v>
      </c>
      <c r="F504" s="75">
        <v>20</v>
      </c>
      <c r="G504" s="75">
        <v>20</v>
      </c>
      <c r="H504" s="74">
        <v>1800</v>
      </c>
      <c r="I504" s="75">
        <v>20</v>
      </c>
      <c r="J504" s="79">
        <v>0</v>
      </c>
      <c r="K504" s="79">
        <v>0</v>
      </c>
      <c r="L504" s="79">
        <v>0</v>
      </c>
      <c r="M504" s="79">
        <v>0</v>
      </c>
      <c r="N504" s="79">
        <v>0</v>
      </c>
      <c r="O504" s="79">
        <v>0</v>
      </c>
      <c r="P504" s="79">
        <v>0</v>
      </c>
      <c r="Q504" s="75">
        <v>0</v>
      </c>
      <c r="R504" s="75">
        <v>0</v>
      </c>
      <c r="S504" s="75">
        <v>0</v>
      </c>
      <c r="T504" s="75">
        <v>0</v>
      </c>
      <c r="U504" s="75">
        <v>0</v>
      </c>
      <c r="V504" s="75">
        <v>0</v>
      </c>
      <c r="W504" s="75">
        <v>0</v>
      </c>
      <c r="X504" s="79">
        <v>0</v>
      </c>
      <c r="Y504" s="79">
        <v>0</v>
      </c>
      <c r="Z504" s="79">
        <v>0.1</v>
      </c>
      <c r="AA504" s="79">
        <v>0.1</v>
      </c>
      <c r="AB504" s="75">
        <v>0</v>
      </c>
      <c r="AC504" s="75">
        <v>0</v>
      </c>
      <c r="AD504" s="75">
        <v>0</v>
      </c>
      <c r="AE504" s="75">
        <v>0</v>
      </c>
      <c r="AF504" s="75">
        <v>0</v>
      </c>
    </row>
    <row r="505" spans="1:32" x14ac:dyDescent="0.25">
      <c r="A505" s="77" t="s">
        <v>583</v>
      </c>
      <c r="B505" s="78" t="s">
        <v>1444</v>
      </c>
      <c r="C505" s="79" t="s">
        <v>462</v>
      </c>
      <c r="D505" s="79" t="s">
        <v>361</v>
      </c>
      <c r="E505" s="79" t="s">
        <v>1445</v>
      </c>
      <c r="F505" s="75">
        <v>2</v>
      </c>
      <c r="G505" s="75">
        <v>2</v>
      </c>
      <c r="H505" s="75">
        <v>159</v>
      </c>
      <c r="I505" s="75">
        <v>1.8</v>
      </c>
      <c r="J505" s="79">
        <v>0</v>
      </c>
      <c r="K505" s="79">
        <v>0</v>
      </c>
      <c r="L505" s="79">
        <v>0</v>
      </c>
      <c r="M505" s="79">
        <v>0</v>
      </c>
      <c r="N505" s="79">
        <v>0</v>
      </c>
      <c r="O505" s="79">
        <v>0</v>
      </c>
      <c r="P505" s="79">
        <v>0</v>
      </c>
      <c r="Q505" s="75">
        <v>0</v>
      </c>
      <c r="R505" s="75">
        <v>0</v>
      </c>
      <c r="S505" s="75">
        <v>0</v>
      </c>
      <c r="T505" s="75">
        <v>0</v>
      </c>
      <c r="U505" s="75">
        <v>0</v>
      </c>
      <c r="V505" s="75">
        <v>0</v>
      </c>
      <c r="W505" s="75">
        <v>0</v>
      </c>
      <c r="X505" s="79">
        <v>0.1</v>
      </c>
      <c r="Y505" s="79">
        <v>0.1</v>
      </c>
      <c r="Z505" s="79">
        <v>0.1</v>
      </c>
      <c r="AA505" s="79">
        <v>0.1</v>
      </c>
      <c r="AB505" s="75">
        <v>0.03</v>
      </c>
      <c r="AC505" s="75">
        <v>0.04</v>
      </c>
      <c r="AD505" s="75">
        <v>7.0000000000000007E-2</v>
      </c>
      <c r="AE505" s="75">
        <v>0.03</v>
      </c>
      <c r="AF505" s="75">
        <v>7.0000000000000007E-2</v>
      </c>
    </row>
    <row r="506" spans="1:32" x14ac:dyDescent="0.25">
      <c r="A506" s="77" t="s">
        <v>583</v>
      </c>
      <c r="B506" s="78" t="s">
        <v>1446</v>
      </c>
      <c r="C506" s="79" t="s">
        <v>616</v>
      </c>
      <c r="D506" s="79" t="s">
        <v>361</v>
      </c>
      <c r="E506" s="79" t="s">
        <v>1447</v>
      </c>
      <c r="F506" s="75">
        <v>13</v>
      </c>
      <c r="G506" s="75">
        <v>13</v>
      </c>
      <c r="H506" s="74">
        <v>1026</v>
      </c>
      <c r="I506" s="75">
        <v>11.4</v>
      </c>
      <c r="J506" s="79">
        <v>0</v>
      </c>
      <c r="K506" s="79">
        <v>1</v>
      </c>
      <c r="L506" s="79">
        <v>0</v>
      </c>
      <c r="M506" s="79">
        <v>0</v>
      </c>
      <c r="N506" s="79">
        <v>0</v>
      </c>
      <c r="O506" s="79">
        <v>1</v>
      </c>
      <c r="P506" s="79">
        <v>0</v>
      </c>
      <c r="Q506" s="75">
        <v>0.09</v>
      </c>
      <c r="R506" s="75">
        <v>0</v>
      </c>
      <c r="S506" s="75">
        <v>0</v>
      </c>
      <c r="T506" s="75">
        <v>0.09</v>
      </c>
      <c r="U506" s="75">
        <v>0.09</v>
      </c>
      <c r="V506" s="75">
        <v>0</v>
      </c>
      <c r="W506" s="75">
        <v>0.09</v>
      </c>
      <c r="X506" s="79">
        <v>0.7</v>
      </c>
      <c r="Y506" s="79">
        <v>0.7</v>
      </c>
      <c r="Z506" s="79">
        <v>0.2</v>
      </c>
      <c r="AA506" s="79">
        <v>0.8</v>
      </c>
      <c r="AB506" s="75">
        <v>0.06</v>
      </c>
      <c r="AC506" s="75">
        <v>0.02</v>
      </c>
      <c r="AD506" s="75">
        <v>7.0000000000000007E-2</v>
      </c>
      <c r="AE506" s="75">
        <v>0.06</v>
      </c>
      <c r="AF506" s="75">
        <v>7.0000000000000007E-2</v>
      </c>
    </row>
    <row r="507" spans="1:32" x14ac:dyDescent="0.25">
      <c r="A507" s="77" t="s">
        <v>583</v>
      </c>
      <c r="B507" s="78" t="s">
        <v>1448</v>
      </c>
      <c r="C507" s="79" t="s">
        <v>457</v>
      </c>
      <c r="D507" s="79" t="s">
        <v>375</v>
      </c>
      <c r="E507" s="79" t="s">
        <v>1449</v>
      </c>
      <c r="F507" s="75">
        <v>0</v>
      </c>
      <c r="G507" s="75">
        <v>0</v>
      </c>
      <c r="H507" s="75">
        <v>0</v>
      </c>
      <c r="I507" s="75">
        <v>0</v>
      </c>
      <c r="J507" s="79">
        <v>0</v>
      </c>
      <c r="K507" s="79">
        <v>0</v>
      </c>
      <c r="L507" s="79">
        <v>0</v>
      </c>
      <c r="M507" s="79">
        <v>0</v>
      </c>
      <c r="N507" s="79">
        <v>0</v>
      </c>
      <c r="O507" s="79">
        <v>0</v>
      </c>
      <c r="P507" s="79">
        <v>0</v>
      </c>
      <c r="Q507" s="75">
        <v>0</v>
      </c>
      <c r="R507" s="75">
        <v>0</v>
      </c>
      <c r="S507" s="75">
        <v>0</v>
      </c>
      <c r="T507" s="75">
        <v>0</v>
      </c>
      <c r="U507" s="75">
        <v>0</v>
      </c>
      <c r="V507" s="75">
        <v>0</v>
      </c>
      <c r="W507" s="75">
        <v>0</v>
      </c>
      <c r="X507" s="79">
        <v>0</v>
      </c>
      <c r="Y507" s="79">
        <v>0</v>
      </c>
      <c r="Z507" s="79">
        <v>0</v>
      </c>
      <c r="AA507" s="79">
        <v>0</v>
      </c>
      <c r="AB507" s="75">
        <v>0</v>
      </c>
      <c r="AC507" s="75">
        <v>0</v>
      </c>
      <c r="AD507" s="75">
        <v>0</v>
      </c>
      <c r="AE507" s="75">
        <v>0</v>
      </c>
      <c r="AF507" s="75">
        <v>0</v>
      </c>
    </row>
    <row r="508" spans="1:32" x14ac:dyDescent="0.25">
      <c r="A508" s="77" t="s">
        <v>583</v>
      </c>
      <c r="B508" s="78" t="s">
        <v>1450</v>
      </c>
      <c r="C508" s="79" t="s">
        <v>768</v>
      </c>
      <c r="D508" s="79" t="s">
        <v>361</v>
      </c>
      <c r="E508" s="79" t="s">
        <v>1451</v>
      </c>
      <c r="F508" s="75">
        <v>10</v>
      </c>
      <c r="G508" s="75">
        <v>7</v>
      </c>
      <c r="H508" s="75">
        <v>716</v>
      </c>
      <c r="I508" s="75">
        <v>8</v>
      </c>
      <c r="J508" s="79">
        <v>0</v>
      </c>
      <c r="K508" s="79">
        <v>0</v>
      </c>
      <c r="L508" s="79">
        <v>0</v>
      </c>
      <c r="M508" s="79">
        <v>0</v>
      </c>
      <c r="N508" s="79">
        <v>0</v>
      </c>
      <c r="O508" s="79">
        <v>1</v>
      </c>
      <c r="P508" s="79">
        <v>0</v>
      </c>
      <c r="Q508" s="75">
        <v>0.13</v>
      </c>
      <c r="R508" s="75">
        <v>0</v>
      </c>
      <c r="S508" s="75">
        <v>0</v>
      </c>
      <c r="T508" s="75">
        <v>0</v>
      </c>
      <c r="U508" s="75">
        <v>0</v>
      </c>
      <c r="V508" s="75">
        <v>0</v>
      </c>
      <c r="W508" s="75">
        <v>0</v>
      </c>
      <c r="X508" s="79">
        <v>0.3</v>
      </c>
      <c r="Y508" s="79">
        <v>0.3</v>
      </c>
      <c r="Z508" s="79">
        <v>0</v>
      </c>
      <c r="AA508" s="79">
        <v>0.3</v>
      </c>
      <c r="AB508" s="75">
        <v>0.04</v>
      </c>
      <c r="AC508" s="75">
        <v>0</v>
      </c>
      <c r="AD508" s="75">
        <v>0.04</v>
      </c>
      <c r="AE508" s="75">
        <v>0.04</v>
      </c>
      <c r="AF508" s="75">
        <v>0.04</v>
      </c>
    </row>
    <row r="509" spans="1:32" x14ac:dyDescent="0.25">
      <c r="A509" s="77" t="s">
        <v>583</v>
      </c>
      <c r="B509" s="78" t="s">
        <v>1452</v>
      </c>
      <c r="C509" s="79" t="s">
        <v>406</v>
      </c>
      <c r="D509" s="79" t="s">
        <v>369</v>
      </c>
      <c r="E509" s="79" t="s">
        <v>1453</v>
      </c>
      <c r="F509" s="75">
        <v>12</v>
      </c>
      <c r="G509" s="75">
        <v>9</v>
      </c>
      <c r="H509" s="75">
        <v>669</v>
      </c>
      <c r="I509" s="75">
        <v>7.4</v>
      </c>
      <c r="J509" s="79">
        <v>0</v>
      </c>
      <c r="K509" s="79">
        <v>0</v>
      </c>
      <c r="L509" s="79">
        <v>0</v>
      </c>
      <c r="M509" s="79">
        <v>0</v>
      </c>
      <c r="N509" s="79">
        <v>0</v>
      </c>
      <c r="O509" s="79">
        <v>2</v>
      </c>
      <c r="P509" s="79">
        <v>0</v>
      </c>
      <c r="Q509" s="75">
        <v>0.27</v>
      </c>
      <c r="R509" s="75">
        <v>0</v>
      </c>
      <c r="S509" s="75">
        <v>0</v>
      </c>
      <c r="T509" s="75">
        <v>0</v>
      </c>
      <c r="U509" s="75">
        <v>0</v>
      </c>
      <c r="V509" s="75">
        <v>0</v>
      </c>
      <c r="W509" s="75">
        <v>0</v>
      </c>
      <c r="X509" s="79">
        <v>0.2</v>
      </c>
      <c r="Y509" s="79">
        <v>0.2</v>
      </c>
      <c r="Z509" s="79">
        <v>0</v>
      </c>
      <c r="AA509" s="79">
        <v>0.2</v>
      </c>
      <c r="AB509" s="75">
        <v>0.03</v>
      </c>
      <c r="AC509" s="75">
        <v>0</v>
      </c>
      <c r="AD509" s="75">
        <v>0.03</v>
      </c>
      <c r="AE509" s="75">
        <v>0.03</v>
      </c>
      <c r="AF509" s="75">
        <v>0.03</v>
      </c>
    </row>
    <row r="510" spans="1:32" x14ac:dyDescent="0.25">
      <c r="A510" s="77" t="s">
        <v>583</v>
      </c>
      <c r="B510" s="78" t="s">
        <v>1454</v>
      </c>
      <c r="C510" s="79" t="s">
        <v>804</v>
      </c>
      <c r="D510" s="79" t="s">
        <v>842</v>
      </c>
      <c r="E510" s="79" t="s">
        <v>1455</v>
      </c>
      <c r="F510" s="75">
        <v>12</v>
      </c>
      <c r="G510" s="75">
        <v>6</v>
      </c>
      <c r="H510" s="75">
        <v>578</v>
      </c>
      <c r="I510" s="75">
        <v>6.4</v>
      </c>
      <c r="J510" s="79">
        <v>0</v>
      </c>
      <c r="K510" s="79">
        <v>1</v>
      </c>
      <c r="L510" s="79">
        <v>0</v>
      </c>
      <c r="M510" s="79">
        <v>0</v>
      </c>
      <c r="N510" s="79">
        <v>0</v>
      </c>
      <c r="O510" s="79">
        <v>0</v>
      </c>
      <c r="P510" s="79">
        <v>0</v>
      </c>
      <c r="Q510" s="75">
        <v>0</v>
      </c>
      <c r="R510" s="75">
        <v>0</v>
      </c>
      <c r="S510" s="75">
        <v>0</v>
      </c>
      <c r="T510" s="75">
        <v>0.16</v>
      </c>
      <c r="U510" s="75">
        <v>0.16</v>
      </c>
      <c r="V510" s="75">
        <v>0</v>
      </c>
      <c r="W510" s="75">
        <v>0.16</v>
      </c>
      <c r="X510" s="79">
        <v>0.2</v>
      </c>
      <c r="Y510" s="79">
        <v>0.2</v>
      </c>
      <c r="Z510" s="79">
        <v>0.3</v>
      </c>
      <c r="AA510" s="79">
        <v>0.4</v>
      </c>
      <c r="AB510" s="75">
        <v>0.03</v>
      </c>
      <c r="AC510" s="75">
        <v>0.04</v>
      </c>
      <c r="AD510" s="75">
        <v>7.0000000000000007E-2</v>
      </c>
      <c r="AE510" s="75">
        <v>0.03</v>
      </c>
      <c r="AF510" s="75">
        <v>7.0000000000000007E-2</v>
      </c>
    </row>
    <row r="511" spans="1:32" x14ac:dyDescent="0.25">
      <c r="A511" s="77" t="s">
        <v>583</v>
      </c>
      <c r="B511" s="78" t="s">
        <v>1456</v>
      </c>
      <c r="C511" s="79" t="s">
        <v>364</v>
      </c>
      <c r="D511" s="79" t="s">
        <v>399</v>
      </c>
      <c r="E511" s="79" t="s">
        <v>1457</v>
      </c>
      <c r="F511" s="75">
        <v>13</v>
      </c>
      <c r="G511" s="75">
        <v>4</v>
      </c>
      <c r="H511" s="75">
        <v>466</v>
      </c>
      <c r="I511" s="75">
        <v>5.2</v>
      </c>
      <c r="J511" s="79">
        <v>0</v>
      </c>
      <c r="K511" s="79">
        <v>0</v>
      </c>
      <c r="L511" s="79">
        <v>0</v>
      </c>
      <c r="M511" s="79">
        <v>0</v>
      </c>
      <c r="N511" s="79">
        <v>0</v>
      </c>
      <c r="O511" s="79">
        <v>0</v>
      </c>
      <c r="P511" s="79">
        <v>0</v>
      </c>
      <c r="Q511" s="75">
        <v>0</v>
      </c>
      <c r="R511" s="75">
        <v>0</v>
      </c>
      <c r="S511" s="75">
        <v>0</v>
      </c>
      <c r="T511" s="75">
        <v>0</v>
      </c>
      <c r="U511" s="75">
        <v>0</v>
      </c>
      <c r="V511" s="75">
        <v>0</v>
      </c>
      <c r="W511" s="75">
        <v>0</v>
      </c>
      <c r="X511" s="79">
        <v>0.8</v>
      </c>
      <c r="Y511" s="79">
        <v>0.8</v>
      </c>
      <c r="Z511" s="79">
        <v>0.3</v>
      </c>
      <c r="AA511" s="79">
        <v>1.1000000000000001</v>
      </c>
      <c r="AB511" s="75">
        <v>0.15</v>
      </c>
      <c r="AC511" s="75">
        <v>7.0000000000000007E-2</v>
      </c>
      <c r="AD511" s="75">
        <v>0.22</v>
      </c>
      <c r="AE511" s="75">
        <v>0.15</v>
      </c>
      <c r="AF511" s="75">
        <v>0.22</v>
      </c>
    </row>
    <row r="512" spans="1:32" x14ac:dyDescent="0.25">
      <c r="A512" s="77" t="s">
        <v>583</v>
      </c>
      <c r="B512" s="78" t="s">
        <v>1458</v>
      </c>
      <c r="C512" s="79" t="s">
        <v>390</v>
      </c>
      <c r="D512" s="79" t="s">
        <v>414</v>
      </c>
      <c r="E512" s="79" t="s">
        <v>1459</v>
      </c>
      <c r="F512" s="75">
        <v>19</v>
      </c>
      <c r="G512" s="75">
        <v>16</v>
      </c>
      <c r="H512" s="74">
        <v>1355</v>
      </c>
      <c r="I512" s="75">
        <v>15.1</v>
      </c>
      <c r="J512" s="79">
        <v>0</v>
      </c>
      <c r="K512" s="79">
        <v>1</v>
      </c>
      <c r="L512" s="79">
        <v>0</v>
      </c>
      <c r="M512" s="79">
        <v>0</v>
      </c>
      <c r="N512" s="79">
        <v>0</v>
      </c>
      <c r="O512" s="79">
        <v>3</v>
      </c>
      <c r="P512" s="79">
        <v>0</v>
      </c>
      <c r="Q512" s="75">
        <v>0.2</v>
      </c>
      <c r="R512" s="75">
        <v>0</v>
      </c>
      <c r="S512" s="75">
        <v>0</v>
      </c>
      <c r="T512" s="75">
        <v>7.0000000000000007E-2</v>
      </c>
      <c r="U512" s="75">
        <v>7.0000000000000007E-2</v>
      </c>
      <c r="V512" s="75">
        <v>0</v>
      </c>
      <c r="W512" s="75">
        <v>7.0000000000000007E-2</v>
      </c>
      <c r="X512" s="79">
        <v>2.5</v>
      </c>
      <c r="Y512" s="79">
        <v>2.5</v>
      </c>
      <c r="Z512" s="79">
        <v>1.9</v>
      </c>
      <c r="AA512" s="79">
        <v>4.5</v>
      </c>
      <c r="AB512" s="75">
        <v>0.17</v>
      </c>
      <c r="AC512" s="75">
        <v>0.13</v>
      </c>
      <c r="AD512" s="75">
        <v>0.3</v>
      </c>
      <c r="AE512" s="75">
        <v>0.17</v>
      </c>
      <c r="AF512" s="75">
        <v>0.3</v>
      </c>
    </row>
    <row r="513" spans="1:32" x14ac:dyDescent="0.25">
      <c r="A513" s="77" t="s">
        <v>583</v>
      </c>
      <c r="B513" s="78" t="s">
        <v>1460</v>
      </c>
      <c r="C513" s="79" t="s">
        <v>364</v>
      </c>
      <c r="D513" s="79" t="s">
        <v>369</v>
      </c>
      <c r="E513" s="79" t="s">
        <v>1461</v>
      </c>
      <c r="F513" s="75">
        <v>0</v>
      </c>
      <c r="G513" s="75">
        <v>0</v>
      </c>
      <c r="H513" s="75">
        <v>0</v>
      </c>
      <c r="I513" s="75">
        <v>0</v>
      </c>
      <c r="J513" s="79">
        <v>0</v>
      </c>
      <c r="K513" s="79">
        <v>0</v>
      </c>
      <c r="L513" s="79">
        <v>0</v>
      </c>
      <c r="M513" s="79">
        <v>0</v>
      </c>
      <c r="N513" s="79">
        <v>0</v>
      </c>
      <c r="O513" s="79">
        <v>0</v>
      </c>
      <c r="P513" s="79">
        <v>0</v>
      </c>
      <c r="Q513" s="75">
        <v>0</v>
      </c>
      <c r="R513" s="75">
        <v>0</v>
      </c>
      <c r="S513" s="75">
        <v>0</v>
      </c>
      <c r="T513" s="75">
        <v>0</v>
      </c>
      <c r="U513" s="75">
        <v>0</v>
      </c>
      <c r="V513" s="75">
        <v>0</v>
      </c>
      <c r="W513" s="75">
        <v>0</v>
      </c>
      <c r="X513" s="79">
        <v>0</v>
      </c>
      <c r="Y513" s="79">
        <v>0</v>
      </c>
      <c r="Z513" s="79">
        <v>0</v>
      </c>
      <c r="AA513" s="79">
        <v>0</v>
      </c>
      <c r="AB513" s="75">
        <v>0</v>
      </c>
      <c r="AC513" s="75">
        <v>0</v>
      </c>
      <c r="AD513" s="75">
        <v>0</v>
      </c>
      <c r="AE513" s="75">
        <v>0</v>
      </c>
      <c r="AF513" s="75">
        <v>0</v>
      </c>
    </row>
    <row r="514" spans="1:32" x14ac:dyDescent="0.25">
      <c r="A514" s="77" t="s">
        <v>583</v>
      </c>
      <c r="B514" s="78" t="s">
        <v>1462</v>
      </c>
      <c r="C514" s="79" t="s">
        <v>490</v>
      </c>
      <c r="D514" s="79" t="s">
        <v>361</v>
      </c>
      <c r="E514" s="79" t="s">
        <v>1463</v>
      </c>
      <c r="F514" s="75">
        <v>5</v>
      </c>
      <c r="G514" s="75">
        <v>2</v>
      </c>
      <c r="H514" s="75">
        <v>152</v>
      </c>
      <c r="I514" s="75">
        <v>1.7</v>
      </c>
      <c r="J514" s="79">
        <v>0</v>
      </c>
      <c r="K514" s="79">
        <v>0</v>
      </c>
      <c r="L514" s="79">
        <v>0</v>
      </c>
      <c r="M514" s="79">
        <v>0</v>
      </c>
      <c r="N514" s="79">
        <v>0</v>
      </c>
      <c r="O514" s="79">
        <v>0</v>
      </c>
      <c r="P514" s="79">
        <v>0</v>
      </c>
      <c r="Q514" s="75">
        <v>0</v>
      </c>
      <c r="R514" s="75">
        <v>0</v>
      </c>
      <c r="S514" s="75">
        <v>0</v>
      </c>
      <c r="T514" s="75">
        <v>0</v>
      </c>
      <c r="U514" s="75">
        <v>0</v>
      </c>
      <c r="V514" s="75">
        <v>0</v>
      </c>
      <c r="W514" s="75">
        <v>0</v>
      </c>
      <c r="X514" s="79">
        <v>0</v>
      </c>
      <c r="Y514" s="79">
        <v>0</v>
      </c>
      <c r="Z514" s="79">
        <v>0</v>
      </c>
      <c r="AA514" s="79">
        <v>0</v>
      </c>
      <c r="AB514" s="75">
        <v>0</v>
      </c>
      <c r="AC514" s="75">
        <v>0</v>
      </c>
      <c r="AD514" s="75">
        <v>0</v>
      </c>
      <c r="AE514" s="75">
        <v>0</v>
      </c>
      <c r="AF514" s="75">
        <v>0</v>
      </c>
    </row>
    <row r="515" spans="1:32" x14ac:dyDescent="0.25">
      <c r="A515" s="77" t="s">
        <v>583</v>
      </c>
      <c r="B515" s="78" t="s">
        <v>1464</v>
      </c>
      <c r="C515" s="79" t="s">
        <v>409</v>
      </c>
      <c r="D515" s="79" t="s">
        <v>369</v>
      </c>
      <c r="E515" s="79" t="s">
        <v>1465</v>
      </c>
      <c r="F515" s="75">
        <v>11</v>
      </c>
      <c r="G515" s="75">
        <v>9</v>
      </c>
      <c r="H515" s="75">
        <v>741</v>
      </c>
      <c r="I515" s="75">
        <v>8.1999999999999993</v>
      </c>
      <c r="J515" s="79">
        <v>1</v>
      </c>
      <c r="K515" s="79">
        <v>0</v>
      </c>
      <c r="L515" s="79">
        <v>1</v>
      </c>
      <c r="M515" s="79">
        <v>0</v>
      </c>
      <c r="N515" s="79">
        <v>0</v>
      </c>
      <c r="O515" s="79">
        <v>3</v>
      </c>
      <c r="P515" s="79">
        <v>0</v>
      </c>
      <c r="Q515" s="75">
        <v>0.37</v>
      </c>
      <c r="R515" s="75">
        <v>0</v>
      </c>
      <c r="S515" s="75">
        <v>0.12</v>
      </c>
      <c r="T515" s="75">
        <v>0</v>
      </c>
      <c r="U515" s="75">
        <v>0.12</v>
      </c>
      <c r="V515" s="75">
        <v>0.12</v>
      </c>
      <c r="W515" s="75">
        <v>0.12</v>
      </c>
      <c r="X515" s="79">
        <v>0.2</v>
      </c>
      <c r="Y515" s="79">
        <v>0.2</v>
      </c>
      <c r="Z515" s="79">
        <v>0.2</v>
      </c>
      <c r="AA515" s="79">
        <v>0.4</v>
      </c>
      <c r="AB515" s="75">
        <v>0.03</v>
      </c>
      <c r="AC515" s="75">
        <v>0.03</v>
      </c>
      <c r="AD515" s="75">
        <v>0.05</v>
      </c>
      <c r="AE515" s="75">
        <v>0.03</v>
      </c>
      <c r="AF515" s="75">
        <v>0.05</v>
      </c>
    </row>
    <row r="516" spans="1:32" x14ac:dyDescent="0.25">
      <c r="A516" s="77" t="s">
        <v>583</v>
      </c>
      <c r="B516" s="78" t="s">
        <v>1466</v>
      </c>
      <c r="C516" s="79" t="s">
        <v>360</v>
      </c>
      <c r="D516" s="79" t="s">
        <v>361</v>
      </c>
      <c r="E516" s="79" t="s">
        <v>1467</v>
      </c>
      <c r="F516" s="75">
        <v>12</v>
      </c>
      <c r="G516" s="75">
        <v>7</v>
      </c>
      <c r="H516" s="75">
        <v>680</v>
      </c>
      <c r="I516" s="75">
        <v>7.6</v>
      </c>
      <c r="J516" s="79">
        <v>0</v>
      </c>
      <c r="K516" s="79">
        <v>0</v>
      </c>
      <c r="L516" s="79">
        <v>0</v>
      </c>
      <c r="M516" s="79">
        <v>0</v>
      </c>
      <c r="N516" s="79">
        <v>0</v>
      </c>
      <c r="O516" s="79">
        <v>4</v>
      </c>
      <c r="P516" s="79">
        <v>0</v>
      </c>
      <c r="Q516" s="75">
        <v>0.53</v>
      </c>
      <c r="R516" s="75">
        <v>0</v>
      </c>
      <c r="S516" s="75">
        <v>0</v>
      </c>
      <c r="T516" s="75">
        <v>0</v>
      </c>
      <c r="U516" s="75">
        <v>0</v>
      </c>
      <c r="V516" s="75">
        <v>0</v>
      </c>
      <c r="W516" s="75">
        <v>0</v>
      </c>
      <c r="X516" s="79">
        <v>0.2</v>
      </c>
      <c r="Y516" s="79">
        <v>0.2</v>
      </c>
      <c r="Z516" s="79">
        <v>0.1</v>
      </c>
      <c r="AA516" s="79">
        <v>0.3</v>
      </c>
      <c r="AB516" s="75">
        <v>0.03</v>
      </c>
      <c r="AC516" s="75">
        <v>0.01</v>
      </c>
      <c r="AD516" s="75">
        <v>0.03</v>
      </c>
      <c r="AE516" s="75">
        <v>0.03</v>
      </c>
      <c r="AF516" s="75">
        <v>0.03</v>
      </c>
    </row>
    <row r="517" spans="1:32" x14ac:dyDescent="0.25">
      <c r="A517" s="77" t="s">
        <v>583</v>
      </c>
      <c r="B517" s="78" t="s">
        <v>1468</v>
      </c>
      <c r="C517" s="79" t="s">
        <v>364</v>
      </c>
      <c r="D517" s="79" t="s">
        <v>535</v>
      </c>
      <c r="E517" s="79" t="s">
        <v>1469</v>
      </c>
      <c r="F517" s="75">
        <v>10</v>
      </c>
      <c r="G517" s="75">
        <v>5</v>
      </c>
      <c r="H517" s="75">
        <v>544</v>
      </c>
      <c r="I517" s="75">
        <v>6</v>
      </c>
      <c r="J517" s="79">
        <v>0</v>
      </c>
      <c r="K517" s="79">
        <v>0</v>
      </c>
      <c r="L517" s="79">
        <v>0</v>
      </c>
      <c r="M517" s="79">
        <v>0</v>
      </c>
      <c r="N517" s="79">
        <v>0</v>
      </c>
      <c r="O517" s="79">
        <v>2</v>
      </c>
      <c r="P517" s="79">
        <v>0</v>
      </c>
      <c r="Q517" s="75">
        <v>0.33</v>
      </c>
      <c r="R517" s="75">
        <v>0</v>
      </c>
      <c r="S517" s="75">
        <v>0</v>
      </c>
      <c r="T517" s="75">
        <v>0</v>
      </c>
      <c r="U517" s="75">
        <v>0</v>
      </c>
      <c r="V517" s="75">
        <v>0</v>
      </c>
      <c r="W517" s="75">
        <v>0</v>
      </c>
      <c r="X517" s="79">
        <v>0</v>
      </c>
      <c r="Y517" s="79">
        <v>0</v>
      </c>
      <c r="Z517" s="79">
        <v>0.4</v>
      </c>
      <c r="AA517" s="79">
        <v>0.4</v>
      </c>
      <c r="AB517" s="75">
        <v>0</v>
      </c>
      <c r="AC517" s="75">
        <v>0.06</v>
      </c>
      <c r="AD517" s="75">
        <v>0.06</v>
      </c>
      <c r="AE517" s="75">
        <v>0</v>
      </c>
      <c r="AF517" s="75">
        <v>0.06</v>
      </c>
    </row>
    <row r="518" spans="1:32" x14ac:dyDescent="0.25">
      <c r="A518" s="77" t="s">
        <v>583</v>
      </c>
      <c r="B518" s="78" t="s">
        <v>1470</v>
      </c>
      <c r="C518" s="79" t="s">
        <v>406</v>
      </c>
      <c r="D518" s="79" t="s">
        <v>399</v>
      </c>
      <c r="E518" s="79" t="s">
        <v>1471</v>
      </c>
      <c r="F518" s="75">
        <v>14</v>
      </c>
      <c r="G518" s="75">
        <v>3</v>
      </c>
      <c r="H518" s="75">
        <v>327</v>
      </c>
      <c r="I518" s="75">
        <v>3.6</v>
      </c>
      <c r="J518" s="79">
        <v>0</v>
      </c>
      <c r="K518" s="79">
        <v>1</v>
      </c>
      <c r="L518" s="79">
        <v>0</v>
      </c>
      <c r="M518" s="79">
        <v>0</v>
      </c>
      <c r="N518" s="79">
        <v>0</v>
      </c>
      <c r="O518" s="79">
        <v>0</v>
      </c>
      <c r="P518" s="79">
        <v>0</v>
      </c>
      <c r="Q518" s="75">
        <v>0</v>
      </c>
      <c r="R518" s="75">
        <v>0</v>
      </c>
      <c r="S518" s="75">
        <v>0</v>
      </c>
      <c r="T518" s="75">
        <v>0.28000000000000003</v>
      </c>
      <c r="U518" s="75">
        <v>0.28000000000000003</v>
      </c>
      <c r="V518" s="75">
        <v>0</v>
      </c>
      <c r="W518" s="75">
        <v>0.28000000000000003</v>
      </c>
      <c r="X518" s="79">
        <v>0.8</v>
      </c>
      <c r="Y518" s="79">
        <v>0.8</v>
      </c>
      <c r="Z518" s="79">
        <v>0.5</v>
      </c>
      <c r="AA518" s="79">
        <v>1.3</v>
      </c>
      <c r="AB518" s="75">
        <v>0.22</v>
      </c>
      <c r="AC518" s="75">
        <v>0.14000000000000001</v>
      </c>
      <c r="AD518" s="75">
        <v>0.35</v>
      </c>
      <c r="AE518" s="75">
        <v>0.22</v>
      </c>
      <c r="AF518" s="75">
        <v>0.35</v>
      </c>
    </row>
    <row r="519" spans="1:32" x14ac:dyDescent="0.25">
      <c r="A519" s="77" t="s">
        <v>583</v>
      </c>
      <c r="B519" s="78" t="s">
        <v>1472</v>
      </c>
      <c r="C519" s="79" t="s">
        <v>364</v>
      </c>
      <c r="D519" s="79" t="s">
        <v>375</v>
      </c>
      <c r="E519" s="79" t="s">
        <v>1473</v>
      </c>
      <c r="F519" s="75">
        <v>0</v>
      </c>
      <c r="G519" s="75">
        <v>0</v>
      </c>
      <c r="H519" s="75">
        <v>0</v>
      </c>
      <c r="I519" s="75">
        <v>0</v>
      </c>
      <c r="J519" s="79">
        <v>0</v>
      </c>
      <c r="K519" s="79">
        <v>0</v>
      </c>
      <c r="L519" s="79">
        <v>0</v>
      </c>
      <c r="M519" s="79">
        <v>0</v>
      </c>
      <c r="N519" s="79">
        <v>0</v>
      </c>
      <c r="O519" s="79">
        <v>0</v>
      </c>
      <c r="P519" s="79">
        <v>0</v>
      </c>
      <c r="Q519" s="75">
        <v>0</v>
      </c>
      <c r="R519" s="75">
        <v>0</v>
      </c>
      <c r="S519" s="75">
        <v>0</v>
      </c>
      <c r="T519" s="75">
        <v>0</v>
      </c>
      <c r="U519" s="75">
        <v>0</v>
      </c>
      <c r="V519" s="75">
        <v>0</v>
      </c>
      <c r="W519" s="75">
        <v>0</v>
      </c>
      <c r="X519" s="79">
        <v>0</v>
      </c>
      <c r="Y519" s="79">
        <v>0</v>
      </c>
      <c r="Z519" s="79">
        <v>0</v>
      </c>
      <c r="AA519" s="79">
        <v>0</v>
      </c>
      <c r="AB519" s="75">
        <v>0</v>
      </c>
      <c r="AC519" s="75">
        <v>0</v>
      </c>
      <c r="AD519" s="75">
        <v>0</v>
      </c>
      <c r="AE519" s="75">
        <v>0</v>
      </c>
      <c r="AF519" s="75">
        <v>0</v>
      </c>
    </row>
    <row r="520" spans="1:32" x14ac:dyDescent="0.25">
      <c r="A520" s="77" t="s">
        <v>583</v>
      </c>
      <c r="B520" s="78" t="s">
        <v>1474</v>
      </c>
      <c r="C520" s="79" t="s">
        <v>364</v>
      </c>
      <c r="D520" s="79" t="s">
        <v>365</v>
      </c>
      <c r="E520" s="79" t="s">
        <v>1475</v>
      </c>
      <c r="F520" s="75">
        <v>0</v>
      </c>
      <c r="G520" s="75">
        <v>0</v>
      </c>
      <c r="H520" s="75">
        <v>0</v>
      </c>
      <c r="I520" s="75">
        <v>0</v>
      </c>
      <c r="J520" s="79">
        <v>0</v>
      </c>
      <c r="K520" s="79">
        <v>0</v>
      </c>
      <c r="L520" s="79">
        <v>0</v>
      </c>
      <c r="M520" s="79">
        <v>0</v>
      </c>
      <c r="N520" s="79">
        <v>0</v>
      </c>
      <c r="O520" s="79">
        <v>0</v>
      </c>
      <c r="P520" s="79">
        <v>0</v>
      </c>
      <c r="Q520" s="75">
        <v>0</v>
      </c>
      <c r="R520" s="75">
        <v>0</v>
      </c>
      <c r="S520" s="75">
        <v>0</v>
      </c>
      <c r="T520" s="75">
        <v>0</v>
      </c>
      <c r="U520" s="75">
        <v>0</v>
      </c>
      <c r="V520" s="75">
        <v>0</v>
      </c>
      <c r="W520" s="75">
        <v>0</v>
      </c>
      <c r="X520" s="79">
        <v>0</v>
      </c>
      <c r="Y520" s="79">
        <v>0</v>
      </c>
      <c r="Z520" s="79">
        <v>0</v>
      </c>
      <c r="AA520" s="79">
        <v>0</v>
      </c>
      <c r="AB520" s="75">
        <v>0</v>
      </c>
      <c r="AC520" s="75">
        <v>0</v>
      </c>
      <c r="AD520" s="75">
        <v>0</v>
      </c>
      <c r="AE520" s="75">
        <v>0</v>
      </c>
      <c r="AF520" s="75">
        <v>0</v>
      </c>
    </row>
    <row r="521" spans="1:32" x14ac:dyDescent="0.25">
      <c r="A521" s="77" t="s">
        <v>583</v>
      </c>
      <c r="B521" s="78" t="s">
        <v>1476</v>
      </c>
      <c r="C521" s="79" t="s">
        <v>768</v>
      </c>
      <c r="D521" s="79" t="s">
        <v>369</v>
      </c>
      <c r="E521" s="79" t="s">
        <v>1477</v>
      </c>
      <c r="F521" s="75">
        <v>1</v>
      </c>
      <c r="G521" s="75">
        <v>0</v>
      </c>
      <c r="H521" s="75">
        <v>7</v>
      </c>
      <c r="I521" s="75">
        <v>0.1</v>
      </c>
      <c r="J521" s="79">
        <v>0</v>
      </c>
      <c r="K521" s="79">
        <v>0</v>
      </c>
      <c r="L521" s="79">
        <v>0</v>
      </c>
      <c r="M521" s="79">
        <v>0</v>
      </c>
      <c r="N521" s="79">
        <v>0</v>
      </c>
      <c r="O521" s="79">
        <v>0</v>
      </c>
      <c r="P521" s="79">
        <v>0</v>
      </c>
      <c r="Q521" s="75">
        <v>0</v>
      </c>
      <c r="R521" s="75">
        <v>0</v>
      </c>
      <c r="S521" s="75">
        <v>0</v>
      </c>
      <c r="T521" s="75">
        <v>0</v>
      </c>
      <c r="U521" s="75">
        <v>0</v>
      </c>
      <c r="V521" s="75">
        <v>0</v>
      </c>
      <c r="W521" s="75">
        <v>0</v>
      </c>
      <c r="X521" s="79">
        <v>0</v>
      </c>
      <c r="Y521" s="79">
        <v>0</v>
      </c>
      <c r="Z521" s="79">
        <v>0</v>
      </c>
      <c r="AA521" s="79">
        <v>0</v>
      </c>
      <c r="AB521" s="75">
        <v>0</v>
      </c>
      <c r="AC521" s="75">
        <v>0</v>
      </c>
      <c r="AD521" s="75">
        <v>0</v>
      </c>
      <c r="AE521" s="75">
        <v>0</v>
      </c>
      <c r="AF521" s="75">
        <v>0</v>
      </c>
    </row>
    <row r="522" spans="1:32" x14ac:dyDescent="0.25">
      <c r="A522" s="77" t="s">
        <v>583</v>
      </c>
      <c r="B522" s="78" t="s">
        <v>1478</v>
      </c>
      <c r="C522" s="79" t="s">
        <v>364</v>
      </c>
      <c r="D522" s="79" t="s">
        <v>361</v>
      </c>
      <c r="E522" s="79" t="s">
        <v>1479</v>
      </c>
      <c r="F522" s="75">
        <v>0</v>
      </c>
      <c r="G522" s="75">
        <v>0</v>
      </c>
      <c r="H522" s="75">
        <v>0</v>
      </c>
      <c r="I522" s="75">
        <v>0</v>
      </c>
      <c r="J522" s="79">
        <v>0</v>
      </c>
      <c r="K522" s="79">
        <v>0</v>
      </c>
      <c r="L522" s="79">
        <v>0</v>
      </c>
      <c r="M522" s="79">
        <v>0</v>
      </c>
      <c r="N522" s="79">
        <v>0</v>
      </c>
      <c r="O522" s="79">
        <v>0</v>
      </c>
      <c r="P522" s="79">
        <v>0</v>
      </c>
      <c r="Q522" s="75">
        <v>0</v>
      </c>
      <c r="R522" s="75">
        <v>0</v>
      </c>
      <c r="S522" s="75">
        <v>0</v>
      </c>
      <c r="T522" s="75">
        <v>0</v>
      </c>
      <c r="U522" s="75">
        <v>0</v>
      </c>
      <c r="V522" s="75">
        <v>0</v>
      </c>
      <c r="W522" s="75">
        <v>0</v>
      </c>
      <c r="X522" s="79">
        <v>0</v>
      </c>
      <c r="Y522" s="79">
        <v>0</v>
      </c>
      <c r="Z522" s="79">
        <v>0</v>
      </c>
      <c r="AA522" s="79">
        <v>0</v>
      </c>
      <c r="AB522" s="75">
        <v>0</v>
      </c>
      <c r="AC522" s="75">
        <v>0</v>
      </c>
      <c r="AD522" s="75">
        <v>0</v>
      </c>
      <c r="AE522" s="75">
        <v>0</v>
      </c>
      <c r="AF522" s="75">
        <v>0</v>
      </c>
    </row>
    <row r="523" spans="1:32" x14ac:dyDescent="0.25">
      <c r="A523" s="77" t="s">
        <v>583</v>
      </c>
      <c r="B523" s="78" t="s">
        <v>1480</v>
      </c>
      <c r="C523" s="79" t="s">
        <v>406</v>
      </c>
      <c r="D523" s="79" t="s">
        <v>361</v>
      </c>
      <c r="E523" s="79" t="s">
        <v>1481</v>
      </c>
      <c r="F523" s="75">
        <v>18</v>
      </c>
      <c r="G523" s="75">
        <v>12</v>
      </c>
      <c r="H523" s="74">
        <v>1016</v>
      </c>
      <c r="I523" s="75">
        <v>11.3</v>
      </c>
      <c r="J523" s="79">
        <v>2</v>
      </c>
      <c r="K523" s="79">
        <v>2</v>
      </c>
      <c r="L523" s="79">
        <v>2</v>
      </c>
      <c r="M523" s="79">
        <v>0</v>
      </c>
      <c r="N523" s="79">
        <v>0</v>
      </c>
      <c r="O523" s="79">
        <v>2</v>
      </c>
      <c r="P523" s="79">
        <v>0</v>
      </c>
      <c r="Q523" s="75">
        <v>0.18</v>
      </c>
      <c r="R523" s="75">
        <v>0</v>
      </c>
      <c r="S523" s="75">
        <v>0.18</v>
      </c>
      <c r="T523" s="75">
        <v>0.18</v>
      </c>
      <c r="U523" s="75">
        <v>0.35</v>
      </c>
      <c r="V523" s="75">
        <v>0.18</v>
      </c>
      <c r="W523" s="75">
        <v>0.35</v>
      </c>
      <c r="X523" s="79">
        <v>0.9</v>
      </c>
      <c r="Y523" s="79">
        <v>0.9</v>
      </c>
      <c r="Z523" s="79">
        <v>1.5</v>
      </c>
      <c r="AA523" s="79">
        <v>2.4</v>
      </c>
      <c r="AB523" s="75">
        <v>0.08</v>
      </c>
      <c r="AC523" s="75">
        <v>0.13</v>
      </c>
      <c r="AD523" s="75">
        <v>0.21</v>
      </c>
      <c r="AE523" s="75">
        <v>0.08</v>
      </c>
      <c r="AF523" s="75">
        <v>0.21</v>
      </c>
    </row>
    <row r="524" spans="1:32" x14ac:dyDescent="0.25">
      <c r="A524" s="77" t="s">
        <v>583</v>
      </c>
      <c r="B524" s="78" t="s">
        <v>1482</v>
      </c>
      <c r="C524" s="79" t="s">
        <v>364</v>
      </c>
      <c r="D524" s="79" t="s">
        <v>361</v>
      </c>
      <c r="E524" s="79" t="s">
        <v>1483</v>
      </c>
      <c r="F524" s="75">
        <v>1</v>
      </c>
      <c r="G524" s="75">
        <v>0</v>
      </c>
      <c r="H524" s="75">
        <v>1</v>
      </c>
      <c r="I524" s="75">
        <v>0</v>
      </c>
      <c r="J524" s="79">
        <v>0</v>
      </c>
      <c r="K524" s="79">
        <v>0</v>
      </c>
      <c r="L524" s="79">
        <v>0</v>
      </c>
      <c r="M524" s="79">
        <v>0</v>
      </c>
      <c r="N524" s="79">
        <v>0</v>
      </c>
      <c r="O524" s="79">
        <v>0</v>
      </c>
      <c r="P524" s="79">
        <v>0</v>
      </c>
      <c r="Q524" s="75">
        <v>0</v>
      </c>
      <c r="R524" s="75">
        <v>0</v>
      </c>
      <c r="S524" s="75">
        <v>0</v>
      </c>
      <c r="T524" s="75">
        <v>0</v>
      </c>
      <c r="U524" s="75">
        <v>0</v>
      </c>
      <c r="V524" s="75">
        <v>0</v>
      </c>
      <c r="W524" s="75">
        <v>0</v>
      </c>
      <c r="X524" s="79">
        <v>0</v>
      </c>
      <c r="Y524" s="79">
        <v>0</v>
      </c>
      <c r="Z524" s="79">
        <v>0</v>
      </c>
      <c r="AA524" s="79">
        <v>0</v>
      </c>
      <c r="AB524" s="75">
        <v>0</v>
      </c>
      <c r="AC524" s="75">
        <v>0</v>
      </c>
      <c r="AD524" s="75">
        <v>0</v>
      </c>
      <c r="AE524" s="75">
        <v>0</v>
      </c>
      <c r="AF524" s="75">
        <v>0</v>
      </c>
    </row>
    <row r="525" spans="1:32" x14ac:dyDescent="0.25">
      <c r="A525" s="77" t="s">
        <v>583</v>
      </c>
      <c r="B525" s="78" t="s">
        <v>1484</v>
      </c>
      <c r="C525" s="79" t="s">
        <v>490</v>
      </c>
      <c r="D525" s="79" t="s">
        <v>369</v>
      </c>
      <c r="E525" s="79" t="s">
        <v>1485</v>
      </c>
      <c r="F525" s="75">
        <v>1</v>
      </c>
      <c r="G525" s="75">
        <v>1</v>
      </c>
      <c r="H525" s="75">
        <v>74</v>
      </c>
      <c r="I525" s="75">
        <v>0.8</v>
      </c>
      <c r="J525" s="79">
        <v>0</v>
      </c>
      <c r="K525" s="79">
        <v>0</v>
      </c>
      <c r="L525" s="79">
        <v>0</v>
      </c>
      <c r="M525" s="79">
        <v>0</v>
      </c>
      <c r="N525" s="79">
        <v>0</v>
      </c>
      <c r="O525" s="79">
        <v>0</v>
      </c>
      <c r="P525" s="79">
        <v>0</v>
      </c>
      <c r="Q525" s="75">
        <v>0</v>
      </c>
      <c r="R525" s="75">
        <v>0</v>
      </c>
      <c r="S525" s="75">
        <v>0</v>
      </c>
      <c r="T525" s="75">
        <v>0</v>
      </c>
      <c r="U525" s="75">
        <v>0</v>
      </c>
      <c r="V525" s="75">
        <v>0</v>
      </c>
      <c r="W525" s="75">
        <v>0</v>
      </c>
      <c r="X525" s="79">
        <v>0</v>
      </c>
      <c r="Y525" s="79">
        <v>0</v>
      </c>
      <c r="Z525" s="79">
        <v>0</v>
      </c>
      <c r="AA525" s="79">
        <v>0</v>
      </c>
      <c r="AB525" s="75">
        <v>0</v>
      </c>
      <c r="AC525" s="75">
        <v>0</v>
      </c>
      <c r="AD525" s="75">
        <v>0</v>
      </c>
      <c r="AE525" s="75">
        <v>0</v>
      </c>
      <c r="AF525" s="75">
        <v>0</v>
      </c>
    </row>
    <row r="526" spans="1:32" x14ac:dyDescent="0.25">
      <c r="A526" s="77" t="s">
        <v>583</v>
      </c>
      <c r="B526" s="78" t="s">
        <v>1486</v>
      </c>
      <c r="C526" s="79" t="s">
        <v>395</v>
      </c>
      <c r="D526" s="79" t="s">
        <v>361</v>
      </c>
      <c r="E526" s="79" t="s">
        <v>1487</v>
      </c>
      <c r="F526" s="75">
        <v>19</v>
      </c>
      <c r="G526" s="75">
        <v>19</v>
      </c>
      <c r="H526" s="74">
        <v>1709</v>
      </c>
      <c r="I526" s="75">
        <v>19</v>
      </c>
      <c r="J526" s="79">
        <v>0</v>
      </c>
      <c r="K526" s="79">
        <v>1</v>
      </c>
      <c r="L526" s="79">
        <v>0</v>
      </c>
      <c r="M526" s="79">
        <v>0</v>
      </c>
      <c r="N526" s="79">
        <v>0</v>
      </c>
      <c r="O526" s="79">
        <v>4</v>
      </c>
      <c r="P526" s="79">
        <v>0</v>
      </c>
      <c r="Q526" s="75">
        <v>0.21</v>
      </c>
      <c r="R526" s="75">
        <v>0</v>
      </c>
      <c r="S526" s="75">
        <v>0</v>
      </c>
      <c r="T526" s="75">
        <v>0.05</v>
      </c>
      <c r="U526" s="75">
        <v>0.05</v>
      </c>
      <c r="V526" s="75">
        <v>0</v>
      </c>
      <c r="W526" s="75">
        <v>0.05</v>
      </c>
      <c r="X526" s="79">
        <v>1.2</v>
      </c>
      <c r="Y526" s="79">
        <v>1.2</v>
      </c>
      <c r="Z526" s="79">
        <v>0.5</v>
      </c>
      <c r="AA526" s="79">
        <v>1.6</v>
      </c>
      <c r="AB526" s="75">
        <v>0.06</v>
      </c>
      <c r="AC526" s="75">
        <v>0.03</v>
      </c>
      <c r="AD526" s="75">
        <v>0.09</v>
      </c>
      <c r="AE526" s="75">
        <v>0.06</v>
      </c>
      <c r="AF526" s="75">
        <v>0.09</v>
      </c>
    </row>
    <row r="527" spans="1:32" x14ac:dyDescent="0.25">
      <c r="A527" s="77" t="s">
        <v>583</v>
      </c>
      <c r="B527" s="78" t="s">
        <v>1488</v>
      </c>
      <c r="C527" s="79" t="s">
        <v>1489</v>
      </c>
      <c r="D527" s="79" t="s">
        <v>361</v>
      </c>
      <c r="E527" s="79" t="s">
        <v>1490</v>
      </c>
      <c r="F527" s="75">
        <v>1</v>
      </c>
      <c r="G527" s="75">
        <v>1</v>
      </c>
      <c r="H527" s="75">
        <v>45</v>
      </c>
      <c r="I527" s="75">
        <v>0.5</v>
      </c>
      <c r="J527" s="79">
        <v>0</v>
      </c>
      <c r="K527" s="79">
        <v>0</v>
      </c>
      <c r="L527" s="79">
        <v>0</v>
      </c>
      <c r="M527" s="79">
        <v>0</v>
      </c>
      <c r="N527" s="79">
        <v>0</v>
      </c>
      <c r="O527" s="79">
        <v>0</v>
      </c>
      <c r="P527" s="79">
        <v>0</v>
      </c>
      <c r="Q527" s="75">
        <v>0</v>
      </c>
      <c r="R527" s="75">
        <v>0</v>
      </c>
      <c r="S527" s="75">
        <v>0</v>
      </c>
      <c r="T527" s="75">
        <v>0</v>
      </c>
      <c r="U527" s="75">
        <v>0</v>
      </c>
      <c r="V527" s="75">
        <v>0</v>
      </c>
      <c r="W527" s="75">
        <v>0</v>
      </c>
      <c r="X527" s="79">
        <v>0</v>
      </c>
      <c r="Y527" s="79">
        <v>0</v>
      </c>
      <c r="Z527" s="79">
        <v>0</v>
      </c>
      <c r="AA527" s="79">
        <v>0</v>
      </c>
      <c r="AB527" s="75">
        <v>0</v>
      </c>
      <c r="AC527" s="75">
        <v>0</v>
      </c>
      <c r="AD527" s="75">
        <v>0</v>
      </c>
      <c r="AE527" s="75">
        <v>0</v>
      </c>
      <c r="AF527" s="75">
        <v>0</v>
      </c>
    </row>
    <row r="528" spans="1:32" x14ac:dyDescent="0.25">
      <c r="A528" s="77" t="s">
        <v>583</v>
      </c>
      <c r="B528" s="78" t="s">
        <v>1491</v>
      </c>
      <c r="C528" s="79" t="s">
        <v>364</v>
      </c>
      <c r="D528" s="79" t="s">
        <v>399</v>
      </c>
      <c r="E528" s="79" t="s">
        <v>1492</v>
      </c>
      <c r="F528" s="75">
        <v>3</v>
      </c>
      <c r="G528" s="75">
        <v>1</v>
      </c>
      <c r="H528" s="75">
        <v>113</v>
      </c>
      <c r="I528" s="75">
        <v>1.3</v>
      </c>
      <c r="J528" s="79">
        <v>0</v>
      </c>
      <c r="K528" s="79">
        <v>0</v>
      </c>
      <c r="L528" s="79">
        <v>0</v>
      </c>
      <c r="M528" s="79">
        <v>0</v>
      </c>
      <c r="N528" s="79">
        <v>0</v>
      </c>
      <c r="O528" s="79">
        <v>1</v>
      </c>
      <c r="P528" s="79">
        <v>0</v>
      </c>
      <c r="Q528" s="75">
        <v>0.77</v>
      </c>
      <c r="R528" s="75">
        <v>0</v>
      </c>
      <c r="S528" s="75">
        <v>0</v>
      </c>
      <c r="T528" s="75">
        <v>0</v>
      </c>
      <c r="U528" s="75">
        <v>0</v>
      </c>
      <c r="V528" s="75">
        <v>0</v>
      </c>
      <c r="W528" s="75">
        <v>0</v>
      </c>
      <c r="X528" s="79">
        <v>0</v>
      </c>
      <c r="Y528" s="79">
        <v>0</v>
      </c>
      <c r="Z528" s="79">
        <v>0</v>
      </c>
      <c r="AA528" s="79">
        <v>0</v>
      </c>
      <c r="AB528" s="75">
        <v>0</v>
      </c>
      <c r="AC528" s="75">
        <v>0</v>
      </c>
      <c r="AD528" s="75">
        <v>0</v>
      </c>
      <c r="AE528" s="75">
        <v>0</v>
      </c>
      <c r="AF528" s="75">
        <v>0</v>
      </c>
    </row>
    <row r="529" spans="1:32" x14ac:dyDescent="0.25">
      <c r="A529" s="77" t="s">
        <v>583</v>
      </c>
      <c r="B529" s="78" t="s">
        <v>1493</v>
      </c>
      <c r="C529" s="79" t="s">
        <v>364</v>
      </c>
      <c r="D529" s="79" t="s">
        <v>361</v>
      </c>
      <c r="E529" s="79" t="s">
        <v>1494</v>
      </c>
      <c r="F529" s="75">
        <v>16</v>
      </c>
      <c r="G529" s="75">
        <v>16</v>
      </c>
      <c r="H529" s="74">
        <v>1402</v>
      </c>
      <c r="I529" s="75">
        <v>15.6</v>
      </c>
      <c r="J529" s="79">
        <v>1</v>
      </c>
      <c r="K529" s="79">
        <v>0</v>
      </c>
      <c r="L529" s="79">
        <v>1</v>
      </c>
      <c r="M529" s="79">
        <v>0</v>
      </c>
      <c r="N529" s="79">
        <v>0</v>
      </c>
      <c r="O529" s="79">
        <v>2</v>
      </c>
      <c r="P529" s="79">
        <v>0</v>
      </c>
      <c r="Q529" s="75">
        <v>0.13</v>
      </c>
      <c r="R529" s="75">
        <v>0</v>
      </c>
      <c r="S529" s="75">
        <v>0.06</v>
      </c>
      <c r="T529" s="75">
        <v>0</v>
      </c>
      <c r="U529" s="75">
        <v>0.06</v>
      </c>
      <c r="V529" s="75">
        <v>0.06</v>
      </c>
      <c r="W529" s="75">
        <v>0.06</v>
      </c>
      <c r="X529" s="79">
        <v>0.7</v>
      </c>
      <c r="Y529" s="79">
        <v>0.7</v>
      </c>
      <c r="Z529" s="79">
        <v>0.9</v>
      </c>
      <c r="AA529" s="79">
        <v>1.6</v>
      </c>
      <c r="AB529" s="75">
        <v>0.05</v>
      </c>
      <c r="AC529" s="75">
        <v>0.06</v>
      </c>
      <c r="AD529" s="75">
        <v>0.11</v>
      </c>
      <c r="AE529" s="75">
        <v>0.05</v>
      </c>
      <c r="AF529" s="75">
        <v>0.11</v>
      </c>
    </row>
    <row r="530" spans="1:32" x14ac:dyDescent="0.25">
      <c r="A530" s="77" t="s">
        <v>583</v>
      </c>
      <c r="B530" s="78" t="s">
        <v>1495</v>
      </c>
      <c r="C530" s="79" t="s">
        <v>364</v>
      </c>
      <c r="D530" s="79" t="s">
        <v>369</v>
      </c>
      <c r="E530" s="79" t="s">
        <v>1496</v>
      </c>
      <c r="F530" s="75">
        <v>20</v>
      </c>
      <c r="G530" s="75">
        <v>20</v>
      </c>
      <c r="H530" s="74">
        <v>1800</v>
      </c>
      <c r="I530" s="75">
        <v>20</v>
      </c>
      <c r="J530" s="79">
        <v>5</v>
      </c>
      <c r="K530" s="79">
        <v>2</v>
      </c>
      <c r="L530" s="79">
        <v>5</v>
      </c>
      <c r="M530" s="79">
        <v>0</v>
      </c>
      <c r="N530" s="79">
        <v>1</v>
      </c>
      <c r="O530" s="79">
        <v>2</v>
      </c>
      <c r="P530" s="79">
        <v>0</v>
      </c>
      <c r="Q530" s="75">
        <v>0.1</v>
      </c>
      <c r="R530" s="75">
        <v>0</v>
      </c>
      <c r="S530" s="75">
        <v>0.25</v>
      </c>
      <c r="T530" s="75">
        <v>0.1</v>
      </c>
      <c r="U530" s="75">
        <v>0.35</v>
      </c>
      <c r="V530" s="75">
        <v>0.25</v>
      </c>
      <c r="W530" s="75">
        <v>0.35</v>
      </c>
      <c r="X530" s="79">
        <v>2.6</v>
      </c>
      <c r="Y530" s="79">
        <v>1.6</v>
      </c>
      <c r="Z530" s="79">
        <v>3.8</v>
      </c>
      <c r="AA530" s="79">
        <v>5.5</v>
      </c>
      <c r="AB530" s="75">
        <v>0.13</v>
      </c>
      <c r="AC530" s="75">
        <v>0.19</v>
      </c>
      <c r="AD530" s="75">
        <v>0.32</v>
      </c>
      <c r="AE530" s="75">
        <v>0.08</v>
      </c>
      <c r="AF530" s="75">
        <v>0.27</v>
      </c>
    </row>
    <row r="531" spans="1:32" x14ac:dyDescent="0.25">
      <c r="A531" s="54" t="s">
        <v>1543</v>
      </c>
      <c r="B531" s="88" t="s">
        <v>1497</v>
      </c>
      <c r="C531" s="75" t="s">
        <v>1175</v>
      </c>
      <c r="D531" s="75" t="s">
        <v>369</v>
      </c>
      <c r="E531" s="75" t="s">
        <v>1498</v>
      </c>
      <c r="F531" s="79">
        <v>16</v>
      </c>
      <c r="G531" s="79">
        <v>15</v>
      </c>
      <c r="H531" s="80">
        <v>1346</v>
      </c>
      <c r="I531" s="79">
        <v>15</v>
      </c>
      <c r="J531" s="75">
        <v>4</v>
      </c>
      <c r="K531" s="75">
        <v>2</v>
      </c>
      <c r="L531" s="75">
        <v>4</v>
      </c>
      <c r="M531" s="75">
        <v>0</v>
      </c>
      <c r="N531" s="75">
        <v>0</v>
      </c>
      <c r="O531" s="75">
        <v>6</v>
      </c>
      <c r="P531" s="75">
        <v>0</v>
      </c>
      <c r="Q531" s="79">
        <v>0.4</v>
      </c>
      <c r="R531" s="79">
        <v>0</v>
      </c>
      <c r="S531" s="79">
        <v>0.27</v>
      </c>
      <c r="T531" s="79">
        <v>0.13</v>
      </c>
      <c r="U531" s="79">
        <v>0.4</v>
      </c>
      <c r="V531" s="79">
        <v>0.27</v>
      </c>
      <c r="W531" s="79">
        <v>0.4</v>
      </c>
      <c r="X531" s="75">
        <v>1.4</v>
      </c>
      <c r="Y531" s="75">
        <v>1.4</v>
      </c>
      <c r="Z531" s="75">
        <v>0.8</v>
      </c>
      <c r="AA531" s="75">
        <v>2.2000000000000002</v>
      </c>
      <c r="AB531" s="79">
        <v>0.09</v>
      </c>
      <c r="AC531" s="79">
        <v>0.05</v>
      </c>
      <c r="AD531" s="79">
        <v>0.15</v>
      </c>
      <c r="AE531" s="79">
        <v>0.09</v>
      </c>
      <c r="AF531" s="79">
        <v>0.15</v>
      </c>
    </row>
    <row r="532" spans="1:32" x14ac:dyDescent="0.25">
      <c r="A532" s="54" t="s">
        <v>1543</v>
      </c>
      <c r="B532" s="88" t="s">
        <v>1499</v>
      </c>
      <c r="C532" s="75" t="s">
        <v>804</v>
      </c>
      <c r="D532" s="75" t="s">
        <v>369</v>
      </c>
      <c r="E532" s="75" t="s">
        <v>1500</v>
      </c>
      <c r="F532" s="79">
        <v>19</v>
      </c>
      <c r="G532" s="79">
        <v>8</v>
      </c>
      <c r="H532" s="79">
        <v>807</v>
      </c>
      <c r="I532" s="79">
        <v>9</v>
      </c>
      <c r="J532" s="75">
        <v>0</v>
      </c>
      <c r="K532" s="75">
        <v>0</v>
      </c>
      <c r="L532" s="75">
        <v>0</v>
      </c>
      <c r="M532" s="75">
        <v>0</v>
      </c>
      <c r="N532" s="75">
        <v>0</v>
      </c>
      <c r="O532" s="75">
        <v>5</v>
      </c>
      <c r="P532" s="75">
        <v>0</v>
      </c>
      <c r="Q532" s="79">
        <v>0.56000000000000005</v>
      </c>
      <c r="R532" s="79">
        <v>0</v>
      </c>
      <c r="S532" s="79">
        <v>0</v>
      </c>
      <c r="T532" s="79">
        <v>0</v>
      </c>
      <c r="U532" s="79">
        <v>0</v>
      </c>
      <c r="V532" s="79">
        <v>0</v>
      </c>
      <c r="W532" s="79">
        <v>0</v>
      </c>
      <c r="X532" s="75">
        <v>0.2</v>
      </c>
      <c r="Y532" s="75">
        <v>0.2</v>
      </c>
      <c r="Z532" s="75">
        <v>0.5</v>
      </c>
      <c r="AA532" s="75">
        <v>0.7</v>
      </c>
      <c r="AB532" s="79">
        <v>0.02</v>
      </c>
      <c r="AC532" s="79">
        <v>0.06</v>
      </c>
      <c r="AD532" s="79">
        <v>0.08</v>
      </c>
      <c r="AE532" s="79">
        <v>0.02</v>
      </c>
      <c r="AF532" s="79">
        <v>0.08</v>
      </c>
    </row>
    <row r="533" spans="1:32" x14ac:dyDescent="0.25">
      <c r="A533" s="54" t="s">
        <v>1543</v>
      </c>
      <c r="B533" s="88" t="s">
        <v>1501</v>
      </c>
      <c r="C533" s="75" t="s">
        <v>490</v>
      </c>
      <c r="D533" s="75" t="s">
        <v>414</v>
      </c>
      <c r="E533" s="75" t="s">
        <v>1502</v>
      </c>
      <c r="F533" s="79">
        <v>4</v>
      </c>
      <c r="G533" s="79">
        <v>2</v>
      </c>
      <c r="H533" s="79">
        <v>148</v>
      </c>
      <c r="I533" s="79">
        <v>1.6</v>
      </c>
      <c r="J533" s="75">
        <v>0</v>
      </c>
      <c r="K533" s="75">
        <v>1</v>
      </c>
      <c r="L533" s="75">
        <v>0</v>
      </c>
      <c r="M533" s="75">
        <v>0</v>
      </c>
      <c r="N533" s="75">
        <v>0</v>
      </c>
      <c r="O533" s="75">
        <v>1</v>
      </c>
      <c r="P533" s="75">
        <v>0</v>
      </c>
      <c r="Q533" s="79">
        <v>0.63</v>
      </c>
      <c r="R533" s="79">
        <v>0</v>
      </c>
      <c r="S533" s="79">
        <v>0</v>
      </c>
      <c r="T533" s="79">
        <v>0.61</v>
      </c>
      <c r="U533" s="79">
        <v>0.61</v>
      </c>
      <c r="V533" s="79">
        <v>0</v>
      </c>
      <c r="W533" s="79">
        <v>0.61</v>
      </c>
      <c r="X533" s="75">
        <v>0.1</v>
      </c>
      <c r="Y533" s="75">
        <v>0.1</v>
      </c>
      <c r="Z533" s="75">
        <v>0.2</v>
      </c>
      <c r="AA533" s="75">
        <v>0.3</v>
      </c>
      <c r="AB533" s="79">
        <v>0.06</v>
      </c>
      <c r="AC533" s="79">
        <v>0.11</v>
      </c>
      <c r="AD533" s="79">
        <v>0.17</v>
      </c>
      <c r="AE533" s="79">
        <v>0.06</v>
      </c>
      <c r="AF533" s="79">
        <v>0.17</v>
      </c>
    </row>
    <row r="534" spans="1:32" x14ac:dyDescent="0.25">
      <c r="A534" s="54" t="s">
        <v>1543</v>
      </c>
      <c r="B534" s="88" t="s">
        <v>1503</v>
      </c>
      <c r="C534" s="75" t="s">
        <v>512</v>
      </c>
      <c r="D534" s="75" t="s">
        <v>361</v>
      </c>
      <c r="E534" s="75" t="s">
        <v>1504</v>
      </c>
      <c r="F534" s="79">
        <v>18</v>
      </c>
      <c r="G534" s="79">
        <v>14</v>
      </c>
      <c r="H534" s="80">
        <v>1261</v>
      </c>
      <c r="I534" s="79">
        <v>14</v>
      </c>
      <c r="J534" s="75">
        <v>2</v>
      </c>
      <c r="K534" s="75">
        <v>1</v>
      </c>
      <c r="L534" s="75">
        <v>2</v>
      </c>
      <c r="M534" s="75">
        <v>0</v>
      </c>
      <c r="N534" s="75">
        <v>0</v>
      </c>
      <c r="O534" s="75">
        <v>2</v>
      </c>
      <c r="P534" s="75">
        <v>0</v>
      </c>
      <c r="Q534" s="79">
        <v>0.14000000000000001</v>
      </c>
      <c r="R534" s="79">
        <v>0</v>
      </c>
      <c r="S534" s="79">
        <v>0.14000000000000001</v>
      </c>
      <c r="T534" s="79">
        <v>7.0000000000000007E-2</v>
      </c>
      <c r="U534" s="79">
        <v>0.21</v>
      </c>
      <c r="V534" s="79">
        <v>0.14000000000000001</v>
      </c>
      <c r="W534" s="79">
        <v>0.21</v>
      </c>
      <c r="X534" s="75">
        <v>0.7</v>
      </c>
      <c r="Y534" s="75">
        <v>0.7</v>
      </c>
      <c r="Z534" s="75">
        <v>1.8</v>
      </c>
      <c r="AA534" s="75">
        <v>2.5</v>
      </c>
      <c r="AB534" s="79">
        <v>0.05</v>
      </c>
      <c r="AC534" s="79">
        <v>0.13</v>
      </c>
      <c r="AD534" s="79">
        <v>0.17</v>
      </c>
      <c r="AE534" s="79">
        <v>0.05</v>
      </c>
      <c r="AF534" s="79">
        <v>0.17</v>
      </c>
    </row>
    <row r="535" spans="1:32" x14ac:dyDescent="0.25">
      <c r="A535" s="54" t="s">
        <v>1543</v>
      </c>
      <c r="B535" s="88" t="s">
        <v>1505</v>
      </c>
      <c r="C535" s="75" t="s">
        <v>364</v>
      </c>
      <c r="D535" s="75" t="s">
        <v>361</v>
      </c>
      <c r="E535" s="75" t="s">
        <v>1506</v>
      </c>
      <c r="F535" s="79">
        <v>20</v>
      </c>
      <c r="G535" s="79">
        <v>19</v>
      </c>
      <c r="H535" s="80">
        <v>1735</v>
      </c>
      <c r="I535" s="79">
        <v>19.3</v>
      </c>
      <c r="J535" s="75">
        <v>2</v>
      </c>
      <c r="K535" s="75">
        <v>0</v>
      </c>
      <c r="L535" s="75">
        <v>2</v>
      </c>
      <c r="M535" s="75">
        <v>0</v>
      </c>
      <c r="N535" s="75">
        <v>0</v>
      </c>
      <c r="O535" s="75">
        <v>1</v>
      </c>
      <c r="P535" s="75">
        <v>0</v>
      </c>
      <c r="Q535" s="79">
        <v>0.05</v>
      </c>
      <c r="R535" s="79">
        <v>0</v>
      </c>
      <c r="S535" s="79">
        <v>0.1</v>
      </c>
      <c r="T535" s="79">
        <v>0</v>
      </c>
      <c r="U535" s="79">
        <v>0.1</v>
      </c>
      <c r="V535" s="79">
        <v>0.1</v>
      </c>
      <c r="W535" s="79">
        <v>0.1</v>
      </c>
      <c r="X535" s="75">
        <v>0.7</v>
      </c>
      <c r="Y535" s="75">
        <v>0.7</v>
      </c>
      <c r="Z535" s="75">
        <v>0.8</v>
      </c>
      <c r="AA535" s="75">
        <v>1.6</v>
      </c>
      <c r="AB535" s="79">
        <v>0.04</v>
      </c>
      <c r="AC535" s="79">
        <v>0.04</v>
      </c>
      <c r="AD535" s="79">
        <v>0.08</v>
      </c>
      <c r="AE535" s="79">
        <v>0.04</v>
      </c>
      <c r="AF535" s="79">
        <v>0.08</v>
      </c>
    </row>
    <row r="536" spans="1:32" x14ac:dyDescent="0.25">
      <c r="A536" s="54" t="s">
        <v>1543</v>
      </c>
      <c r="B536" s="88" t="s">
        <v>1507</v>
      </c>
      <c r="C536" s="75" t="s">
        <v>360</v>
      </c>
      <c r="D536" s="75" t="s">
        <v>361</v>
      </c>
      <c r="E536" s="75" t="s">
        <v>1508</v>
      </c>
      <c r="F536" s="79">
        <v>16</v>
      </c>
      <c r="G536" s="79">
        <v>13</v>
      </c>
      <c r="H536" s="80">
        <v>1090</v>
      </c>
      <c r="I536" s="79">
        <v>12.1</v>
      </c>
      <c r="J536" s="75">
        <v>1</v>
      </c>
      <c r="K536" s="75">
        <v>1</v>
      </c>
      <c r="L536" s="75">
        <v>1</v>
      </c>
      <c r="M536" s="75">
        <v>0</v>
      </c>
      <c r="N536" s="75">
        <v>0</v>
      </c>
      <c r="O536" s="75">
        <v>1</v>
      </c>
      <c r="P536" s="75">
        <v>1</v>
      </c>
      <c r="Q536" s="79">
        <v>0.08</v>
      </c>
      <c r="R536" s="79">
        <v>0.08</v>
      </c>
      <c r="S536" s="79">
        <v>0.08</v>
      </c>
      <c r="T536" s="79">
        <v>0.08</v>
      </c>
      <c r="U536" s="79">
        <v>0.17</v>
      </c>
      <c r="V536" s="79">
        <v>0.08</v>
      </c>
      <c r="W536" s="79">
        <v>0.17</v>
      </c>
      <c r="X536" s="75">
        <v>1.1000000000000001</v>
      </c>
      <c r="Y536" s="75">
        <v>1.1000000000000001</v>
      </c>
      <c r="Z536" s="75">
        <v>0.3</v>
      </c>
      <c r="AA536" s="75">
        <v>1.4</v>
      </c>
      <c r="AB536" s="79">
        <v>0.09</v>
      </c>
      <c r="AC536" s="79">
        <v>0.02</v>
      </c>
      <c r="AD536" s="79">
        <v>0.12</v>
      </c>
      <c r="AE536" s="79">
        <v>0.09</v>
      </c>
      <c r="AF536" s="79">
        <v>0.12</v>
      </c>
    </row>
    <row r="537" spans="1:32" x14ac:dyDescent="0.25">
      <c r="A537" s="54" t="s">
        <v>1543</v>
      </c>
      <c r="B537" s="88" t="s">
        <v>1509</v>
      </c>
      <c r="C537" s="75" t="s">
        <v>364</v>
      </c>
      <c r="D537" s="75" t="s">
        <v>375</v>
      </c>
      <c r="E537" s="75" t="s">
        <v>1510</v>
      </c>
      <c r="F537" s="79">
        <v>1</v>
      </c>
      <c r="G537" s="79">
        <v>1</v>
      </c>
      <c r="H537" s="79">
        <v>90</v>
      </c>
      <c r="I537" s="79">
        <v>1</v>
      </c>
      <c r="J537" s="75">
        <v>0</v>
      </c>
      <c r="K537" s="75">
        <v>0</v>
      </c>
      <c r="L537" s="75">
        <v>0</v>
      </c>
      <c r="M537" s="75">
        <v>0</v>
      </c>
      <c r="N537" s="75">
        <v>0</v>
      </c>
      <c r="O537" s="75">
        <v>0</v>
      </c>
      <c r="P537" s="75">
        <v>0</v>
      </c>
      <c r="Q537" s="79">
        <v>0</v>
      </c>
      <c r="R537" s="79">
        <v>0</v>
      </c>
      <c r="S537" s="79">
        <v>0</v>
      </c>
      <c r="T537" s="79">
        <v>0</v>
      </c>
      <c r="U537" s="79">
        <v>0</v>
      </c>
      <c r="V537" s="79">
        <v>0</v>
      </c>
      <c r="W537" s="79">
        <v>0</v>
      </c>
      <c r="X537" s="75">
        <v>0</v>
      </c>
      <c r="Y537" s="75">
        <v>0</v>
      </c>
      <c r="Z537" s="75">
        <v>0</v>
      </c>
      <c r="AA537" s="75">
        <v>0</v>
      </c>
      <c r="AB537" s="79">
        <v>0</v>
      </c>
      <c r="AC537" s="79">
        <v>0</v>
      </c>
      <c r="AD537" s="79">
        <v>0</v>
      </c>
      <c r="AE537" s="79">
        <v>0</v>
      </c>
      <c r="AF537" s="79">
        <v>0</v>
      </c>
    </row>
    <row r="538" spans="1:32" x14ac:dyDescent="0.25">
      <c r="A538" s="54" t="s">
        <v>1543</v>
      </c>
      <c r="B538" s="88" t="s">
        <v>1511</v>
      </c>
      <c r="C538" s="75" t="s">
        <v>1512</v>
      </c>
      <c r="D538" s="75" t="s">
        <v>414</v>
      </c>
      <c r="E538" s="75" t="s">
        <v>1513</v>
      </c>
      <c r="F538" s="79">
        <v>19</v>
      </c>
      <c r="G538" s="79">
        <v>18</v>
      </c>
      <c r="H538" s="80">
        <v>1555</v>
      </c>
      <c r="I538" s="79">
        <v>17.3</v>
      </c>
      <c r="J538" s="75">
        <v>4</v>
      </c>
      <c r="K538" s="75">
        <v>3</v>
      </c>
      <c r="L538" s="75">
        <v>4</v>
      </c>
      <c r="M538" s="75">
        <v>0</v>
      </c>
      <c r="N538" s="75">
        <v>0</v>
      </c>
      <c r="O538" s="75">
        <v>1</v>
      </c>
      <c r="P538" s="75">
        <v>0</v>
      </c>
      <c r="Q538" s="79">
        <v>0.06</v>
      </c>
      <c r="R538" s="79">
        <v>0</v>
      </c>
      <c r="S538" s="79">
        <v>0.23</v>
      </c>
      <c r="T538" s="79">
        <v>0.17</v>
      </c>
      <c r="U538" s="79">
        <v>0.41</v>
      </c>
      <c r="V538" s="79">
        <v>0.23</v>
      </c>
      <c r="W538" s="79">
        <v>0.41</v>
      </c>
      <c r="X538" s="75">
        <v>4.9000000000000004</v>
      </c>
      <c r="Y538" s="75">
        <v>4.9000000000000004</v>
      </c>
      <c r="Z538" s="75">
        <v>3</v>
      </c>
      <c r="AA538" s="75">
        <v>7.9</v>
      </c>
      <c r="AB538" s="79">
        <v>0.28000000000000003</v>
      </c>
      <c r="AC538" s="79">
        <v>0.18</v>
      </c>
      <c r="AD538" s="79">
        <v>0.46</v>
      </c>
      <c r="AE538" s="79">
        <v>0.28000000000000003</v>
      </c>
      <c r="AF538" s="79">
        <v>0.46</v>
      </c>
    </row>
    <row r="539" spans="1:32" x14ac:dyDescent="0.25">
      <c r="A539" s="54" t="s">
        <v>1543</v>
      </c>
      <c r="B539" s="88" t="s">
        <v>1514</v>
      </c>
      <c r="C539" s="75" t="s">
        <v>515</v>
      </c>
      <c r="D539" s="75" t="s">
        <v>369</v>
      </c>
      <c r="E539" s="75" t="s">
        <v>1515</v>
      </c>
      <c r="F539" s="79">
        <v>20</v>
      </c>
      <c r="G539" s="79">
        <v>20</v>
      </c>
      <c r="H539" s="80">
        <v>1781</v>
      </c>
      <c r="I539" s="79">
        <v>19.8</v>
      </c>
      <c r="J539" s="75">
        <v>4</v>
      </c>
      <c r="K539" s="75">
        <v>2</v>
      </c>
      <c r="L539" s="75">
        <v>4</v>
      </c>
      <c r="M539" s="75">
        <v>0</v>
      </c>
      <c r="N539" s="75">
        <v>0</v>
      </c>
      <c r="O539" s="75">
        <v>2</v>
      </c>
      <c r="P539" s="75">
        <v>0</v>
      </c>
      <c r="Q539" s="79">
        <v>0.1</v>
      </c>
      <c r="R539" s="79">
        <v>0</v>
      </c>
      <c r="S539" s="79">
        <v>0.2</v>
      </c>
      <c r="T539" s="79">
        <v>0.1</v>
      </c>
      <c r="U539" s="79">
        <v>0.3</v>
      </c>
      <c r="V539" s="79">
        <v>0.2</v>
      </c>
      <c r="W539" s="79">
        <v>0.3</v>
      </c>
      <c r="X539" s="75">
        <v>1.4</v>
      </c>
      <c r="Y539" s="75">
        <v>1.4</v>
      </c>
      <c r="Z539" s="75">
        <v>1.8</v>
      </c>
      <c r="AA539" s="75">
        <v>3.3</v>
      </c>
      <c r="AB539" s="79">
        <v>7.0000000000000007E-2</v>
      </c>
      <c r="AC539" s="79">
        <v>0.09</v>
      </c>
      <c r="AD539" s="79">
        <v>0.16</v>
      </c>
      <c r="AE539" s="79">
        <v>7.0000000000000007E-2</v>
      </c>
      <c r="AF539" s="79">
        <v>0.16</v>
      </c>
    </row>
    <row r="540" spans="1:32" x14ac:dyDescent="0.25">
      <c r="A540" s="54" t="s">
        <v>1543</v>
      </c>
      <c r="B540" s="88" t="s">
        <v>1516</v>
      </c>
      <c r="C540" s="75" t="s">
        <v>364</v>
      </c>
      <c r="D540" s="75" t="s">
        <v>365</v>
      </c>
      <c r="E540" s="75" t="s">
        <v>1517</v>
      </c>
      <c r="F540" s="79">
        <v>21</v>
      </c>
      <c r="G540" s="79">
        <v>21</v>
      </c>
      <c r="H540" s="80">
        <v>1875</v>
      </c>
      <c r="I540" s="79">
        <v>20.8</v>
      </c>
      <c r="J540" s="75">
        <v>16</v>
      </c>
      <c r="K540" s="75">
        <v>1</v>
      </c>
      <c r="L540" s="75">
        <v>14</v>
      </c>
      <c r="M540" s="75">
        <v>2</v>
      </c>
      <c r="N540" s="75">
        <v>3</v>
      </c>
      <c r="O540" s="75">
        <v>4</v>
      </c>
      <c r="P540" s="75">
        <v>0</v>
      </c>
      <c r="Q540" s="79">
        <v>0.19</v>
      </c>
      <c r="R540" s="79">
        <v>0</v>
      </c>
      <c r="S540" s="79">
        <v>0.77</v>
      </c>
      <c r="T540" s="79">
        <v>0.05</v>
      </c>
      <c r="U540" s="79">
        <v>0.82</v>
      </c>
      <c r="V540" s="79">
        <v>0.67</v>
      </c>
      <c r="W540" s="79">
        <v>0.72</v>
      </c>
      <c r="X540" s="75">
        <v>11.8</v>
      </c>
      <c r="Y540" s="75">
        <v>9.4</v>
      </c>
      <c r="Z540" s="75">
        <v>3.3</v>
      </c>
      <c r="AA540" s="75">
        <v>12.8</v>
      </c>
      <c r="AB540" s="79">
        <v>0.56999999999999995</v>
      </c>
      <c r="AC540" s="79">
        <v>0.16</v>
      </c>
      <c r="AD540" s="79">
        <v>0.73</v>
      </c>
      <c r="AE540" s="79">
        <v>0.45</v>
      </c>
      <c r="AF540" s="79">
        <v>0.61</v>
      </c>
    </row>
    <row r="541" spans="1:32" x14ac:dyDescent="0.25">
      <c r="A541" s="54" t="s">
        <v>1543</v>
      </c>
      <c r="B541" s="88" t="s">
        <v>1518</v>
      </c>
      <c r="C541" s="75" t="s">
        <v>493</v>
      </c>
      <c r="D541" s="75" t="s">
        <v>414</v>
      </c>
      <c r="E541" s="75" t="s">
        <v>1519</v>
      </c>
      <c r="F541" s="79">
        <v>13</v>
      </c>
      <c r="G541" s="79">
        <v>11</v>
      </c>
      <c r="H541" s="79">
        <v>967</v>
      </c>
      <c r="I541" s="79">
        <v>10.7</v>
      </c>
      <c r="J541" s="75">
        <v>2</v>
      </c>
      <c r="K541" s="75">
        <v>5</v>
      </c>
      <c r="L541" s="75">
        <v>2</v>
      </c>
      <c r="M541" s="75">
        <v>0</v>
      </c>
      <c r="N541" s="75">
        <v>0</v>
      </c>
      <c r="O541" s="75">
        <v>0</v>
      </c>
      <c r="P541" s="75">
        <v>0</v>
      </c>
      <c r="Q541" s="79">
        <v>0</v>
      </c>
      <c r="R541" s="79">
        <v>0</v>
      </c>
      <c r="S541" s="79">
        <v>0.19</v>
      </c>
      <c r="T541" s="79">
        <v>0.47</v>
      </c>
      <c r="U541" s="79">
        <v>0.65</v>
      </c>
      <c r="V541" s="79">
        <v>0.19</v>
      </c>
      <c r="W541" s="79">
        <v>0.65</v>
      </c>
      <c r="X541" s="75">
        <v>1.2</v>
      </c>
      <c r="Y541" s="75">
        <v>1.2</v>
      </c>
      <c r="Z541" s="75">
        <v>2.7</v>
      </c>
      <c r="AA541" s="75">
        <v>4</v>
      </c>
      <c r="AB541" s="79">
        <v>0.11</v>
      </c>
      <c r="AC541" s="79">
        <v>0.26</v>
      </c>
      <c r="AD541" s="79">
        <v>0.37</v>
      </c>
      <c r="AE541" s="79">
        <v>0.11</v>
      </c>
      <c r="AF541" s="79">
        <v>0.37</v>
      </c>
    </row>
    <row r="542" spans="1:32" x14ac:dyDescent="0.25">
      <c r="A542" s="54" t="s">
        <v>1543</v>
      </c>
      <c r="B542" s="88" t="s">
        <v>1520</v>
      </c>
      <c r="C542" s="75" t="s">
        <v>406</v>
      </c>
      <c r="D542" s="75" t="s">
        <v>361</v>
      </c>
      <c r="E542" s="75" t="s">
        <v>1521</v>
      </c>
      <c r="F542" s="79">
        <v>13</v>
      </c>
      <c r="G542" s="79">
        <v>11</v>
      </c>
      <c r="H542" s="79">
        <v>935</v>
      </c>
      <c r="I542" s="79">
        <v>10.4</v>
      </c>
      <c r="J542" s="75">
        <v>0</v>
      </c>
      <c r="K542" s="75">
        <v>2</v>
      </c>
      <c r="L542" s="75">
        <v>0</v>
      </c>
      <c r="M542" s="75">
        <v>0</v>
      </c>
      <c r="N542" s="75">
        <v>0</v>
      </c>
      <c r="O542" s="75">
        <v>2</v>
      </c>
      <c r="P542" s="75">
        <v>0</v>
      </c>
      <c r="Q542" s="79">
        <v>0.19</v>
      </c>
      <c r="R542" s="79">
        <v>0</v>
      </c>
      <c r="S542" s="79">
        <v>0</v>
      </c>
      <c r="T542" s="79">
        <v>0.19</v>
      </c>
      <c r="U542" s="79">
        <v>0.19</v>
      </c>
      <c r="V542" s="79">
        <v>0</v>
      </c>
      <c r="W542" s="79">
        <v>0.19</v>
      </c>
      <c r="X542" s="75">
        <v>0.6</v>
      </c>
      <c r="Y542" s="75">
        <v>0.6</v>
      </c>
      <c r="Z542" s="75">
        <v>0.6</v>
      </c>
      <c r="AA542" s="75">
        <v>1.2</v>
      </c>
      <c r="AB542" s="79">
        <v>0.06</v>
      </c>
      <c r="AC542" s="79">
        <v>0.06</v>
      </c>
      <c r="AD542" s="79">
        <v>0.12</v>
      </c>
      <c r="AE542" s="79">
        <v>0.06</v>
      </c>
      <c r="AF542" s="79">
        <v>0.12</v>
      </c>
    </row>
    <row r="543" spans="1:32" x14ac:dyDescent="0.25">
      <c r="A543" s="54" t="s">
        <v>1543</v>
      </c>
      <c r="B543" s="88" t="s">
        <v>1522</v>
      </c>
      <c r="C543" s="75" t="s">
        <v>406</v>
      </c>
      <c r="D543" s="75" t="s">
        <v>375</v>
      </c>
      <c r="E543" s="75" t="s">
        <v>1523</v>
      </c>
      <c r="F543" s="79">
        <v>20</v>
      </c>
      <c r="G543" s="79">
        <v>20</v>
      </c>
      <c r="H543" s="80">
        <v>1800</v>
      </c>
      <c r="I543" s="79">
        <v>20</v>
      </c>
      <c r="J543" s="75">
        <v>0</v>
      </c>
      <c r="K543" s="75">
        <v>0</v>
      </c>
      <c r="L543" s="75">
        <v>0</v>
      </c>
      <c r="M543" s="75">
        <v>0</v>
      </c>
      <c r="N543" s="75">
        <v>0</v>
      </c>
      <c r="O543" s="75">
        <v>0</v>
      </c>
      <c r="P543" s="75">
        <v>0</v>
      </c>
      <c r="Q543" s="79">
        <v>0</v>
      </c>
      <c r="R543" s="79">
        <v>0</v>
      </c>
      <c r="S543" s="79">
        <v>0</v>
      </c>
      <c r="T543" s="79">
        <v>0</v>
      </c>
      <c r="U543" s="79">
        <v>0</v>
      </c>
      <c r="V543" s="79">
        <v>0</v>
      </c>
      <c r="W543" s="79">
        <v>0</v>
      </c>
      <c r="X543" s="75">
        <v>0</v>
      </c>
      <c r="Y543" s="75">
        <v>0</v>
      </c>
      <c r="Z543" s="75">
        <v>0</v>
      </c>
      <c r="AA543" s="75">
        <v>0</v>
      </c>
      <c r="AB543" s="79">
        <v>0</v>
      </c>
      <c r="AC543" s="79">
        <v>0</v>
      </c>
      <c r="AD543" s="79">
        <v>0</v>
      </c>
      <c r="AE543" s="79">
        <v>0</v>
      </c>
      <c r="AF543" s="79">
        <v>0</v>
      </c>
    </row>
    <row r="544" spans="1:32" x14ac:dyDescent="0.25">
      <c r="A544" s="54" t="s">
        <v>1543</v>
      </c>
      <c r="B544" s="88" t="s">
        <v>1524</v>
      </c>
      <c r="C544" s="75" t="s">
        <v>765</v>
      </c>
      <c r="D544" s="75" t="s">
        <v>369</v>
      </c>
      <c r="E544" s="75" t="s">
        <v>1525</v>
      </c>
      <c r="F544" s="79">
        <v>3</v>
      </c>
      <c r="G544" s="79">
        <v>1</v>
      </c>
      <c r="H544" s="79">
        <v>111</v>
      </c>
      <c r="I544" s="79">
        <v>1.2</v>
      </c>
      <c r="J544" s="75">
        <v>0</v>
      </c>
      <c r="K544" s="75">
        <v>0</v>
      </c>
      <c r="L544" s="75">
        <v>0</v>
      </c>
      <c r="M544" s="75">
        <v>0</v>
      </c>
      <c r="N544" s="75">
        <v>0</v>
      </c>
      <c r="O544" s="75">
        <v>1</v>
      </c>
      <c r="P544" s="75">
        <v>0</v>
      </c>
      <c r="Q544" s="79">
        <v>0.83</v>
      </c>
      <c r="R544" s="79">
        <v>0</v>
      </c>
      <c r="S544" s="79">
        <v>0</v>
      </c>
      <c r="T544" s="79">
        <v>0</v>
      </c>
      <c r="U544" s="79">
        <v>0</v>
      </c>
      <c r="V544" s="79">
        <v>0</v>
      </c>
      <c r="W544" s="79">
        <v>0</v>
      </c>
      <c r="X544" s="75">
        <v>0</v>
      </c>
      <c r="Y544" s="75">
        <v>0</v>
      </c>
      <c r="Z544" s="75">
        <v>0</v>
      </c>
      <c r="AA544" s="75">
        <v>0.1</v>
      </c>
      <c r="AB544" s="79">
        <v>0.02</v>
      </c>
      <c r="AC544" s="79">
        <v>0.02</v>
      </c>
      <c r="AD544" s="79">
        <v>0.04</v>
      </c>
      <c r="AE544" s="79">
        <v>0.02</v>
      </c>
      <c r="AF544" s="79">
        <v>0.04</v>
      </c>
    </row>
    <row r="545" spans="1:32" x14ac:dyDescent="0.25">
      <c r="A545" s="54" t="s">
        <v>1543</v>
      </c>
      <c r="B545" s="88" t="s">
        <v>1526</v>
      </c>
      <c r="C545" s="75" t="s">
        <v>360</v>
      </c>
      <c r="D545" s="75" t="s">
        <v>535</v>
      </c>
      <c r="E545" s="75" t="s">
        <v>1527</v>
      </c>
      <c r="F545" s="79">
        <v>8</v>
      </c>
      <c r="G545" s="79">
        <v>0</v>
      </c>
      <c r="H545" s="79">
        <v>98</v>
      </c>
      <c r="I545" s="79">
        <v>1.1000000000000001</v>
      </c>
      <c r="J545" s="75">
        <v>0</v>
      </c>
      <c r="K545" s="75">
        <v>0</v>
      </c>
      <c r="L545" s="75">
        <v>0</v>
      </c>
      <c r="M545" s="75">
        <v>0</v>
      </c>
      <c r="N545" s="75">
        <v>0</v>
      </c>
      <c r="O545" s="75">
        <v>0</v>
      </c>
      <c r="P545" s="75">
        <v>0</v>
      </c>
      <c r="Q545" s="79">
        <v>0</v>
      </c>
      <c r="R545" s="79">
        <v>0</v>
      </c>
      <c r="S545" s="79">
        <v>0</v>
      </c>
      <c r="T545" s="79">
        <v>0</v>
      </c>
      <c r="U545" s="79">
        <v>0</v>
      </c>
      <c r="V545" s="79">
        <v>0</v>
      </c>
      <c r="W545" s="79">
        <v>0</v>
      </c>
      <c r="X545" s="75">
        <v>0.1</v>
      </c>
      <c r="Y545" s="75">
        <v>0.1</v>
      </c>
      <c r="Z545" s="75">
        <v>0</v>
      </c>
      <c r="AA545" s="75">
        <v>0.1</v>
      </c>
      <c r="AB545" s="79">
        <v>0.08</v>
      </c>
      <c r="AC545" s="79">
        <v>0.04</v>
      </c>
      <c r="AD545" s="79">
        <v>0.12</v>
      </c>
      <c r="AE545" s="79">
        <v>0.08</v>
      </c>
      <c r="AF545" s="79">
        <v>0.12</v>
      </c>
    </row>
    <row r="546" spans="1:32" x14ac:dyDescent="0.25">
      <c r="A546" s="54" t="s">
        <v>1543</v>
      </c>
      <c r="B546" s="88" t="s">
        <v>1528</v>
      </c>
      <c r="C546" s="75" t="s">
        <v>768</v>
      </c>
      <c r="D546" s="75" t="s">
        <v>465</v>
      </c>
      <c r="E546" s="75" t="s">
        <v>1529</v>
      </c>
      <c r="F546" s="79">
        <v>21</v>
      </c>
      <c r="G546" s="79">
        <v>14</v>
      </c>
      <c r="H546" s="80">
        <v>1268</v>
      </c>
      <c r="I546" s="79">
        <v>14.1</v>
      </c>
      <c r="J546" s="75">
        <v>0</v>
      </c>
      <c r="K546" s="75">
        <v>5</v>
      </c>
      <c r="L546" s="75">
        <v>0</v>
      </c>
      <c r="M546" s="75">
        <v>0</v>
      </c>
      <c r="N546" s="75">
        <v>0</v>
      </c>
      <c r="O546" s="75">
        <v>2</v>
      </c>
      <c r="P546" s="75">
        <v>0</v>
      </c>
      <c r="Q546" s="79">
        <v>0.14000000000000001</v>
      </c>
      <c r="R546" s="79">
        <v>0</v>
      </c>
      <c r="S546" s="79">
        <v>0</v>
      </c>
      <c r="T546" s="79">
        <v>0.35</v>
      </c>
      <c r="U546" s="79">
        <v>0.35</v>
      </c>
      <c r="V546" s="79">
        <v>0</v>
      </c>
      <c r="W546" s="79">
        <v>0.35</v>
      </c>
      <c r="X546" s="75">
        <v>1.5</v>
      </c>
      <c r="Y546" s="75">
        <v>1.5</v>
      </c>
      <c r="Z546" s="75">
        <v>3.6</v>
      </c>
      <c r="AA546" s="75">
        <v>5</v>
      </c>
      <c r="AB546" s="79">
        <v>0.11</v>
      </c>
      <c r="AC546" s="79">
        <v>0.25</v>
      </c>
      <c r="AD546" s="79">
        <v>0.36</v>
      </c>
      <c r="AE546" s="79">
        <v>0.11</v>
      </c>
      <c r="AF546" s="79">
        <v>0.36</v>
      </c>
    </row>
    <row r="547" spans="1:32" x14ac:dyDescent="0.25">
      <c r="A547" s="54" t="s">
        <v>1543</v>
      </c>
      <c r="B547" s="88" t="s">
        <v>1530</v>
      </c>
      <c r="C547" s="75" t="s">
        <v>360</v>
      </c>
      <c r="D547" s="75" t="s">
        <v>414</v>
      </c>
      <c r="E547" s="75" t="s">
        <v>564</v>
      </c>
      <c r="F547" s="79">
        <v>13</v>
      </c>
      <c r="G547" s="79">
        <v>5</v>
      </c>
      <c r="H547" s="79">
        <v>487</v>
      </c>
      <c r="I547" s="79">
        <v>5.4</v>
      </c>
      <c r="J547" s="75">
        <v>0</v>
      </c>
      <c r="K547" s="75">
        <v>2</v>
      </c>
      <c r="L547" s="75">
        <v>0</v>
      </c>
      <c r="M547" s="75">
        <v>0</v>
      </c>
      <c r="N547" s="75">
        <v>0</v>
      </c>
      <c r="O547" s="75">
        <v>2</v>
      </c>
      <c r="P547" s="75">
        <v>0</v>
      </c>
      <c r="Q547" s="79">
        <v>0.37</v>
      </c>
      <c r="R547" s="79">
        <v>0</v>
      </c>
      <c r="S547" s="79">
        <v>0</v>
      </c>
      <c r="T547" s="79">
        <v>0.37</v>
      </c>
      <c r="U547" s="79">
        <v>0.37</v>
      </c>
      <c r="V547" s="79">
        <v>0</v>
      </c>
      <c r="W547" s="79">
        <v>0.37</v>
      </c>
      <c r="X547" s="75">
        <v>1.8</v>
      </c>
      <c r="Y547" s="75">
        <v>1.8</v>
      </c>
      <c r="Z547" s="75">
        <v>1.3</v>
      </c>
      <c r="AA547" s="75">
        <v>3.1</v>
      </c>
      <c r="AB547" s="79">
        <v>0.33</v>
      </c>
      <c r="AC547" s="79">
        <v>0.25</v>
      </c>
      <c r="AD547" s="79">
        <v>0.56999999999999995</v>
      </c>
      <c r="AE547" s="79">
        <v>0.33</v>
      </c>
      <c r="AF547" s="79">
        <v>0.56999999999999995</v>
      </c>
    </row>
    <row r="548" spans="1:32" x14ac:dyDescent="0.25">
      <c r="A548" s="54" t="s">
        <v>1543</v>
      </c>
      <c r="B548" s="88" t="s">
        <v>1531</v>
      </c>
      <c r="C548" s="75" t="s">
        <v>457</v>
      </c>
      <c r="D548" s="75" t="s">
        <v>361</v>
      </c>
      <c r="E548" s="75" t="s">
        <v>1532</v>
      </c>
      <c r="F548" s="79">
        <v>13</v>
      </c>
      <c r="G548" s="79">
        <v>12</v>
      </c>
      <c r="H548" s="80">
        <v>1108</v>
      </c>
      <c r="I548" s="79">
        <v>12.3</v>
      </c>
      <c r="J548" s="75">
        <v>0</v>
      </c>
      <c r="K548" s="75">
        <v>0</v>
      </c>
      <c r="L548" s="75">
        <v>0</v>
      </c>
      <c r="M548" s="75">
        <v>0</v>
      </c>
      <c r="N548" s="75">
        <v>0</v>
      </c>
      <c r="O548" s="75">
        <v>5</v>
      </c>
      <c r="P548" s="75">
        <v>0</v>
      </c>
      <c r="Q548" s="79">
        <v>0.41</v>
      </c>
      <c r="R548" s="79">
        <v>0</v>
      </c>
      <c r="S548" s="79">
        <v>0</v>
      </c>
      <c r="T548" s="79">
        <v>0</v>
      </c>
      <c r="U548" s="79">
        <v>0</v>
      </c>
      <c r="V548" s="79">
        <v>0</v>
      </c>
      <c r="W548" s="79">
        <v>0</v>
      </c>
      <c r="X548" s="75">
        <v>0.7</v>
      </c>
      <c r="Y548" s="75">
        <v>0.7</v>
      </c>
      <c r="Z548" s="75">
        <v>0.3</v>
      </c>
      <c r="AA548" s="75">
        <v>0.9</v>
      </c>
      <c r="AB548" s="79">
        <v>0.06</v>
      </c>
      <c r="AC548" s="79">
        <v>0.02</v>
      </c>
      <c r="AD548" s="79">
        <v>0.08</v>
      </c>
      <c r="AE548" s="79">
        <v>0.06</v>
      </c>
      <c r="AF548" s="79">
        <v>0.08</v>
      </c>
    </row>
    <row r="549" spans="1:32" x14ac:dyDescent="0.25">
      <c r="A549" s="54" t="s">
        <v>1543</v>
      </c>
      <c r="B549" s="88" t="s">
        <v>1533</v>
      </c>
      <c r="C549" s="75" t="s">
        <v>534</v>
      </c>
      <c r="D549" s="75" t="s">
        <v>361</v>
      </c>
      <c r="E549" s="75" t="s">
        <v>1534</v>
      </c>
      <c r="F549" s="79">
        <v>11</v>
      </c>
      <c r="G549" s="79">
        <v>6</v>
      </c>
      <c r="H549" s="79">
        <v>555</v>
      </c>
      <c r="I549" s="79">
        <v>6.2</v>
      </c>
      <c r="J549" s="75">
        <v>0</v>
      </c>
      <c r="K549" s="75">
        <v>0</v>
      </c>
      <c r="L549" s="75">
        <v>0</v>
      </c>
      <c r="M549" s="75">
        <v>0</v>
      </c>
      <c r="N549" s="75">
        <v>0</v>
      </c>
      <c r="O549" s="75">
        <v>1</v>
      </c>
      <c r="P549" s="75">
        <v>0</v>
      </c>
      <c r="Q549" s="79">
        <v>0.16</v>
      </c>
      <c r="R549" s="79">
        <v>0</v>
      </c>
      <c r="S549" s="79">
        <v>0</v>
      </c>
      <c r="T549" s="79">
        <v>0</v>
      </c>
      <c r="U549" s="79">
        <v>0</v>
      </c>
      <c r="V549" s="79">
        <v>0</v>
      </c>
      <c r="W549" s="79">
        <v>0</v>
      </c>
      <c r="X549" s="75">
        <v>0.3</v>
      </c>
      <c r="Y549" s="75">
        <v>0.3</v>
      </c>
      <c r="Z549" s="75">
        <v>0.1</v>
      </c>
      <c r="AA549" s="75">
        <v>0.4</v>
      </c>
      <c r="AB549" s="79">
        <v>0.05</v>
      </c>
      <c r="AC549" s="79">
        <v>0.01</v>
      </c>
      <c r="AD549" s="79">
        <v>7.0000000000000007E-2</v>
      </c>
      <c r="AE549" s="79">
        <v>0.05</v>
      </c>
      <c r="AF549" s="79">
        <v>7.0000000000000007E-2</v>
      </c>
    </row>
    <row r="550" spans="1:32" x14ac:dyDescent="0.25">
      <c r="A550" s="54" t="s">
        <v>1543</v>
      </c>
      <c r="B550" s="88" t="s">
        <v>1535</v>
      </c>
      <c r="C550" s="75" t="s">
        <v>364</v>
      </c>
      <c r="D550" s="75" t="s">
        <v>361</v>
      </c>
      <c r="E550" s="75" t="s">
        <v>1536</v>
      </c>
      <c r="F550" s="79">
        <v>16</v>
      </c>
      <c r="G550" s="79">
        <v>9</v>
      </c>
      <c r="H550" s="79">
        <v>801</v>
      </c>
      <c r="I550" s="79">
        <v>8.9</v>
      </c>
      <c r="J550" s="75">
        <v>2</v>
      </c>
      <c r="K550" s="75">
        <v>0</v>
      </c>
      <c r="L550" s="75">
        <v>2</v>
      </c>
      <c r="M550" s="75">
        <v>0</v>
      </c>
      <c r="N550" s="75">
        <v>0</v>
      </c>
      <c r="O550" s="75">
        <v>4</v>
      </c>
      <c r="P550" s="75">
        <v>0</v>
      </c>
      <c r="Q550" s="79">
        <v>0.45</v>
      </c>
      <c r="R550" s="79">
        <v>0</v>
      </c>
      <c r="S550" s="79">
        <v>0.22</v>
      </c>
      <c r="T550" s="79">
        <v>0</v>
      </c>
      <c r="U550" s="79">
        <v>0.22</v>
      </c>
      <c r="V550" s="79">
        <v>0.22</v>
      </c>
      <c r="W550" s="79">
        <v>0.22</v>
      </c>
      <c r="X550" s="75">
        <v>1.6</v>
      </c>
      <c r="Y550" s="75">
        <v>1.6</v>
      </c>
      <c r="Z550" s="75">
        <v>1.1000000000000001</v>
      </c>
      <c r="AA550" s="75">
        <v>2.7</v>
      </c>
      <c r="AB550" s="79">
        <v>0.19</v>
      </c>
      <c r="AC550" s="79">
        <v>0.12</v>
      </c>
      <c r="AD550" s="79">
        <v>0.3</v>
      </c>
      <c r="AE550" s="79">
        <v>0.19</v>
      </c>
      <c r="AF550" s="79">
        <v>0.3</v>
      </c>
    </row>
    <row r="551" spans="1:32" x14ac:dyDescent="0.25">
      <c r="A551" s="54" t="s">
        <v>1543</v>
      </c>
      <c r="B551" s="88" t="s">
        <v>1537</v>
      </c>
      <c r="C551" s="75" t="s">
        <v>364</v>
      </c>
      <c r="D551" s="75" t="s">
        <v>369</v>
      </c>
      <c r="E551" s="75" t="s">
        <v>1538</v>
      </c>
      <c r="F551" s="79">
        <v>8</v>
      </c>
      <c r="G551" s="79">
        <v>3</v>
      </c>
      <c r="H551" s="79">
        <v>198</v>
      </c>
      <c r="I551" s="79">
        <v>2.2000000000000002</v>
      </c>
      <c r="J551" s="75">
        <v>0</v>
      </c>
      <c r="K551" s="75">
        <v>0</v>
      </c>
      <c r="L551" s="75">
        <v>0</v>
      </c>
      <c r="M551" s="75">
        <v>0</v>
      </c>
      <c r="N551" s="75">
        <v>0</v>
      </c>
      <c r="O551" s="75">
        <v>2</v>
      </c>
      <c r="P551" s="75">
        <v>0</v>
      </c>
      <c r="Q551" s="79">
        <v>0.91</v>
      </c>
      <c r="R551" s="79">
        <v>0</v>
      </c>
      <c r="S551" s="79">
        <v>0</v>
      </c>
      <c r="T551" s="79">
        <v>0</v>
      </c>
      <c r="U551" s="79">
        <v>0</v>
      </c>
      <c r="V551" s="79">
        <v>0</v>
      </c>
      <c r="W551" s="79">
        <v>0</v>
      </c>
      <c r="X551" s="75">
        <v>0.1</v>
      </c>
      <c r="Y551" s="75">
        <v>0.1</v>
      </c>
      <c r="Z551" s="75">
        <v>0.2</v>
      </c>
      <c r="AA551" s="75">
        <v>0.3</v>
      </c>
      <c r="AB551" s="79">
        <v>0.03</v>
      </c>
      <c r="AC551" s="79">
        <v>0.11</v>
      </c>
      <c r="AD551" s="79">
        <v>0.14000000000000001</v>
      </c>
      <c r="AE551" s="79">
        <v>0.03</v>
      </c>
      <c r="AF551" s="79">
        <v>0.14000000000000001</v>
      </c>
    </row>
    <row r="552" spans="1:32" x14ac:dyDescent="0.25">
      <c r="A552" s="54" t="s">
        <v>1543</v>
      </c>
      <c r="B552" s="88" t="s">
        <v>1539</v>
      </c>
      <c r="C552" s="75" t="s">
        <v>364</v>
      </c>
      <c r="D552" s="75" t="s">
        <v>361</v>
      </c>
      <c r="E552" s="75" t="s">
        <v>1540</v>
      </c>
      <c r="F552" s="79">
        <v>1</v>
      </c>
      <c r="G552" s="79">
        <v>1</v>
      </c>
      <c r="H552" s="79">
        <v>66</v>
      </c>
      <c r="I552" s="79">
        <v>0.7</v>
      </c>
      <c r="J552" s="75">
        <v>0</v>
      </c>
      <c r="K552" s="75">
        <v>0</v>
      </c>
      <c r="L552" s="75">
        <v>0</v>
      </c>
      <c r="M552" s="75">
        <v>0</v>
      </c>
      <c r="N552" s="75">
        <v>0</v>
      </c>
      <c r="O552" s="75">
        <v>0</v>
      </c>
      <c r="P552" s="75">
        <v>0</v>
      </c>
      <c r="Q552" s="79">
        <v>0</v>
      </c>
      <c r="R552" s="79">
        <v>0</v>
      </c>
      <c r="S552" s="79">
        <v>0</v>
      </c>
      <c r="T552" s="79">
        <v>0</v>
      </c>
      <c r="U552" s="79">
        <v>0</v>
      </c>
      <c r="V552" s="79">
        <v>0</v>
      </c>
      <c r="W552" s="79">
        <v>0</v>
      </c>
      <c r="X552" s="75">
        <v>0</v>
      </c>
      <c r="Y552" s="75">
        <v>0</v>
      </c>
      <c r="Z552" s="75">
        <v>0</v>
      </c>
      <c r="AA552" s="75">
        <v>0</v>
      </c>
      <c r="AB552" s="79">
        <v>0</v>
      </c>
      <c r="AC552" s="79">
        <v>0</v>
      </c>
      <c r="AD552" s="79">
        <v>0</v>
      </c>
      <c r="AE552" s="79">
        <v>0</v>
      </c>
      <c r="AF552" s="79">
        <v>0</v>
      </c>
    </row>
    <row r="553" spans="1:32" x14ac:dyDescent="0.25">
      <c r="A553" s="54" t="s">
        <v>1543</v>
      </c>
      <c r="B553" s="88" t="s">
        <v>1541</v>
      </c>
      <c r="C553" s="75" t="s">
        <v>364</v>
      </c>
      <c r="D553" s="75" t="s">
        <v>369</v>
      </c>
      <c r="E553" s="75" t="s">
        <v>1542</v>
      </c>
      <c r="F553" s="79">
        <v>1</v>
      </c>
      <c r="G553" s="79">
        <v>0</v>
      </c>
      <c r="H553" s="79">
        <v>5</v>
      </c>
      <c r="I553" s="79">
        <v>0.1</v>
      </c>
      <c r="J553" s="75">
        <v>0</v>
      </c>
      <c r="K553" s="75">
        <v>0</v>
      </c>
      <c r="L553" s="75">
        <v>0</v>
      </c>
      <c r="M553" s="75">
        <v>0</v>
      </c>
      <c r="N553" s="75">
        <v>0</v>
      </c>
      <c r="O553" s="75">
        <v>0</v>
      </c>
      <c r="P553" s="75">
        <v>0</v>
      </c>
      <c r="Q553" s="79">
        <v>0</v>
      </c>
      <c r="R553" s="79">
        <v>0</v>
      </c>
      <c r="S553" s="79">
        <v>0</v>
      </c>
      <c r="T553" s="79">
        <v>0</v>
      </c>
      <c r="U553" s="79">
        <v>0</v>
      </c>
      <c r="V553" s="79">
        <v>0</v>
      </c>
      <c r="W553" s="79">
        <v>0</v>
      </c>
      <c r="X553" s="75">
        <v>0</v>
      </c>
      <c r="Y553" s="75">
        <v>0</v>
      </c>
      <c r="Z553" s="75">
        <v>0</v>
      </c>
      <c r="AA553" s="75">
        <v>0</v>
      </c>
      <c r="AB553" s="79">
        <v>0</v>
      </c>
      <c r="AC553" s="79">
        <v>0</v>
      </c>
      <c r="AD553" s="79">
        <v>0</v>
      </c>
      <c r="AE553" s="79">
        <v>0</v>
      </c>
      <c r="AF553" s="79">
        <v>0</v>
      </c>
    </row>
    <row r="554" spans="1:32" x14ac:dyDescent="0.25">
      <c r="A554" s="77" t="s">
        <v>1600</v>
      </c>
      <c r="B554" s="78" t="s">
        <v>1544</v>
      </c>
      <c r="C554" s="79" t="s">
        <v>789</v>
      </c>
      <c r="D554" s="79" t="s">
        <v>361</v>
      </c>
      <c r="E554" s="79" t="s">
        <v>1545</v>
      </c>
      <c r="F554" s="75">
        <v>4</v>
      </c>
      <c r="G554" s="75">
        <v>3</v>
      </c>
      <c r="H554" s="75">
        <v>346</v>
      </c>
      <c r="I554" s="75">
        <v>3.8</v>
      </c>
      <c r="J554" s="79">
        <v>0</v>
      </c>
      <c r="K554" s="79">
        <v>0</v>
      </c>
      <c r="L554" s="79">
        <v>0</v>
      </c>
      <c r="M554" s="79">
        <v>0</v>
      </c>
      <c r="N554" s="79">
        <v>0</v>
      </c>
      <c r="O554" s="79">
        <v>2</v>
      </c>
      <c r="P554" s="79">
        <v>0</v>
      </c>
      <c r="Q554" s="75">
        <v>0.53</v>
      </c>
      <c r="R554" s="75">
        <v>0</v>
      </c>
      <c r="S554" s="75">
        <v>0</v>
      </c>
      <c r="T554" s="75">
        <v>0</v>
      </c>
      <c r="U554" s="75">
        <v>0</v>
      </c>
      <c r="V554" s="75">
        <v>0</v>
      </c>
      <c r="W554" s="75">
        <v>0</v>
      </c>
      <c r="X554" s="79">
        <v>0.5</v>
      </c>
      <c r="Y554" s="79">
        <v>0.5</v>
      </c>
      <c r="Z554" s="79">
        <v>0</v>
      </c>
      <c r="AA554" s="79">
        <v>0.5</v>
      </c>
      <c r="AB554" s="75">
        <v>0.12</v>
      </c>
      <c r="AC554" s="75">
        <v>0.01</v>
      </c>
      <c r="AD554" s="75">
        <v>0.13</v>
      </c>
      <c r="AE554" s="75">
        <v>0.12</v>
      </c>
      <c r="AF554" s="75">
        <v>0.13</v>
      </c>
    </row>
    <row r="555" spans="1:32" x14ac:dyDescent="0.25">
      <c r="A555" s="77" t="s">
        <v>1600</v>
      </c>
      <c r="B555" s="78" t="s">
        <v>1546</v>
      </c>
      <c r="C555" s="79" t="s">
        <v>451</v>
      </c>
      <c r="D555" s="79" t="s">
        <v>365</v>
      </c>
      <c r="E555" s="79" t="s">
        <v>1547</v>
      </c>
      <c r="F555" s="75">
        <v>19</v>
      </c>
      <c r="G555" s="75">
        <v>9</v>
      </c>
      <c r="H555" s="75">
        <v>905</v>
      </c>
      <c r="I555" s="75">
        <v>10.1</v>
      </c>
      <c r="J555" s="79">
        <v>2</v>
      </c>
      <c r="K555" s="79">
        <v>2</v>
      </c>
      <c r="L555" s="79">
        <v>2</v>
      </c>
      <c r="M555" s="79">
        <v>0</v>
      </c>
      <c r="N555" s="79">
        <v>0</v>
      </c>
      <c r="O555" s="79">
        <v>1</v>
      </c>
      <c r="P555" s="79">
        <v>0</v>
      </c>
      <c r="Q555" s="75">
        <v>0.1</v>
      </c>
      <c r="R555" s="75">
        <v>0</v>
      </c>
      <c r="S555" s="75">
        <v>0.2</v>
      </c>
      <c r="T555" s="75">
        <v>0.2</v>
      </c>
      <c r="U555" s="75">
        <v>0.4</v>
      </c>
      <c r="V555" s="75">
        <v>0.2</v>
      </c>
      <c r="W555" s="75">
        <v>0.4</v>
      </c>
      <c r="X555" s="79">
        <v>2.5</v>
      </c>
      <c r="Y555" s="79">
        <v>2.5</v>
      </c>
      <c r="Z555" s="79">
        <v>1</v>
      </c>
      <c r="AA555" s="79">
        <v>3.5</v>
      </c>
      <c r="AB555" s="75">
        <v>0.24</v>
      </c>
      <c r="AC555" s="75">
        <v>0.1</v>
      </c>
      <c r="AD555" s="75">
        <v>0.35</v>
      </c>
      <c r="AE555" s="75">
        <v>0.24</v>
      </c>
      <c r="AF555" s="75">
        <v>0.35</v>
      </c>
    </row>
    <row r="556" spans="1:32" x14ac:dyDescent="0.25">
      <c r="A556" s="77" t="s">
        <v>1600</v>
      </c>
      <c r="B556" s="78" t="s">
        <v>1548</v>
      </c>
      <c r="C556" s="79" t="s">
        <v>406</v>
      </c>
      <c r="D556" s="79" t="s">
        <v>375</v>
      </c>
      <c r="E556" s="79" t="s">
        <v>1549</v>
      </c>
      <c r="F556" s="75">
        <v>2</v>
      </c>
      <c r="G556" s="75">
        <v>0</v>
      </c>
      <c r="H556" s="75">
        <v>107</v>
      </c>
      <c r="I556" s="75">
        <v>1.2</v>
      </c>
      <c r="J556" s="79">
        <v>0</v>
      </c>
      <c r="K556" s="79">
        <v>0</v>
      </c>
      <c r="L556" s="79">
        <v>0</v>
      </c>
      <c r="M556" s="79">
        <v>0</v>
      </c>
      <c r="N556" s="79">
        <v>0</v>
      </c>
      <c r="O556" s="79">
        <v>0</v>
      </c>
      <c r="P556" s="79">
        <v>0</v>
      </c>
      <c r="Q556" s="75">
        <v>0</v>
      </c>
      <c r="R556" s="75">
        <v>0</v>
      </c>
      <c r="S556" s="75">
        <v>0</v>
      </c>
      <c r="T556" s="75">
        <v>0</v>
      </c>
      <c r="U556" s="75">
        <v>0</v>
      </c>
      <c r="V556" s="75">
        <v>0</v>
      </c>
      <c r="W556" s="75">
        <v>0</v>
      </c>
      <c r="X556" s="79">
        <v>0</v>
      </c>
      <c r="Y556" s="79">
        <v>0</v>
      </c>
      <c r="Z556" s="79">
        <v>0</v>
      </c>
      <c r="AA556" s="79">
        <v>0</v>
      </c>
      <c r="AB556" s="75">
        <v>0</v>
      </c>
      <c r="AC556" s="75">
        <v>0</v>
      </c>
      <c r="AD556" s="75">
        <v>0</v>
      </c>
      <c r="AE556" s="75">
        <v>0</v>
      </c>
      <c r="AF556" s="75">
        <v>0</v>
      </c>
    </row>
    <row r="557" spans="1:32" x14ac:dyDescent="0.25">
      <c r="A557" s="77" t="s">
        <v>1600</v>
      </c>
      <c r="B557" s="78" t="s">
        <v>1550</v>
      </c>
      <c r="C557" s="79" t="s">
        <v>422</v>
      </c>
      <c r="D557" s="79" t="s">
        <v>361</v>
      </c>
      <c r="E557" s="79" t="s">
        <v>1551</v>
      </c>
      <c r="F557" s="75">
        <v>0</v>
      </c>
      <c r="G557" s="75">
        <v>0</v>
      </c>
      <c r="H557" s="75">
        <v>0</v>
      </c>
      <c r="I557" s="75">
        <v>0</v>
      </c>
      <c r="J557" s="79">
        <v>0</v>
      </c>
      <c r="K557" s="79">
        <v>0</v>
      </c>
      <c r="L557" s="79">
        <v>0</v>
      </c>
      <c r="M557" s="79">
        <v>0</v>
      </c>
      <c r="N557" s="79">
        <v>0</v>
      </c>
      <c r="O557" s="79">
        <v>0</v>
      </c>
      <c r="P557" s="79">
        <v>0</v>
      </c>
      <c r="Q557" s="75">
        <v>0</v>
      </c>
      <c r="R557" s="75">
        <v>0</v>
      </c>
      <c r="S557" s="75">
        <v>0</v>
      </c>
      <c r="T557" s="75">
        <v>0</v>
      </c>
      <c r="U557" s="75">
        <v>0</v>
      </c>
      <c r="V557" s="75">
        <v>0</v>
      </c>
      <c r="W557" s="75">
        <v>0</v>
      </c>
      <c r="X557" s="79">
        <v>0</v>
      </c>
      <c r="Y557" s="79">
        <v>0</v>
      </c>
      <c r="Z557" s="79">
        <v>0</v>
      </c>
      <c r="AA557" s="79">
        <v>0</v>
      </c>
      <c r="AB557" s="75">
        <v>0</v>
      </c>
      <c r="AC557" s="75">
        <v>0</v>
      </c>
      <c r="AD557" s="75">
        <v>0</v>
      </c>
      <c r="AE557" s="75">
        <v>0</v>
      </c>
      <c r="AF557" s="75">
        <v>0</v>
      </c>
    </row>
    <row r="558" spans="1:32" x14ac:dyDescent="0.25">
      <c r="A558" s="77" t="s">
        <v>1600</v>
      </c>
      <c r="B558" s="78" t="s">
        <v>1552</v>
      </c>
      <c r="C558" s="79" t="s">
        <v>1227</v>
      </c>
      <c r="D558" s="79" t="s">
        <v>399</v>
      </c>
      <c r="E558" s="79" t="s">
        <v>1553</v>
      </c>
      <c r="F558" s="75">
        <v>18</v>
      </c>
      <c r="G558" s="75">
        <v>10</v>
      </c>
      <c r="H558" s="74">
        <v>1054</v>
      </c>
      <c r="I558" s="75">
        <v>11.7</v>
      </c>
      <c r="J558" s="79">
        <v>3</v>
      </c>
      <c r="K558" s="79">
        <v>1</v>
      </c>
      <c r="L558" s="79">
        <v>1</v>
      </c>
      <c r="M558" s="79">
        <v>2</v>
      </c>
      <c r="N558" s="79">
        <v>2</v>
      </c>
      <c r="O558" s="79">
        <v>0</v>
      </c>
      <c r="P558" s="79">
        <v>0</v>
      </c>
      <c r="Q558" s="75">
        <v>0</v>
      </c>
      <c r="R558" s="75">
        <v>0</v>
      </c>
      <c r="S558" s="75">
        <v>0.26</v>
      </c>
      <c r="T558" s="75">
        <v>0.09</v>
      </c>
      <c r="U558" s="75">
        <v>0.34</v>
      </c>
      <c r="V558" s="75">
        <v>0.09</v>
      </c>
      <c r="W558" s="75">
        <v>0.17</v>
      </c>
      <c r="X558" s="79">
        <v>3.5</v>
      </c>
      <c r="Y558" s="79">
        <v>1.9</v>
      </c>
      <c r="Z558" s="79">
        <v>1.5</v>
      </c>
      <c r="AA558" s="79">
        <v>3.4</v>
      </c>
      <c r="AB558" s="75">
        <v>0.3</v>
      </c>
      <c r="AC558" s="75">
        <v>0.13</v>
      </c>
      <c r="AD558" s="75">
        <v>0.43</v>
      </c>
      <c r="AE558" s="75">
        <v>0.16</v>
      </c>
      <c r="AF558" s="75">
        <v>0.28999999999999998</v>
      </c>
    </row>
    <row r="559" spans="1:32" x14ac:dyDescent="0.25">
      <c r="A559" s="77" t="s">
        <v>1600</v>
      </c>
      <c r="B559" s="78" t="s">
        <v>1554</v>
      </c>
      <c r="C559" s="79" t="s">
        <v>364</v>
      </c>
      <c r="D559" s="79" t="s">
        <v>399</v>
      </c>
      <c r="E559" s="79" t="s">
        <v>1555</v>
      </c>
      <c r="F559" s="75">
        <v>20</v>
      </c>
      <c r="G559" s="75">
        <v>20</v>
      </c>
      <c r="H559" s="74">
        <v>1790</v>
      </c>
      <c r="I559" s="75">
        <v>19.899999999999999</v>
      </c>
      <c r="J559" s="79">
        <v>4</v>
      </c>
      <c r="K559" s="79">
        <v>0</v>
      </c>
      <c r="L559" s="79">
        <v>3</v>
      </c>
      <c r="M559" s="79">
        <v>1</v>
      </c>
      <c r="N559" s="79">
        <v>2</v>
      </c>
      <c r="O559" s="79">
        <v>1</v>
      </c>
      <c r="P559" s="79">
        <v>0</v>
      </c>
      <c r="Q559" s="75">
        <v>0.05</v>
      </c>
      <c r="R559" s="75">
        <v>0</v>
      </c>
      <c r="S559" s="75">
        <v>0.2</v>
      </c>
      <c r="T559" s="75">
        <v>0</v>
      </c>
      <c r="U559" s="75">
        <v>0.2</v>
      </c>
      <c r="V559" s="75">
        <v>0.15</v>
      </c>
      <c r="W559" s="75">
        <v>0.15</v>
      </c>
      <c r="X559" s="79">
        <v>6.2</v>
      </c>
      <c r="Y559" s="79">
        <v>5.2</v>
      </c>
      <c r="Z559" s="79">
        <v>2.9</v>
      </c>
      <c r="AA559" s="79">
        <v>8.1</v>
      </c>
      <c r="AB559" s="75">
        <v>0.31</v>
      </c>
      <c r="AC559" s="75">
        <v>0.15</v>
      </c>
      <c r="AD559" s="75">
        <v>0.46</v>
      </c>
      <c r="AE559" s="75">
        <v>0.26</v>
      </c>
      <c r="AF559" s="75">
        <v>0.41</v>
      </c>
    </row>
    <row r="560" spans="1:32" x14ac:dyDescent="0.25">
      <c r="A560" s="77" t="s">
        <v>1600</v>
      </c>
      <c r="B560" s="78" t="s">
        <v>1556</v>
      </c>
      <c r="C560" s="79" t="s">
        <v>398</v>
      </c>
      <c r="D560" s="79" t="s">
        <v>365</v>
      </c>
      <c r="E560" s="79" t="s">
        <v>1557</v>
      </c>
      <c r="F560" s="75">
        <v>5</v>
      </c>
      <c r="G560" s="75">
        <v>1</v>
      </c>
      <c r="H560" s="75">
        <v>91</v>
      </c>
      <c r="I560" s="75">
        <v>1</v>
      </c>
      <c r="J560" s="79">
        <v>0</v>
      </c>
      <c r="K560" s="79">
        <v>0</v>
      </c>
      <c r="L560" s="79">
        <v>0</v>
      </c>
      <c r="M560" s="79">
        <v>0</v>
      </c>
      <c r="N560" s="79">
        <v>0</v>
      </c>
      <c r="O560" s="79">
        <v>0</v>
      </c>
      <c r="P560" s="79">
        <v>0</v>
      </c>
      <c r="Q560" s="75">
        <v>0</v>
      </c>
      <c r="R560" s="75">
        <v>0</v>
      </c>
      <c r="S560" s="75">
        <v>0</v>
      </c>
      <c r="T560" s="75">
        <v>0</v>
      </c>
      <c r="U560" s="75">
        <v>0</v>
      </c>
      <c r="V560" s="75">
        <v>0</v>
      </c>
      <c r="W560" s="75">
        <v>0</v>
      </c>
      <c r="X560" s="79">
        <v>0.5</v>
      </c>
      <c r="Y560" s="79">
        <v>0.5</v>
      </c>
      <c r="Z560" s="79">
        <v>0</v>
      </c>
      <c r="AA560" s="79">
        <v>0.5</v>
      </c>
      <c r="AB560" s="75">
        <v>0.53</v>
      </c>
      <c r="AC560" s="75">
        <v>0</v>
      </c>
      <c r="AD560" s="75">
        <v>0.53</v>
      </c>
      <c r="AE560" s="75">
        <v>0.53</v>
      </c>
      <c r="AF560" s="75">
        <v>0.53</v>
      </c>
    </row>
    <row r="561" spans="1:32" x14ac:dyDescent="0.25">
      <c r="A561" s="77" t="s">
        <v>1600</v>
      </c>
      <c r="B561" s="78" t="s">
        <v>1558</v>
      </c>
      <c r="C561" s="79" t="s">
        <v>1279</v>
      </c>
      <c r="D561" s="79" t="s">
        <v>361</v>
      </c>
      <c r="E561" s="79" t="s">
        <v>1559</v>
      </c>
      <c r="F561" s="75">
        <v>14</v>
      </c>
      <c r="G561" s="75">
        <v>12</v>
      </c>
      <c r="H561" s="74">
        <v>1112</v>
      </c>
      <c r="I561" s="75">
        <v>12.4</v>
      </c>
      <c r="J561" s="79">
        <v>0</v>
      </c>
      <c r="K561" s="79">
        <v>0</v>
      </c>
      <c r="L561" s="79">
        <v>0</v>
      </c>
      <c r="M561" s="79">
        <v>0</v>
      </c>
      <c r="N561" s="79">
        <v>0</v>
      </c>
      <c r="O561" s="79">
        <v>3</v>
      </c>
      <c r="P561" s="79">
        <v>0</v>
      </c>
      <c r="Q561" s="75">
        <v>0.24</v>
      </c>
      <c r="R561" s="75">
        <v>0</v>
      </c>
      <c r="S561" s="75">
        <v>0</v>
      </c>
      <c r="T561" s="75">
        <v>0</v>
      </c>
      <c r="U561" s="75">
        <v>0</v>
      </c>
      <c r="V561" s="75">
        <v>0</v>
      </c>
      <c r="W561" s="75">
        <v>0</v>
      </c>
      <c r="X561" s="79">
        <v>0.3</v>
      </c>
      <c r="Y561" s="79">
        <v>0.3</v>
      </c>
      <c r="Z561" s="79">
        <v>1.1000000000000001</v>
      </c>
      <c r="AA561" s="79">
        <v>1.3</v>
      </c>
      <c r="AB561" s="75">
        <v>0.02</v>
      </c>
      <c r="AC561" s="75">
        <v>0.09</v>
      </c>
      <c r="AD561" s="75">
        <v>0.11</v>
      </c>
      <c r="AE561" s="75">
        <v>0.02</v>
      </c>
      <c r="AF561" s="75">
        <v>0.11</v>
      </c>
    </row>
    <row r="562" spans="1:32" x14ac:dyDescent="0.25">
      <c r="A562" s="77" t="s">
        <v>1600</v>
      </c>
      <c r="B562" s="78" t="s">
        <v>1560</v>
      </c>
      <c r="C562" s="79" t="s">
        <v>578</v>
      </c>
      <c r="D562" s="79" t="s">
        <v>414</v>
      </c>
      <c r="E562" s="79" t="s">
        <v>1299</v>
      </c>
      <c r="F562" s="75">
        <v>1</v>
      </c>
      <c r="G562" s="75">
        <v>0</v>
      </c>
      <c r="H562" s="75">
        <v>1</v>
      </c>
      <c r="I562" s="75">
        <v>0</v>
      </c>
      <c r="J562" s="79">
        <v>0</v>
      </c>
      <c r="K562" s="79">
        <v>0</v>
      </c>
      <c r="L562" s="79">
        <v>0</v>
      </c>
      <c r="M562" s="79">
        <v>0</v>
      </c>
      <c r="N562" s="79">
        <v>0</v>
      </c>
      <c r="O562" s="79">
        <v>0</v>
      </c>
      <c r="P562" s="79">
        <v>0</v>
      </c>
      <c r="Q562" s="75">
        <v>0</v>
      </c>
      <c r="R562" s="75">
        <v>0</v>
      </c>
      <c r="S562" s="75">
        <v>0</v>
      </c>
      <c r="T562" s="75">
        <v>0</v>
      </c>
      <c r="U562" s="75">
        <v>0</v>
      </c>
      <c r="V562" s="75">
        <v>0</v>
      </c>
      <c r="W562" s="75">
        <v>0</v>
      </c>
      <c r="X562" s="79">
        <v>0</v>
      </c>
      <c r="Y562" s="79">
        <v>0</v>
      </c>
      <c r="Z562" s="79">
        <v>0</v>
      </c>
      <c r="AA562" s="79">
        <v>0</v>
      </c>
      <c r="AB562" s="75">
        <v>0</v>
      </c>
      <c r="AC562" s="75">
        <v>0</v>
      </c>
      <c r="AD562" s="75">
        <v>0</v>
      </c>
      <c r="AE562" s="75">
        <v>0</v>
      </c>
      <c r="AF562" s="75">
        <v>0</v>
      </c>
    </row>
    <row r="563" spans="1:32" x14ac:dyDescent="0.25">
      <c r="A563" s="77" t="s">
        <v>1600</v>
      </c>
      <c r="B563" s="78" t="s">
        <v>1561</v>
      </c>
      <c r="C563" s="79" t="s">
        <v>364</v>
      </c>
      <c r="D563" s="79" t="s">
        <v>361</v>
      </c>
      <c r="E563" s="79" t="s">
        <v>1562</v>
      </c>
      <c r="F563" s="75">
        <v>18</v>
      </c>
      <c r="G563" s="75">
        <v>17</v>
      </c>
      <c r="H563" s="74">
        <v>1533</v>
      </c>
      <c r="I563" s="75">
        <v>17</v>
      </c>
      <c r="J563" s="79">
        <v>0</v>
      </c>
      <c r="K563" s="79">
        <v>0</v>
      </c>
      <c r="L563" s="79">
        <v>0</v>
      </c>
      <c r="M563" s="79">
        <v>0</v>
      </c>
      <c r="N563" s="79">
        <v>0</v>
      </c>
      <c r="O563" s="79">
        <v>2</v>
      </c>
      <c r="P563" s="79">
        <v>0</v>
      </c>
      <c r="Q563" s="75">
        <v>0.12</v>
      </c>
      <c r="R563" s="75">
        <v>0</v>
      </c>
      <c r="S563" s="75">
        <v>0</v>
      </c>
      <c r="T563" s="75">
        <v>0</v>
      </c>
      <c r="U563" s="75">
        <v>0</v>
      </c>
      <c r="V563" s="75">
        <v>0</v>
      </c>
      <c r="W563" s="75">
        <v>0</v>
      </c>
      <c r="X563" s="79">
        <v>0.3</v>
      </c>
      <c r="Y563" s="79">
        <v>0.3</v>
      </c>
      <c r="Z563" s="79">
        <v>2.5</v>
      </c>
      <c r="AA563" s="79">
        <v>2.8</v>
      </c>
      <c r="AB563" s="75">
        <v>0.02</v>
      </c>
      <c r="AC563" s="75">
        <v>0.15</v>
      </c>
      <c r="AD563" s="75">
        <v>0.16</v>
      </c>
      <c r="AE563" s="75">
        <v>0.02</v>
      </c>
      <c r="AF563" s="75">
        <v>0.16</v>
      </c>
    </row>
    <row r="564" spans="1:32" x14ac:dyDescent="0.25">
      <c r="A564" s="77" t="s">
        <v>1600</v>
      </c>
      <c r="B564" s="78" t="s">
        <v>1565</v>
      </c>
      <c r="C564" s="79" t="s">
        <v>364</v>
      </c>
      <c r="D564" s="79" t="s">
        <v>369</v>
      </c>
      <c r="E564" s="79" t="s">
        <v>1566</v>
      </c>
      <c r="F564" s="75">
        <v>8</v>
      </c>
      <c r="G564" s="75">
        <v>3</v>
      </c>
      <c r="H564" s="75">
        <v>285</v>
      </c>
      <c r="I564" s="75">
        <v>3.2</v>
      </c>
      <c r="J564" s="79">
        <v>0</v>
      </c>
      <c r="K564" s="79">
        <v>0</v>
      </c>
      <c r="L564" s="79">
        <v>0</v>
      </c>
      <c r="M564" s="79">
        <v>0</v>
      </c>
      <c r="N564" s="79">
        <v>0</v>
      </c>
      <c r="O564" s="79">
        <v>0</v>
      </c>
      <c r="P564" s="79">
        <v>0</v>
      </c>
      <c r="Q564" s="75">
        <v>0</v>
      </c>
      <c r="R564" s="75">
        <v>0</v>
      </c>
      <c r="S564" s="75">
        <v>0</v>
      </c>
      <c r="T564" s="75">
        <v>0</v>
      </c>
      <c r="U564" s="75">
        <v>0</v>
      </c>
      <c r="V564" s="75">
        <v>0</v>
      </c>
      <c r="W564" s="75">
        <v>0</v>
      </c>
      <c r="X564" s="79">
        <v>0.2</v>
      </c>
      <c r="Y564" s="79">
        <v>0.2</v>
      </c>
      <c r="Z564" s="79">
        <v>0</v>
      </c>
      <c r="AA564" s="79">
        <v>0.3</v>
      </c>
      <c r="AB564" s="75">
        <v>0.08</v>
      </c>
      <c r="AC564" s="75">
        <v>0.02</v>
      </c>
      <c r="AD564" s="75">
        <v>0.09</v>
      </c>
      <c r="AE564" s="75">
        <v>0.08</v>
      </c>
      <c r="AF564" s="75">
        <v>0.09</v>
      </c>
    </row>
    <row r="565" spans="1:32" x14ac:dyDescent="0.25">
      <c r="A565" s="77" t="s">
        <v>1600</v>
      </c>
      <c r="B565" s="78" t="s">
        <v>1567</v>
      </c>
      <c r="C565" s="79" t="s">
        <v>462</v>
      </c>
      <c r="D565" s="79" t="s">
        <v>375</v>
      </c>
      <c r="E565" s="79" t="s">
        <v>1568</v>
      </c>
      <c r="F565" s="75">
        <v>20</v>
      </c>
      <c r="G565" s="75">
        <v>20</v>
      </c>
      <c r="H565" s="74">
        <v>1693</v>
      </c>
      <c r="I565" s="75">
        <v>18.8</v>
      </c>
      <c r="J565" s="79">
        <v>0</v>
      </c>
      <c r="K565" s="79">
        <v>0</v>
      </c>
      <c r="L565" s="79">
        <v>0</v>
      </c>
      <c r="M565" s="79">
        <v>0</v>
      </c>
      <c r="N565" s="79">
        <v>0</v>
      </c>
      <c r="O565" s="79">
        <v>0</v>
      </c>
      <c r="P565" s="79">
        <v>0</v>
      </c>
      <c r="Q565" s="75">
        <v>0</v>
      </c>
      <c r="R565" s="75">
        <v>0</v>
      </c>
      <c r="S565" s="75">
        <v>0</v>
      </c>
      <c r="T565" s="75">
        <v>0</v>
      </c>
      <c r="U565" s="75">
        <v>0</v>
      </c>
      <c r="V565" s="75">
        <v>0</v>
      </c>
      <c r="W565" s="75">
        <v>0</v>
      </c>
      <c r="X565" s="79">
        <v>0</v>
      </c>
      <c r="Y565" s="79">
        <v>0</v>
      </c>
      <c r="Z565" s="79">
        <v>0</v>
      </c>
      <c r="AA565" s="79">
        <v>0</v>
      </c>
      <c r="AB565" s="75">
        <v>0</v>
      </c>
      <c r="AC565" s="75">
        <v>0</v>
      </c>
      <c r="AD565" s="75">
        <v>0</v>
      </c>
      <c r="AE565" s="75">
        <v>0</v>
      </c>
      <c r="AF565" s="75">
        <v>0</v>
      </c>
    </row>
    <row r="566" spans="1:32" x14ac:dyDescent="0.25">
      <c r="A566" s="77" t="s">
        <v>1600</v>
      </c>
      <c r="B566" s="78" t="s">
        <v>1569</v>
      </c>
      <c r="C566" s="79" t="s">
        <v>490</v>
      </c>
      <c r="D566" s="79" t="s">
        <v>399</v>
      </c>
      <c r="E566" s="79" t="s">
        <v>1570</v>
      </c>
      <c r="F566" s="75">
        <v>17</v>
      </c>
      <c r="G566" s="75">
        <v>11</v>
      </c>
      <c r="H566" s="75">
        <v>943</v>
      </c>
      <c r="I566" s="75">
        <v>10.5</v>
      </c>
      <c r="J566" s="79">
        <v>1</v>
      </c>
      <c r="K566" s="79">
        <v>0</v>
      </c>
      <c r="L566" s="79">
        <v>1</v>
      </c>
      <c r="M566" s="79">
        <v>0</v>
      </c>
      <c r="N566" s="79">
        <v>0</v>
      </c>
      <c r="O566" s="79">
        <v>0</v>
      </c>
      <c r="P566" s="79">
        <v>0</v>
      </c>
      <c r="Q566" s="75">
        <v>0</v>
      </c>
      <c r="R566" s="75">
        <v>0</v>
      </c>
      <c r="S566" s="75">
        <v>0.1</v>
      </c>
      <c r="T566" s="75">
        <v>0</v>
      </c>
      <c r="U566" s="75">
        <v>0.1</v>
      </c>
      <c r="V566" s="75">
        <v>0.1</v>
      </c>
      <c r="W566" s="75">
        <v>0.1</v>
      </c>
      <c r="X566" s="79">
        <v>0.8</v>
      </c>
      <c r="Y566" s="79">
        <v>0.8</v>
      </c>
      <c r="Z566" s="79">
        <v>1.1000000000000001</v>
      </c>
      <c r="AA566" s="79">
        <v>1.9</v>
      </c>
      <c r="AB566" s="75">
        <v>0.08</v>
      </c>
      <c r="AC566" s="75">
        <v>0.11</v>
      </c>
      <c r="AD566" s="75">
        <v>0.18</v>
      </c>
      <c r="AE566" s="75">
        <v>0.08</v>
      </c>
      <c r="AF566" s="75">
        <v>0.18</v>
      </c>
    </row>
    <row r="567" spans="1:32" x14ac:dyDescent="0.25">
      <c r="A567" s="77" t="s">
        <v>1600</v>
      </c>
      <c r="B567" s="78" t="s">
        <v>1571</v>
      </c>
      <c r="C567" s="79" t="s">
        <v>364</v>
      </c>
      <c r="D567" s="79" t="s">
        <v>365</v>
      </c>
      <c r="E567" s="79" t="s">
        <v>1572</v>
      </c>
      <c r="F567" s="75">
        <v>1</v>
      </c>
      <c r="G567" s="75">
        <v>0</v>
      </c>
      <c r="H567" s="75">
        <v>19</v>
      </c>
      <c r="I567" s="75">
        <v>0.2</v>
      </c>
      <c r="J567" s="79">
        <v>0</v>
      </c>
      <c r="K567" s="79">
        <v>0</v>
      </c>
      <c r="L567" s="79">
        <v>0</v>
      </c>
      <c r="M567" s="79">
        <v>0</v>
      </c>
      <c r="N567" s="79">
        <v>0</v>
      </c>
      <c r="O567" s="79">
        <v>0</v>
      </c>
      <c r="P567" s="79">
        <v>0</v>
      </c>
      <c r="Q567" s="75">
        <v>0</v>
      </c>
      <c r="R567" s="75">
        <v>0</v>
      </c>
      <c r="S567" s="75">
        <v>0</v>
      </c>
      <c r="T567" s="75">
        <v>0</v>
      </c>
      <c r="U567" s="75">
        <v>0</v>
      </c>
      <c r="V567" s="75">
        <v>0</v>
      </c>
      <c r="W567" s="75">
        <v>0</v>
      </c>
      <c r="X567" s="79">
        <v>0</v>
      </c>
      <c r="Y567" s="79">
        <v>0</v>
      </c>
      <c r="Z567" s="79">
        <v>0.2</v>
      </c>
      <c r="AA567" s="79">
        <v>0.2</v>
      </c>
      <c r="AB567" s="75">
        <v>0</v>
      </c>
      <c r="AC567" s="75">
        <v>0.88</v>
      </c>
      <c r="AD567" s="75">
        <v>0.88</v>
      </c>
      <c r="AE567" s="75">
        <v>0</v>
      </c>
      <c r="AF567" s="75">
        <v>0.88</v>
      </c>
    </row>
    <row r="568" spans="1:32" x14ac:dyDescent="0.25">
      <c r="A568" s="77" t="s">
        <v>1600</v>
      </c>
      <c r="B568" s="78" t="s">
        <v>1573</v>
      </c>
      <c r="C568" s="79" t="s">
        <v>364</v>
      </c>
      <c r="D568" s="79" t="s">
        <v>361</v>
      </c>
      <c r="E568" s="79" t="s">
        <v>1574</v>
      </c>
      <c r="F568" s="75">
        <v>8</v>
      </c>
      <c r="G568" s="75">
        <v>6</v>
      </c>
      <c r="H568" s="75">
        <v>498</v>
      </c>
      <c r="I568" s="75">
        <v>5.5</v>
      </c>
      <c r="J568" s="79">
        <v>0</v>
      </c>
      <c r="K568" s="79">
        <v>0</v>
      </c>
      <c r="L568" s="79">
        <v>0</v>
      </c>
      <c r="M568" s="79">
        <v>0</v>
      </c>
      <c r="N568" s="79">
        <v>0</v>
      </c>
      <c r="O568" s="79">
        <v>0</v>
      </c>
      <c r="P568" s="79">
        <v>0</v>
      </c>
      <c r="Q568" s="75">
        <v>0</v>
      </c>
      <c r="R568" s="75">
        <v>0</v>
      </c>
      <c r="S568" s="75">
        <v>0</v>
      </c>
      <c r="T568" s="75">
        <v>0</v>
      </c>
      <c r="U568" s="75">
        <v>0</v>
      </c>
      <c r="V568" s="75">
        <v>0</v>
      </c>
      <c r="W568" s="75">
        <v>0</v>
      </c>
      <c r="X568" s="79">
        <v>0</v>
      </c>
      <c r="Y568" s="79">
        <v>0</v>
      </c>
      <c r="Z568" s="79">
        <v>0.2</v>
      </c>
      <c r="AA568" s="79">
        <v>0.2</v>
      </c>
      <c r="AB568" s="75">
        <v>0</v>
      </c>
      <c r="AC568" s="75">
        <v>0.04</v>
      </c>
      <c r="AD568" s="75">
        <v>0.04</v>
      </c>
      <c r="AE568" s="75">
        <v>0</v>
      </c>
      <c r="AF568" s="75">
        <v>0.04</v>
      </c>
    </row>
    <row r="569" spans="1:32" x14ac:dyDescent="0.25">
      <c r="A569" s="77" t="s">
        <v>1600</v>
      </c>
      <c r="B569" s="78" t="s">
        <v>1575</v>
      </c>
      <c r="C569" s="79" t="s">
        <v>616</v>
      </c>
      <c r="D569" s="79" t="s">
        <v>361</v>
      </c>
      <c r="E569" s="79" t="s">
        <v>1576</v>
      </c>
      <c r="F569" s="75">
        <v>15</v>
      </c>
      <c r="G569" s="75">
        <v>15</v>
      </c>
      <c r="H569" s="74">
        <v>1350</v>
      </c>
      <c r="I569" s="75">
        <v>15</v>
      </c>
      <c r="J569" s="79">
        <v>0</v>
      </c>
      <c r="K569" s="79">
        <v>0</v>
      </c>
      <c r="L569" s="79">
        <v>0</v>
      </c>
      <c r="M569" s="79">
        <v>0</v>
      </c>
      <c r="N569" s="79">
        <v>0</v>
      </c>
      <c r="O569" s="79">
        <v>4</v>
      </c>
      <c r="P569" s="79">
        <v>0</v>
      </c>
      <c r="Q569" s="75">
        <v>0.27</v>
      </c>
      <c r="R569" s="75">
        <v>0</v>
      </c>
      <c r="S569" s="75">
        <v>0</v>
      </c>
      <c r="T569" s="75">
        <v>0</v>
      </c>
      <c r="U569" s="75">
        <v>0</v>
      </c>
      <c r="V569" s="75">
        <v>0</v>
      </c>
      <c r="W569" s="75">
        <v>0</v>
      </c>
      <c r="X569" s="79">
        <v>0.4</v>
      </c>
      <c r="Y569" s="79">
        <v>0.4</v>
      </c>
      <c r="Z569" s="79">
        <v>0.2</v>
      </c>
      <c r="AA569" s="79">
        <v>0.6</v>
      </c>
      <c r="AB569" s="75">
        <v>0.03</v>
      </c>
      <c r="AC569" s="75">
        <v>0.01</v>
      </c>
      <c r="AD569" s="75">
        <v>0.04</v>
      </c>
      <c r="AE569" s="75">
        <v>0.03</v>
      </c>
      <c r="AF569" s="75">
        <v>0.04</v>
      </c>
    </row>
    <row r="570" spans="1:32" x14ac:dyDescent="0.25">
      <c r="A570" s="77" t="s">
        <v>1600</v>
      </c>
      <c r="B570" s="78" t="s">
        <v>1577</v>
      </c>
      <c r="C570" s="79" t="s">
        <v>457</v>
      </c>
      <c r="D570" s="79" t="s">
        <v>414</v>
      </c>
      <c r="E570" s="79" t="s">
        <v>1578</v>
      </c>
      <c r="F570" s="75">
        <v>5</v>
      </c>
      <c r="G570" s="75">
        <v>1</v>
      </c>
      <c r="H570" s="75">
        <v>126</v>
      </c>
      <c r="I570" s="75">
        <v>1.4</v>
      </c>
      <c r="J570" s="79">
        <v>0</v>
      </c>
      <c r="K570" s="79">
        <v>0</v>
      </c>
      <c r="L570" s="79">
        <v>0</v>
      </c>
      <c r="M570" s="79">
        <v>0</v>
      </c>
      <c r="N570" s="79">
        <v>0</v>
      </c>
      <c r="O570" s="79">
        <v>0</v>
      </c>
      <c r="P570" s="79">
        <v>0</v>
      </c>
      <c r="Q570" s="75">
        <v>0</v>
      </c>
      <c r="R570" s="75">
        <v>0</v>
      </c>
      <c r="S570" s="75">
        <v>0</v>
      </c>
      <c r="T570" s="75">
        <v>0</v>
      </c>
      <c r="U570" s="75">
        <v>0</v>
      </c>
      <c r="V570" s="75">
        <v>0</v>
      </c>
      <c r="W570" s="75">
        <v>0</v>
      </c>
      <c r="X570" s="79">
        <v>0.1</v>
      </c>
      <c r="Y570" s="79">
        <v>0.1</v>
      </c>
      <c r="Z570" s="79">
        <v>0</v>
      </c>
      <c r="AA570" s="79">
        <v>0.1</v>
      </c>
      <c r="AB570" s="75">
        <v>0.04</v>
      </c>
      <c r="AC570" s="75">
        <v>0</v>
      </c>
      <c r="AD570" s="75">
        <v>0.04</v>
      </c>
      <c r="AE570" s="75">
        <v>0.04</v>
      </c>
      <c r="AF570" s="75">
        <v>0.04</v>
      </c>
    </row>
    <row r="571" spans="1:32" x14ac:dyDescent="0.25">
      <c r="A571" s="77" t="s">
        <v>1600</v>
      </c>
      <c r="B571" s="78" t="s">
        <v>1579</v>
      </c>
      <c r="C571" s="79" t="s">
        <v>364</v>
      </c>
      <c r="D571" s="79" t="s">
        <v>365</v>
      </c>
      <c r="E571" s="79" t="s">
        <v>1580</v>
      </c>
      <c r="F571" s="75">
        <v>1</v>
      </c>
      <c r="G571" s="75">
        <v>0</v>
      </c>
      <c r="H571" s="75">
        <v>4</v>
      </c>
      <c r="I571" s="75">
        <v>0</v>
      </c>
      <c r="J571" s="79">
        <v>0</v>
      </c>
      <c r="K571" s="79">
        <v>0</v>
      </c>
      <c r="L571" s="79">
        <v>0</v>
      </c>
      <c r="M571" s="79">
        <v>0</v>
      </c>
      <c r="N571" s="79">
        <v>0</v>
      </c>
      <c r="O571" s="79">
        <v>0</v>
      </c>
      <c r="P571" s="79">
        <v>0</v>
      </c>
      <c r="Q571" s="75">
        <v>0</v>
      </c>
      <c r="R571" s="75">
        <v>0</v>
      </c>
      <c r="S571" s="75">
        <v>0</v>
      </c>
      <c r="T571" s="75">
        <v>0</v>
      </c>
      <c r="U571" s="75">
        <v>0</v>
      </c>
      <c r="V571" s="75">
        <v>0</v>
      </c>
      <c r="W571" s="75">
        <v>0</v>
      </c>
      <c r="X571" s="79">
        <v>0</v>
      </c>
      <c r="Y571" s="79">
        <v>0</v>
      </c>
      <c r="Z571" s="79">
        <v>0</v>
      </c>
      <c r="AA571" s="79">
        <v>0</v>
      </c>
      <c r="AB571" s="75">
        <v>0</v>
      </c>
      <c r="AC571" s="75">
        <v>0</v>
      </c>
      <c r="AD571" s="75">
        <v>0</v>
      </c>
      <c r="AE571" s="75">
        <v>0</v>
      </c>
      <c r="AF571" s="75">
        <v>0</v>
      </c>
    </row>
    <row r="572" spans="1:32" x14ac:dyDescent="0.25">
      <c r="A572" s="77" t="s">
        <v>1600</v>
      </c>
      <c r="B572" s="78" t="s">
        <v>1581</v>
      </c>
      <c r="C572" s="79" t="s">
        <v>760</v>
      </c>
      <c r="D572" s="79" t="s">
        <v>361</v>
      </c>
      <c r="E572" s="79" t="s">
        <v>1582</v>
      </c>
      <c r="F572" s="75">
        <v>5</v>
      </c>
      <c r="G572" s="75">
        <v>3</v>
      </c>
      <c r="H572" s="75">
        <v>297</v>
      </c>
      <c r="I572" s="75">
        <v>3.3</v>
      </c>
      <c r="J572" s="79">
        <v>0</v>
      </c>
      <c r="K572" s="79">
        <v>0</v>
      </c>
      <c r="L572" s="79">
        <v>0</v>
      </c>
      <c r="M572" s="79">
        <v>0</v>
      </c>
      <c r="N572" s="79">
        <v>0</v>
      </c>
      <c r="O572" s="79">
        <v>0</v>
      </c>
      <c r="P572" s="79">
        <v>0</v>
      </c>
      <c r="Q572" s="75">
        <v>0</v>
      </c>
      <c r="R572" s="75">
        <v>0</v>
      </c>
      <c r="S572" s="75">
        <v>0</v>
      </c>
      <c r="T572" s="75">
        <v>0</v>
      </c>
      <c r="U572" s="75">
        <v>0</v>
      </c>
      <c r="V572" s="75">
        <v>0</v>
      </c>
      <c r="W572" s="75">
        <v>0</v>
      </c>
      <c r="X572" s="79">
        <v>0.1</v>
      </c>
      <c r="Y572" s="79">
        <v>0.1</v>
      </c>
      <c r="Z572" s="79">
        <v>0.2</v>
      </c>
      <c r="AA572" s="79">
        <v>0.3</v>
      </c>
      <c r="AB572" s="75">
        <v>0.04</v>
      </c>
      <c r="AC572" s="75">
        <v>0.05</v>
      </c>
      <c r="AD572" s="75">
        <v>0.1</v>
      </c>
      <c r="AE572" s="75">
        <v>0.04</v>
      </c>
      <c r="AF572" s="75">
        <v>0.1</v>
      </c>
    </row>
    <row r="573" spans="1:32" x14ac:dyDescent="0.25">
      <c r="A573" s="77" t="s">
        <v>1600</v>
      </c>
      <c r="B573" s="78" t="s">
        <v>1583</v>
      </c>
      <c r="C573" s="79" t="s">
        <v>578</v>
      </c>
      <c r="D573" s="79" t="s">
        <v>369</v>
      </c>
      <c r="E573" s="79" t="s">
        <v>1584</v>
      </c>
      <c r="F573" s="75">
        <v>0</v>
      </c>
      <c r="G573" s="75">
        <v>0</v>
      </c>
      <c r="H573" s="75">
        <v>0</v>
      </c>
      <c r="I573" s="75">
        <v>0</v>
      </c>
      <c r="J573" s="79">
        <v>0</v>
      </c>
      <c r="K573" s="79">
        <v>0</v>
      </c>
      <c r="L573" s="79">
        <v>0</v>
      </c>
      <c r="M573" s="79">
        <v>0</v>
      </c>
      <c r="N573" s="79">
        <v>0</v>
      </c>
      <c r="O573" s="79">
        <v>0</v>
      </c>
      <c r="P573" s="79">
        <v>0</v>
      </c>
      <c r="Q573" s="75">
        <v>0</v>
      </c>
      <c r="R573" s="75">
        <v>0</v>
      </c>
      <c r="S573" s="75">
        <v>0</v>
      </c>
      <c r="T573" s="75">
        <v>0</v>
      </c>
      <c r="U573" s="75">
        <v>0</v>
      </c>
      <c r="V573" s="75">
        <v>0</v>
      </c>
      <c r="W573" s="75">
        <v>0</v>
      </c>
      <c r="X573" s="79">
        <v>0</v>
      </c>
      <c r="Y573" s="79">
        <v>0</v>
      </c>
      <c r="Z573" s="79">
        <v>0</v>
      </c>
      <c r="AA573" s="79">
        <v>0</v>
      </c>
      <c r="AB573" s="75">
        <v>0</v>
      </c>
      <c r="AC573" s="75">
        <v>0</v>
      </c>
      <c r="AD573" s="75">
        <v>0</v>
      </c>
      <c r="AE573" s="75">
        <v>0</v>
      </c>
      <c r="AF573" s="75">
        <v>0</v>
      </c>
    </row>
    <row r="574" spans="1:32" x14ac:dyDescent="0.25">
      <c r="A574" s="77" t="s">
        <v>1600</v>
      </c>
      <c r="B574" s="78" t="s">
        <v>1585</v>
      </c>
      <c r="C574" s="79" t="s">
        <v>760</v>
      </c>
      <c r="D574" s="79" t="s">
        <v>465</v>
      </c>
      <c r="E574" s="79" t="s">
        <v>1586</v>
      </c>
      <c r="F574" s="75">
        <v>9</v>
      </c>
      <c r="G574" s="75">
        <v>5</v>
      </c>
      <c r="H574" s="75">
        <v>367</v>
      </c>
      <c r="I574" s="75">
        <v>4.0999999999999996</v>
      </c>
      <c r="J574" s="79">
        <v>0</v>
      </c>
      <c r="K574" s="79">
        <v>0</v>
      </c>
      <c r="L574" s="79">
        <v>0</v>
      </c>
      <c r="M574" s="79">
        <v>0</v>
      </c>
      <c r="N574" s="79">
        <v>0</v>
      </c>
      <c r="O574" s="79">
        <v>1</v>
      </c>
      <c r="P574" s="79">
        <v>0</v>
      </c>
      <c r="Q574" s="75">
        <v>0.24</v>
      </c>
      <c r="R574" s="75">
        <v>0</v>
      </c>
      <c r="S574" s="75">
        <v>0</v>
      </c>
      <c r="T574" s="75">
        <v>0</v>
      </c>
      <c r="U574" s="75">
        <v>0</v>
      </c>
      <c r="V574" s="75">
        <v>0</v>
      </c>
      <c r="W574" s="75">
        <v>0</v>
      </c>
      <c r="X574" s="79">
        <v>0.3</v>
      </c>
      <c r="Y574" s="79">
        <v>0.3</v>
      </c>
      <c r="Z574" s="79">
        <v>0.2</v>
      </c>
      <c r="AA574" s="79">
        <v>0.5</v>
      </c>
      <c r="AB574" s="75">
        <v>0.06</v>
      </c>
      <c r="AC574" s="75">
        <v>0.06</v>
      </c>
      <c r="AD574" s="75">
        <v>0.12</v>
      </c>
      <c r="AE574" s="75">
        <v>0.06</v>
      </c>
      <c r="AF574" s="75">
        <v>0.12</v>
      </c>
    </row>
    <row r="575" spans="1:32" x14ac:dyDescent="0.25">
      <c r="A575" s="77" t="s">
        <v>1600</v>
      </c>
      <c r="B575" s="78" t="s">
        <v>1587</v>
      </c>
      <c r="C575" s="79" t="s">
        <v>360</v>
      </c>
      <c r="D575" s="79" t="s">
        <v>369</v>
      </c>
      <c r="E575" s="79" t="s">
        <v>1588</v>
      </c>
      <c r="F575" s="75">
        <v>13</v>
      </c>
      <c r="G575" s="75">
        <v>12</v>
      </c>
      <c r="H575" s="75">
        <v>998</v>
      </c>
      <c r="I575" s="75">
        <v>11.1</v>
      </c>
      <c r="J575" s="79">
        <v>1</v>
      </c>
      <c r="K575" s="79">
        <v>2</v>
      </c>
      <c r="L575" s="79">
        <v>0</v>
      </c>
      <c r="M575" s="79">
        <v>1</v>
      </c>
      <c r="N575" s="79">
        <v>1</v>
      </c>
      <c r="O575" s="79">
        <v>3</v>
      </c>
      <c r="P575" s="79">
        <v>0</v>
      </c>
      <c r="Q575" s="75">
        <v>0.27</v>
      </c>
      <c r="R575" s="75">
        <v>0</v>
      </c>
      <c r="S575" s="75">
        <v>0.09</v>
      </c>
      <c r="T575" s="75">
        <v>0.18</v>
      </c>
      <c r="U575" s="75">
        <v>0.27</v>
      </c>
      <c r="V575" s="75">
        <v>0</v>
      </c>
      <c r="W575" s="75">
        <v>0.18</v>
      </c>
      <c r="X575" s="79">
        <v>2.5</v>
      </c>
      <c r="Y575" s="79">
        <v>1.7</v>
      </c>
      <c r="Z575" s="79">
        <v>0.9</v>
      </c>
      <c r="AA575" s="79">
        <v>2.6</v>
      </c>
      <c r="AB575" s="75">
        <v>0.22</v>
      </c>
      <c r="AC575" s="75">
        <v>0.08</v>
      </c>
      <c r="AD575" s="75">
        <v>0.31</v>
      </c>
      <c r="AE575" s="75">
        <v>0.15</v>
      </c>
      <c r="AF575" s="75">
        <v>0.24</v>
      </c>
    </row>
    <row r="576" spans="1:32" x14ac:dyDescent="0.25">
      <c r="A576" s="77" t="s">
        <v>1600</v>
      </c>
      <c r="B576" s="78" t="s">
        <v>1589</v>
      </c>
      <c r="C576" s="79" t="s">
        <v>578</v>
      </c>
      <c r="D576" s="79" t="s">
        <v>375</v>
      </c>
      <c r="E576" s="79" t="s">
        <v>1590</v>
      </c>
      <c r="F576" s="75">
        <v>0</v>
      </c>
      <c r="G576" s="75">
        <v>0</v>
      </c>
      <c r="H576" s="75">
        <v>0</v>
      </c>
      <c r="I576" s="75">
        <v>0</v>
      </c>
      <c r="J576" s="79">
        <v>0</v>
      </c>
      <c r="K576" s="79">
        <v>0</v>
      </c>
      <c r="L576" s="79">
        <v>0</v>
      </c>
      <c r="M576" s="79">
        <v>0</v>
      </c>
      <c r="N576" s="79">
        <v>0</v>
      </c>
      <c r="O576" s="79">
        <v>0</v>
      </c>
      <c r="P576" s="79">
        <v>0</v>
      </c>
      <c r="Q576" s="75">
        <v>0</v>
      </c>
      <c r="R576" s="75">
        <v>0</v>
      </c>
      <c r="S576" s="75">
        <v>0</v>
      </c>
      <c r="T576" s="75">
        <v>0</v>
      </c>
      <c r="U576" s="75">
        <v>0</v>
      </c>
      <c r="V576" s="75">
        <v>0</v>
      </c>
      <c r="W576" s="75">
        <v>0</v>
      </c>
      <c r="X576" s="79">
        <v>0</v>
      </c>
      <c r="Y576" s="79">
        <v>0</v>
      </c>
      <c r="Z576" s="79">
        <v>0</v>
      </c>
      <c r="AA576" s="79">
        <v>0</v>
      </c>
      <c r="AB576" s="75">
        <v>0</v>
      </c>
      <c r="AC576" s="75">
        <v>0</v>
      </c>
      <c r="AD576" s="75">
        <v>0</v>
      </c>
      <c r="AE576" s="75">
        <v>0</v>
      </c>
      <c r="AF576" s="75">
        <v>0</v>
      </c>
    </row>
    <row r="577" spans="1:32" x14ac:dyDescent="0.25">
      <c r="A577" s="77" t="s">
        <v>1600</v>
      </c>
      <c r="B577" s="78" t="s">
        <v>1591</v>
      </c>
      <c r="C577" s="79" t="s">
        <v>364</v>
      </c>
      <c r="D577" s="79" t="s">
        <v>369</v>
      </c>
      <c r="E577" s="79" t="s">
        <v>1508</v>
      </c>
      <c r="F577" s="75">
        <v>20</v>
      </c>
      <c r="G577" s="75">
        <v>20</v>
      </c>
      <c r="H577" s="74">
        <v>1800</v>
      </c>
      <c r="I577" s="75">
        <v>20</v>
      </c>
      <c r="J577" s="79">
        <v>1</v>
      </c>
      <c r="K577" s="79">
        <v>1</v>
      </c>
      <c r="L577" s="79">
        <v>1</v>
      </c>
      <c r="M577" s="79">
        <v>0</v>
      </c>
      <c r="N577" s="79">
        <v>1</v>
      </c>
      <c r="O577" s="79">
        <v>3</v>
      </c>
      <c r="P577" s="79">
        <v>0</v>
      </c>
      <c r="Q577" s="75">
        <v>0.15</v>
      </c>
      <c r="R577" s="75">
        <v>0</v>
      </c>
      <c r="S577" s="75">
        <v>0.05</v>
      </c>
      <c r="T577" s="75">
        <v>0.05</v>
      </c>
      <c r="U577" s="75">
        <v>0.1</v>
      </c>
      <c r="V577" s="75">
        <v>0.05</v>
      </c>
      <c r="W577" s="75">
        <v>0.1</v>
      </c>
      <c r="X577" s="79">
        <v>1.8</v>
      </c>
      <c r="Y577" s="79">
        <v>1</v>
      </c>
      <c r="Z577" s="79">
        <v>2.1</v>
      </c>
      <c r="AA577" s="79">
        <v>3.1</v>
      </c>
      <c r="AB577" s="75">
        <v>0.09</v>
      </c>
      <c r="AC577" s="75">
        <v>0.11</v>
      </c>
      <c r="AD577" s="75">
        <v>0.19</v>
      </c>
      <c r="AE577" s="75">
        <v>0.05</v>
      </c>
      <c r="AF577" s="75">
        <v>0.15</v>
      </c>
    </row>
    <row r="578" spans="1:32" x14ac:dyDescent="0.25">
      <c r="A578" s="77" t="s">
        <v>1600</v>
      </c>
      <c r="B578" s="78" t="s">
        <v>1592</v>
      </c>
      <c r="C578" s="79" t="s">
        <v>760</v>
      </c>
      <c r="D578" s="79" t="s">
        <v>365</v>
      </c>
      <c r="E578" s="79" t="s">
        <v>1593</v>
      </c>
      <c r="F578" s="75">
        <v>16</v>
      </c>
      <c r="G578" s="75">
        <v>11</v>
      </c>
      <c r="H578" s="75">
        <v>926</v>
      </c>
      <c r="I578" s="75">
        <v>10.3</v>
      </c>
      <c r="J578" s="79">
        <v>3</v>
      </c>
      <c r="K578" s="79">
        <v>0</v>
      </c>
      <c r="L578" s="79">
        <v>3</v>
      </c>
      <c r="M578" s="79">
        <v>0</v>
      </c>
      <c r="N578" s="79">
        <v>0</v>
      </c>
      <c r="O578" s="79">
        <v>3</v>
      </c>
      <c r="P578" s="79">
        <v>0</v>
      </c>
      <c r="Q578" s="75">
        <v>0.28999999999999998</v>
      </c>
      <c r="R578" s="75">
        <v>0</v>
      </c>
      <c r="S578" s="75">
        <v>0.28999999999999998</v>
      </c>
      <c r="T578" s="75">
        <v>0</v>
      </c>
      <c r="U578" s="75">
        <v>0.28999999999999998</v>
      </c>
      <c r="V578" s="75">
        <v>0.28999999999999998</v>
      </c>
      <c r="W578" s="75">
        <v>0.28999999999999998</v>
      </c>
      <c r="X578" s="79">
        <v>2.5</v>
      </c>
      <c r="Y578" s="79">
        <v>2.5</v>
      </c>
      <c r="Z578" s="79">
        <v>0.7</v>
      </c>
      <c r="AA578" s="79">
        <v>3.1</v>
      </c>
      <c r="AB578" s="75">
        <v>0.24</v>
      </c>
      <c r="AC578" s="75">
        <v>7.0000000000000007E-2</v>
      </c>
      <c r="AD578" s="75">
        <v>0.31</v>
      </c>
      <c r="AE578" s="75">
        <v>0.24</v>
      </c>
      <c r="AF578" s="75">
        <v>0.31</v>
      </c>
    </row>
    <row r="579" spans="1:32" x14ac:dyDescent="0.25">
      <c r="A579" s="77" t="s">
        <v>1600</v>
      </c>
      <c r="B579" s="78" t="s">
        <v>1594</v>
      </c>
      <c r="C579" s="79" t="s">
        <v>1279</v>
      </c>
      <c r="D579" s="79" t="s">
        <v>369</v>
      </c>
      <c r="E579" s="79" t="s">
        <v>1595</v>
      </c>
      <c r="F579" s="75">
        <v>20</v>
      </c>
      <c r="G579" s="75">
        <v>18</v>
      </c>
      <c r="H579" s="74">
        <v>1561</v>
      </c>
      <c r="I579" s="75">
        <v>17.3</v>
      </c>
      <c r="J579" s="79">
        <v>1</v>
      </c>
      <c r="K579" s="79">
        <v>1</v>
      </c>
      <c r="L579" s="79">
        <v>1</v>
      </c>
      <c r="M579" s="79">
        <v>0</v>
      </c>
      <c r="N579" s="79">
        <v>0</v>
      </c>
      <c r="O579" s="79">
        <v>1</v>
      </c>
      <c r="P579" s="79">
        <v>0</v>
      </c>
      <c r="Q579" s="75">
        <v>0.06</v>
      </c>
      <c r="R579" s="75">
        <v>0</v>
      </c>
      <c r="S579" s="75">
        <v>0.06</v>
      </c>
      <c r="T579" s="75">
        <v>0.06</v>
      </c>
      <c r="U579" s="75">
        <v>0.12</v>
      </c>
      <c r="V579" s="75">
        <v>0.06</v>
      </c>
      <c r="W579" s="75">
        <v>0.12</v>
      </c>
      <c r="X579" s="79">
        <v>2.5</v>
      </c>
      <c r="Y579" s="79">
        <v>2.5</v>
      </c>
      <c r="Z579" s="79">
        <v>0.7</v>
      </c>
      <c r="AA579" s="79">
        <v>3.3</v>
      </c>
      <c r="AB579" s="75">
        <v>0.15</v>
      </c>
      <c r="AC579" s="75">
        <v>0.04</v>
      </c>
      <c r="AD579" s="75">
        <v>0.19</v>
      </c>
      <c r="AE579" s="75">
        <v>0.15</v>
      </c>
      <c r="AF579" s="75">
        <v>0.19</v>
      </c>
    </row>
    <row r="580" spans="1:32" x14ac:dyDescent="0.25">
      <c r="A580" s="77" t="s">
        <v>1600</v>
      </c>
      <c r="B580" s="78" t="s">
        <v>1596</v>
      </c>
      <c r="C580" s="79" t="s">
        <v>768</v>
      </c>
      <c r="D580" s="79" t="s">
        <v>399</v>
      </c>
      <c r="E580" s="79" t="s">
        <v>1597</v>
      </c>
      <c r="F580" s="75">
        <v>0</v>
      </c>
      <c r="G580" s="75">
        <v>0</v>
      </c>
      <c r="H580" s="75">
        <v>0</v>
      </c>
      <c r="I580" s="75">
        <v>0</v>
      </c>
      <c r="J580" s="79">
        <v>0</v>
      </c>
      <c r="K580" s="79">
        <v>0</v>
      </c>
      <c r="L580" s="79">
        <v>0</v>
      </c>
      <c r="M580" s="79">
        <v>0</v>
      </c>
      <c r="N580" s="79">
        <v>0</v>
      </c>
      <c r="O580" s="79">
        <v>0</v>
      </c>
      <c r="P580" s="79">
        <v>0</v>
      </c>
      <c r="Q580" s="75">
        <v>0</v>
      </c>
      <c r="R580" s="75">
        <v>0</v>
      </c>
      <c r="S580" s="75">
        <v>0</v>
      </c>
      <c r="T580" s="75">
        <v>0</v>
      </c>
      <c r="U580" s="75">
        <v>0</v>
      </c>
      <c r="V580" s="75">
        <v>0</v>
      </c>
      <c r="W580" s="75">
        <v>0</v>
      </c>
      <c r="X580" s="79">
        <v>0</v>
      </c>
      <c r="Y580" s="79">
        <v>0</v>
      </c>
      <c r="Z580" s="79">
        <v>0</v>
      </c>
      <c r="AA580" s="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
      <c r="G581" s="75">
        <v>15</v>
      </c>
      <c r="H581" s="74">
        <v>1274</v>
      </c>
      <c r="I581" s="75">
        <v>14.2</v>
      </c>
      <c r="J581" s="79">
        <v>1</v>
      </c>
      <c r="K581" s="79">
        <v>0</v>
      </c>
      <c r="L581" s="79">
        <v>1</v>
      </c>
      <c r="M581" s="79">
        <v>0</v>
      </c>
      <c r="N581" s="79">
        <v>0</v>
      </c>
      <c r="O581" s="79">
        <v>0</v>
      </c>
      <c r="P581" s="79">
        <v>0</v>
      </c>
      <c r="Q581" s="75">
        <v>0</v>
      </c>
      <c r="R581" s="75">
        <v>0</v>
      </c>
      <c r="S581" s="75">
        <v>7.0000000000000007E-2</v>
      </c>
      <c r="T581" s="75">
        <v>0</v>
      </c>
      <c r="U581" s="75">
        <v>7.0000000000000007E-2</v>
      </c>
      <c r="V581" s="75">
        <v>7.0000000000000007E-2</v>
      </c>
      <c r="W581" s="75">
        <v>7.0000000000000007E-2</v>
      </c>
      <c r="X581" s="79">
        <v>1.1000000000000001</v>
      </c>
      <c r="Y581" s="79">
        <v>1.1000000000000001</v>
      </c>
      <c r="Z581" s="79">
        <v>0</v>
      </c>
      <c r="AA581" s="79">
        <v>1.1000000000000001</v>
      </c>
      <c r="AB581" s="75">
        <v>0.08</v>
      </c>
      <c r="AC581" s="75">
        <v>0</v>
      </c>
      <c r="AD581" s="75">
        <v>0.08</v>
      </c>
      <c r="AE581" s="75">
        <v>0.08</v>
      </c>
      <c r="AF581" s="75">
        <v>0.08</v>
      </c>
    </row>
    <row r="582" spans="1:32" x14ac:dyDescent="0.25">
      <c r="A582" s="54" t="s">
        <v>1664</v>
      </c>
      <c r="B582" s="88" t="s">
        <v>1601</v>
      </c>
      <c r="C582" s="75" t="s">
        <v>406</v>
      </c>
      <c r="D582" s="75" t="s">
        <v>361</v>
      </c>
      <c r="E582" s="75" t="s">
        <v>1602</v>
      </c>
      <c r="F582" s="79">
        <v>15</v>
      </c>
      <c r="G582" s="79">
        <v>7</v>
      </c>
      <c r="H582" s="79">
        <v>786</v>
      </c>
      <c r="I582" s="79">
        <v>8.6999999999999993</v>
      </c>
      <c r="J582" s="75">
        <v>1</v>
      </c>
      <c r="K582" s="75">
        <v>0</v>
      </c>
      <c r="L582" s="75">
        <v>1</v>
      </c>
      <c r="M582" s="75">
        <v>0</v>
      </c>
      <c r="N582" s="75">
        <v>0</v>
      </c>
      <c r="O582" s="75">
        <v>2</v>
      </c>
      <c r="P582" s="75">
        <v>0</v>
      </c>
      <c r="Q582" s="79">
        <v>0.23</v>
      </c>
      <c r="R582" s="79">
        <v>0</v>
      </c>
      <c r="S582" s="79">
        <v>0.11</v>
      </c>
      <c r="T582" s="79">
        <v>0</v>
      </c>
      <c r="U582" s="79">
        <v>0.11</v>
      </c>
      <c r="V582" s="79">
        <v>0.11</v>
      </c>
      <c r="W582" s="79">
        <v>0.11</v>
      </c>
      <c r="X582" s="75">
        <v>0.7</v>
      </c>
      <c r="Y582" s="75">
        <v>0.7</v>
      </c>
      <c r="Z582" s="75">
        <v>1</v>
      </c>
      <c r="AA582" s="75">
        <v>1.7</v>
      </c>
      <c r="AB582" s="79">
        <v>0.08</v>
      </c>
      <c r="AC582" s="79">
        <v>0.11</v>
      </c>
      <c r="AD582" s="79">
        <v>0.2</v>
      </c>
      <c r="AE582" s="79">
        <v>0.08</v>
      </c>
      <c r="AF582" s="79">
        <v>0.2</v>
      </c>
    </row>
    <row r="583" spans="1:32" x14ac:dyDescent="0.25">
      <c r="A583" s="54" t="s">
        <v>1664</v>
      </c>
      <c r="B583" s="88" t="s">
        <v>1603</v>
      </c>
      <c r="C583" s="75" t="s">
        <v>490</v>
      </c>
      <c r="D583" s="75" t="s">
        <v>361</v>
      </c>
      <c r="E583" s="75" t="s">
        <v>1604</v>
      </c>
      <c r="F583" s="79">
        <v>11</v>
      </c>
      <c r="G583" s="79">
        <v>10</v>
      </c>
      <c r="H583" s="79">
        <v>821</v>
      </c>
      <c r="I583" s="79">
        <v>9.1</v>
      </c>
      <c r="J583" s="75">
        <v>0</v>
      </c>
      <c r="K583" s="75">
        <v>1</v>
      </c>
      <c r="L583" s="75">
        <v>0</v>
      </c>
      <c r="M583" s="75">
        <v>0</v>
      </c>
      <c r="N583" s="75">
        <v>0</v>
      </c>
      <c r="O583" s="75">
        <v>1</v>
      </c>
      <c r="P583" s="75">
        <v>0</v>
      </c>
      <c r="Q583" s="79">
        <v>0.11</v>
      </c>
      <c r="R583" s="79">
        <v>0</v>
      </c>
      <c r="S583" s="79">
        <v>0</v>
      </c>
      <c r="T583" s="79">
        <v>0.11</v>
      </c>
      <c r="U583" s="79">
        <v>0.11</v>
      </c>
      <c r="V583" s="79">
        <v>0</v>
      </c>
      <c r="W583" s="79">
        <v>0.11</v>
      </c>
      <c r="X583" s="75">
        <v>0.2</v>
      </c>
      <c r="Y583" s="75">
        <v>0.2</v>
      </c>
      <c r="Z583" s="75">
        <v>0.6</v>
      </c>
      <c r="AA583" s="75">
        <v>0.8</v>
      </c>
      <c r="AB583" s="79">
        <v>0.02</v>
      </c>
      <c r="AC583" s="79">
        <v>0.06</v>
      </c>
      <c r="AD583" s="79">
        <v>0.08</v>
      </c>
      <c r="AE583" s="79">
        <v>0.02</v>
      </c>
      <c r="AF583" s="79">
        <v>0.08</v>
      </c>
    </row>
    <row r="584" spans="1:32" x14ac:dyDescent="0.25">
      <c r="A584" s="54" t="s">
        <v>1664</v>
      </c>
      <c r="B584" s="88" t="s">
        <v>1605</v>
      </c>
      <c r="C584" s="75" t="s">
        <v>512</v>
      </c>
      <c r="D584" s="75" t="s">
        <v>399</v>
      </c>
      <c r="E584" s="75" t="s">
        <v>1606</v>
      </c>
      <c r="F584" s="79">
        <v>5</v>
      </c>
      <c r="G584" s="79">
        <v>0</v>
      </c>
      <c r="H584" s="79">
        <v>74</v>
      </c>
      <c r="I584" s="79">
        <v>0.8</v>
      </c>
      <c r="J584" s="75">
        <v>0</v>
      </c>
      <c r="K584" s="75">
        <v>0</v>
      </c>
      <c r="L584" s="75">
        <v>0</v>
      </c>
      <c r="M584" s="75">
        <v>0</v>
      </c>
      <c r="N584" s="75">
        <v>0</v>
      </c>
      <c r="O584" s="75">
        <v>0</v>
      </c>
      <c r="P584" s="75">
        <v>0</v>
      </c>
      <c r="Q584" s="79">
        <v>0</v>
      </c>
      <c r="R584" s="79">
        <v>0</v>
      </c>
      <c r="S584" s="79">
        <v>0</v>
      </c>
      <c r="T584" s="79">
        <v>0</v>
      </c>
      <c r="U584" s="79">
        <v>0</v>
      </c>
      <c r="V584" s="79">
        <v>0</v>
      </c>
      <c r="W584" s="79">
        <v>0</v>
      </c>
      <c r="X584" s="75">
        <v>0.1</v>
      </c>
      <c r="Y584" s="75">
        <v>0.1</v>
      </c>
      <c r="Z584" s="75">
        <v>0</v>
      </c>
      <c r="AA584" s="75">
        <v>0.1</v>
      </c>
      <c r="AB584" s="79">
        <v>0.12</v>
      </c>
      <c r="AC584" s="79">
        <v>0</v>
      </c>
      <c r="AD584" s="79">
        <v>0.12</v>
      </c>
      <c r="AE584" s="79">
        <v>0.12</v>
      </c>
      <c r="AF584" s="79">
        <v>0.12</v>
      </c>
    </row>
    <row r="585" spans="1:32" x14ac:dyDescent="0.25">
      <c r="A585" s="54" t="s">
        <v>1664</v>
      </c>
      <c r="B585" s="88" t="s">
        <v>1607</v>
      </c>
      <c r="C585" s="75" t="s">
        <v>490</v>
      </c>
      <c r="D585" s="75" t="s">
        <v>361</v>
      </c>
      <c r="E585" s="75" t="s">
        <v>1608</v>
      </c>
      <c r="F585" s="79">
        <v>13</v>
      </c>
      <c r="G585" s="79">
        <v>11</v>
      </c>
      <c r="H585" s="80">
        <v>1005</v>
      </c>
      <c r="I585" s="79">
        <v>11.2</v>
      </c>
      <c r="J585" s="75">
        <v>0</v>
      </c>
      <c r="K585" s="75">
        <v>0</v>
      </c>
      <c r="L585" s="75">
        <v>0</v>
      </c>
      <c r="M585" s="75">
        <v>0</v>
      </c>
      <c r="N585" s="75">
        <v>0</v>
      </c>
      <c r="O585" s="75">
        <v>3</v>
      </c>
      <c r="P585" s="75">
        <v>0</v>
      </c>
      <c r="Q585" s="79">
        <v>0.27</v>
      </c>
      <c r="R585" s="79">
        <v>0</v>
      </c>
      <c r="S585" s="79">
        <v>0</v>
      </c>
      <c r="T585" s="79">
        <v>0</v>
      </c>
      <c r="U585" s="79">
        <v>0</v>
      </c>
      <c r="V585" s="79">
        <v>0</v>
      </c>
      <c r="W585" s="79">
        <v>0</v>
      </c>
      <c r="X585" s="75">
        <v>0.3</v>
      </c>
      <c r="Y585" s="75">
        <v>0.3</v>
      </c>
      <c r="Z585" s="75">
        <v>0.4</v>
      </c>
      <c r="AA585" s="75">
        <v>0.7</v>
      </c>
      <c r="AB585" s="79">
        <v>0.02</v>
      </c>
      <c r="AC585" s="79">
        <v>0.04</v>
      </c>
      <c r="AD585" s="79">
        <v>0.06</v>
      </c>
      <c r="AE585" s="79">
        <v>0.02</v>
      </c>
      <c r="AF585" s="79">
        <v>0.06</v>
      </c>
    </row>
    <row r="586" spans="1:32" x14ac:dyDescent="0.25">
      <c r="A586" s="54" t="s">
        <v>1664</v>
      </c>
      <c r="B586" s="88" t="s">
        <v>1609</v>
      </c>
      <c r="C586" s="75" t="s">
        <v>578</v>
      </c>
      <c r="D586" s="75" t="s">
        <v>361</v>
      </c>
      <c r="E586" s="75" t="s">
        <v>1610</v>
      </c>
      <c r="F586" s="79">
        <v>17</v>
      </c>
      <c r="G586" s="79">
        <v>17</v>
      </c>
      <c r="H586" s="80">
        <v>1472</v>
      </c>
      <c r="I586" s="79">
        <v>16.399999999999999</v>
      </c>
      <c r="J586" s="75">
        <v>0</v>
      </c>
      <c r="K586" s="75">
        <v>0</v>
      </c>
      <c r="L586" s="75">
        <v>0</v>
      </c>
      <c r="M586" s="75">
        <v>0</v>
      </c>
      <c r="N586" s="75">
        <v>0</v>
      </c>
      <c r="O586" s="75">
        <v>2</v>
      </c>
      <c r="P586" s="75">
        <v>1</v>
      </c>
      <c r="Q586" s="79">
        <v>0.12</v>
      </c>
      <c r="R586" s="79">
        <v>0.06</v>
      </c>
      <c r="S586" s="79">
        <v>0</v>
      </c>
      <c r="T586" s="79">
        <v>0</v>
      </c>
      <c r="U586" s="79">
        <v>0</v>
      </c>
      <c r="V586" s="79">
        <v>0</v>
      </c>
      <c r="W586" s="79">
        <v>0</v>
      </c>
      <c r="X586" s="75">
        <v>0</v>
      </c>
      <c r="Y586" s="75">
        <v>0</v>
      </c>
      <c r="Z586" s="75">
        <v>0.1</v>
      </c>
      <c r="AA586" s="75">
        <v>0.1</v>
      </c>
      <c r="AB586" s="79">
        <v>0</v>
      </c>
      <c r="AC586" s="79">
        <v>0</v>
      </c>
      <c r="AD586" s="79">
        <v>0.01</v>
      </c>
      <c r="AE586" s="79">
        <v>0</v>
      </c>
      <c r="AF586" s="79">
        <v>0.01</v>
      </c>
    </row>
    <row r="587" spans="1:32" x14ac:dyDescent="0.25">
      <c r="A587" s="54" t="s">
        <v>1664</v>
      </c>
      <c r="B587" s="88" t="s">
        <v>1611</v>
      </c>
      <c r="C587" s="75" t="s">
        <v>490</v>
      </c>
      <c r="D587" s="75" t="s">
        <v>365</v>
      </c>
      <c r="E587" s="75" t="s">
        <v>1612</v>
      </c>
      <c r="F587" s="79">
        <v>9</v>
      </c>
      <c r="G587" s="79">
        <v>8</v>
      </c>
      <c r="H587" s="79">
        <v>612</v>
      </c>
      <c r="I587" s="79">
        <v>6.8</v>
      </c>
      <c r="J587" s="75">
        <v>0</v>
      </c>
      <c r="K587" s="75">
        <v>0</v>
      </c>
      <c r="L587" s="75">
        <v>0</v>
      </c>
      <c r="M587" s="75">
        <v>0</v>
      </c>
      <c r="N587" s="75">
        <v>0</v>
      </c>
      <c r="O587" s="75">
        <v>2</v>
      </c>
      <c r="P587" s="75">
        <v>1</v>
      </c>
      <c r="Q587" s="79">
        <v>0.28999999999999998</v>
      </c>
      <c r="R587" s="79">
        <v>0.15</v>
      </c>
      <c r="S587" s="79">
        <v>0</v>
      </c>
      <c r="T587" s="79">
        <v>0</v>
      </c>
      <c r="U587" s="79">
        <v>0</v>
      </c>
      <c r="V587" s="79">
        <v>0</v>
      </c>
      <c r="W587" s="79">
        <v>0</v>
      </c>
      <c r="X587" s="75">
        <v>2</v>
      </c>
      <c r="Y587" s="75">
        <v>2</v>
      </c>
      <c r="Z587" s="75">
        <v>0.3</v>
      </c>
      <c r="AA587" s="75">
        <v>2.2999999999999998</v>
      </c>
      <c r="AB587" s="79">
        <v>0.3</v>
      </c>
      <c r="AC587" s="79">
        <v>0.04</v>
      </c>
      <c r="AD587" s="79">
        <v>0.34</v>
      </c>
      <c r="AE587" s="79">
        <v>0.3</v>
      </c>
      <c r="AF587" s="79">
        <v>0.34</v>
      </c>
    </row>
    <row r="588" spans="1:32" x14ac:dyDescent="0.25">
      <c r="A588" s="54" t="s">
        <v>1664</v>
      </c>
      <c r="B588" s="88" t="s">
        <v>1613</v>
      </c>
      <c r="C588" s="75" t="s">
        <v>364</v>
      </c>
      <c r="D588" s="75" t="s">
        <v>369</v>
      </c>
      <c r="E588" s="75" t="s">
        <v>1614</v>
      </c>
      <c r="F588" s="79">
        <v>0</v>
      </c>
      <c r="G588" s="79">
        <v>0</v>
      </c>
      <c r="H588" s="79">
        <v>0</v>
      </c>
      <c r="I588" s="79">
        <v>0</v>
      </c>
      <c r="J588" s="75">
        <v>0</v>
      </c>
      <c r="K588" s="75">
        <v>0</v>
      </c>
      <c r="L588" s="75">
        <v>0</v>
      </c>
      <c r="M588" s="75">
        <v>0</v>
      </c>
      <c r="N588" s="75">
        <v>0</v>
      </c>
      <c r="O588" s="75">
        <v>0</v>
      </c>
      <c r="P588" s="75">
        <v>0</v>
      </c>
      <c r="Q588" s="79">
        <v>0</v>
      </c>
      <c r="R588" s="79">
        <v>0</v>
      </c>
      <c r="S588" s="79">
        <v>0</v>
      </c>
      <c r="T588" s="79">
        <v>0</v>
      </c>
      <c r="U588" s="79">
        <v>0</v>
      </c>
      <c r="V588" s="79">
        <v>0</v>
      </c>
      <c r="W588" s="79">
        <v>0</v>
      </c>
      <c r="X588" s="75">
        <v>0</v>
      </c>
      <c r="Y588" s="75">
        <v>0</v>
      </c>
      <c r="Z588" s="75">
        <v>0</v>
      </c>
      <c r="AA588" s="75">
        <v>0</v>
      </c>
      <c r="AB588" s="79">
        <v>0</v>
      </c>
      <c r="AC588" s="79">
        <v>0</v>
      </c>
      <c r="AD588" s="79">
        <v>0</v>
      </c>
      <c r="AE588" s="79">
        <v>0</v>
      </c>
      <c r="AF588" s="79">
        <v>0</v>
      </c>
    </row>
    <row r="589" spans="1:32" x14ac:dyDescent="0.25">
      <c r="A589" s="54" t="s">
        <v>1664</v>
      </c>
      <c r="B589" s="88" t="s">
        <v>1615</v>
      </c>
      <c r="C589" s="75" t="s">
        <v>360</v>
      </c>
      <c r="D589" s="75" t="s">
        <v>365</v>
      </c>
      <c r="E589" s="75" t="s">
        <v>1616</v>
      </c>
      <c r="F589" s="79">
        <v>3</v>
      </c>
      <c r="G589" s="79">
        <v>1</v>
      </c>
      <c r="H589" s="79">
        <v>133</v>
      </c>
      <c r="I589" s="79">
        <v>1.5</v>
      </c>
      <c r="J589" s="75">
        <v>0</v>
      </c>
      <c r="K589" s="75">
        <v>0</v>
      </c>
      <c r="L589" s="75">
        <v>0</v>
      </c>
      <c r="M589" s="75">
        <v>0</v>
      </c>
      <c r="N589" s="75">
        <v>0</v>
      </c>
      <c r="O589" s="75">
        <v>0</v>
      </c>
      <c r="P589" s="75">
        <v>0</v>
      </c>
      <c r="Q589" s="79">
        <v>0</v>
      </c>
      <c r="R589" s="79">
        <v>0</v>
      </c>
      <c r="S589" s="79">
        <v>0</v>
      </c>
      <c r="T589" s="79">
        <v>0</v>
      </c>
      <c r="U589" s="79">
        <v>0</v>
      </c>
      <c r="V589" s="79">
        <v>0</v>
      </c>
      <c r="W589" s="79">
        <v>0</v>
      </c>
      <c r="X589" s="75">
        <v>0.3</v>
      </c>
      <c r="Y589" s="75">
        <v>0.3</v>
      </c>
      <c r="Z589" s="75">
        <v>0.3</v>
      </c>
      <c r="AA589" s="75">
        <v>0.5</v>
      </c>
      <c r="AB589" s="79">
        <v>0.18</v>
      </c>
      <c r="AC589" s="79">
        <v>0.18</v>
      </c>
      <c r="AD589" s="79">
        <v>0.35</v>
      </c>
      <c r="AE589" s="79">
        <v>0.18</v>
      </c>
      <c r="AF589" s="79">
        <v>0.35</v>
      </c>
    </row>
    <row r="590" spans="1:32" s="72" customFormat="1" x14ac:dyDescent="0.25">
      <c r="A590" s="54" t="s">
        <v>1600</v>
      </c>
      <c r="B590" s="88" t="s">
        <v>1563</v>
      </c>
      <c r="C590" s="75" t="s">
        <v>364</v>
      </c>
      <c r="D590" s="75" t="s">
        <v>361</v>
      </c>
      <c r="E590" s="75" t="s">
        <v>1564</v>
      </c>
      <c r="F590" s="79">
        <v>8</v>
      </c>
      <c r="G590" s="79">
        <v>8</v>
      </c>
      <c r="H590" s="79">
        <v>720</v>
      </c>
      <c r="I590" s="79">
        <v>8</v>
      </c>
      <c r="J590" s="75">
        <v>0</v>
      </c>
      <c r="K590" s="75">
        <v>0</v>
      </c>
      <c r="L590" s="75">
        <v>0</v>
      </c>
      <c r="M590" s="75">
        <v>0</v>
      </c>
      <c r="N590" s="75">
        <v>0</v>
      </c>
      <c r="O590" s="75">
        <v>2</v>
      </c>
      <c r="P590" s="75">
        <v>0</v>
      </c>
      <c r="Q590" s="79">
        <v>0.25</v>
      </c>
      <c r="R590" s="79">
        <v>0</v>
      </c>
      <c r="S590" s="79">
        <v>0</v>
      </c>
      <c r="T590" s="79">
        <v>0</v>
      </c>
      <c r="U590" s="79">
        <v>0</v>
      </c>
      <c r="V590" s="79">
        <v>0</v>
      </c>
      <c r="W590" s="79">
        <v>0</v>
      </c>
      <c r="X590" s="75">
        <v>0.5</v>
      </c>
      <c r="Y590" s="75">
        <v>0.5</v>
      </c>
      <c r="Z590" s="75">
        <v>0.1</v>
      </c>
      <c r="AA590" s="75">
        <v>0.6</v>
      </c>
      <c r="AB590" s="79">
        <v>0.06</v>
      </c>
      <c r="AC590" s="79">
        <v>0.01</v>
      </c>
      <c r="AD590" s="79">
        <v>7.0000000000000007E-2</v>
      </c>
      <c r="AE590" s="79">
        <v>0.06</v>
      </c>
      <c r="AF590" s="79">
        <v>7.0000000000000007E-2</v>
      </c>
    </row>
    <row r="591" spans="1:32" x14ac:dyDescent="0.25">
      <c r="A591" s="54" t="s">
        <v>1664</v>
      </c>
      <c r="B591" s="88" t="s">
        <v>1617</v>
      </c>
      <c r="C591" s="75" t="s">
        <v>578</v>
      </c>
      <c r="D591" s="75" t="s">
        <v>365</v>
      </c>
      <c r="E591" s="75" t="s">
        <v>1618</v>
      </c>
      <c r="F591" s="79">
        <v>0</v>
      </c>
      <c r="G591" s="79">
        <v>0</v>
      </c>
      <c r="H591" s="79">
        <v>0</v>
      </c>
      <c r="I591" s="79">
        <v>0</v>
      </c>
      <c r="J591" s="75">
        <v>0</v>
      </c>
      <c r="K591" s="75">
        <v>0</v>
      </c>
      <c r="L591" s="75">
        <v>0</v>
      </c>
      <c r="M591" s="75">
        <v>0</v>
      </c>
      <c r="N591" s="75">
        <v>0</v>
      </c>
      <c r="O591" s="75">
        <v>0</v>
      </c>
      <c r="P591" s="75">
        <v>0</v>
      </c>
      <c r="Q591" s="79">
        <v>0</v>
      </c>
      <c r="R591" s="79">
        <v>0</v>
      </c>
      <c r="S591" s="79">
        <v>0</v>
      </c>
      <c r="T591" s="79">
        <v>0</v>
      </c>
      <c r="U591" s="79">
        <v>0</v>
      </c>
      <c r="V591" s="79">
        <v>0</v>
      </c>
      <c r="W591" s="79">
        <v>0</v>
      </c>
      <c r="X591" s="75">
        <v>0</v>
      </c>
      <c r="Y591" s="75">
        <v>0</v>
      </c>
      <c r="Z591" s="75">
        <v>0</v>
      </c>
      <c r="AA591" s="75">
        <v>0</v>
      </c>
      <c r="AB591" s="79">
        <v>0</v>
      </c>
      <c r="AC591" s="79">
        <v>0</v>
      </c>
      <c r="AD591" s="79">
        <v>0</v>
      </c>
      <c r="AE591" s="79">
        <v>0</v>
      </c>
      <c r="AF591" s="79">
        <v>0</v>
      </c>
    </row>
    <row r="592" spans="1:32" x14ac:dyDescent="0.25">
      <c r="A592" s="54" t="s">
        <v>1664</v>
      </c>
      <c r="B592" s="88" t="s">
        <v>1619</v>
      </c>
      <c r="C592" s="75" t="s">
        <v>417</v>
      </c>
      <c r="D592" s="75" t="s">
        <v>361</v>
      </c>
      <c r="E592" s="75" t="s">
        <v>1620</v>
      </c>
      <c r="F592" s="79">
        <v>7</v>
      </c>
      <c r="G592" s="79">
        <v>3</v>
      </c>
      <c r="H592" s="79">
        <v>310</v>
      </c>
      <c r="I592" s="79">
        <v>3.4</v>
      </c>
      <c r="J592" s="75">
        <v>0</v>
      </c>
      <c r="K592" s="75">
        <v>0</v>
      </c>
      <c r="L592" s="75">
        <v>0</v>
      </c>
      <c r="M592" s="75">
        <v>0</v>
      </c>
      <c r="N592" s="75">
        <v>0</v>
      </c>
      <c r="O592" s="75">
        <v>2</v>
      </c>
      <c r="P592" s="75">
        <v>0</v>
      </c>
      <c r="Q592" s="79">
        <v>0.59</v>
      </c>
      <c r="R592" s="79">
        <v>0</v>
      </c>
      <c r="S592" s="79">
        <v>0</v>
      </c>
      <c r="T592" s="79">
        <v>0</v>
      </c>
      <c r="U592" s="79">
        <v>0</v>
      </c>
      <c r="V592" s="79">
        <v>0</v>
      </c>
      <c r="W592" s="79">
        <v>0</v>
      </c>
      <c r="X592" s="75">
        <v>0</v>
      </c>
      <c r="Y592" s="75">
        <v>0</v>
      </c>
      <c r="Z592" s="75">
        <v>0.1</v>
      </c>
      <c r="AA592" s="75">
        <v>0.1</v>
      </c>
      <c r="AB592" s="79">
        <v>0</v>
      </c>
      <c r="AC592" s="79">
        <v>0.02</v>
      </c>
      <c r="AD592" s="79">
        <v>0.02</v>
      </c>
      <c r="AE592" s="79">
        <v>0</v>
      </c>
      <c r="AF592" s="79">
        <v>0.02</v>
      </c>
    </row>
    <row r="593" spans="1:32" x14ac:dyDescent="0.25">
      <c r="A593" s="54" t="s">
        <v>1664</v>
      </c>
      <c r="B593" s="88" t="s">
        <v>1621</v>
      </c>
      <c r="C593" s="75" t="s">
        <v>364</v>
      </c>
      <c r="D593" s="75" t="s">
        <v>369</v>
      </c>
      <c r="E593" s="75" t="s">
        <v>1622</v>
      </c>
      <c r="F593" s="79">
        <v>0</v>
      </c>
      <c r="G593" s="79">
        <v>0</v>
      </c>
      <c r="H593" s="79">
        <v>0</v>
      </c>
      <c r="I593" s="79">
        <v>0</v>
      </c>
      <c r="J593" s="75">
        <v>0</v>
      </c>
      <c r="K593" s="75">
        <v>0</v>
      </c>
      <c r="L593" s="75">
        <v>0</v>
      </c>
      <c r="M593" s="75">
        <v>0</v>
      </c>
      <c r="N593" s="75">
        <v>0</v>
      </c>
      <c r="O593" s="75">
        <v>0</v>
      </c>
      <c r="P593" s="75">
        <v>0</v>
      </c>
      <c r="Q593" s="79">
        <v>0</v>
      </c>
      <c r="R593" s="79">
        <v>0</v>
      </c>
      <c r="S593" s="79">
        <v>0</v>
      </c>
      <c r="T593" s="79">
        <v>0</v>
      </c>
      <c r="U593" s="79">
        <v>0</v>
      </c>
      <c r="V593" s="79">
        <v>0</v>
      </c>
      <c r="W593" s="79">
        <v>0</v>
      </c>
      <c r="X593" s="75">
        <v>0</v>
      </c>
      <c r="Y593" s="75">
        <v>0</v>
      </c>
      <c r="Z593" s="75">
        <v>0</v>
      </c>
      <c r="AA593" s="75">
        <v>0</v>
      </c>
      <c r="AB593" s="79">
        <v>0</v>
      </c>
      <c r="AC593" s="79">
        <v>0</v>
      </c>
      <c r="AD593" s="79">
        <v>0</v>
      </c>
      <c r="AE593" s="79">
        <v>0</v>
      </c>
      <c r="AF593" s="79">
        <v>0</v>
      </c>
    </row>
    <row r="594" spans="1:32" x14ac:dyDescent="0.25">
      <c r="A594" s="54" t="s">
        <v>1664</v>
      </c>
      <c r="B594" s="88" t="s">
        <v>1623</v>
      </c>
      <c r="C594" s="75" t="s">
        <v>417</v>
      </c>
      <c r="D594" s="75" t="s">
        <v>399</v>
      </c>
      <c r="E594" s="75" t="s">
        <v>1624</v>
      </c>
      <c r="F594" s="79">
        <v>13</v>
      </c>
      <c r="G594" s="79">
        <v>8</v>
      </c>
      <c r="H594" s="79">
        <v>707</v>
      </c>
      <c r="I594" s="79">
        <v>7.9</v>
      </c>
      <c r="J594" s="75">
        <v>1</v>
      </c>
      <c r="K594" s="75">
        <v>1</v>
      </c>
      <c r="L594" s="75">
        <v>1</v>
      </c>
      <c r="M594" s="75">
        <v>0</v>
      </c>
      <c r="N594" s="75">
        <v>0</v>
      </c>
      <c r="O594" s="75">
        <v>1</v>
      </c>
      <c r="P594" s="75">
        <v>0</v>
      </c>
      <c r="Q594" s="79">
        <v>0.13</v>
      </c>
      <c r="R594" s="79">
        <v>0</v>
      </c>
      <c r="S594" s="79">
        <v>0.13</v>
      </c>
      <c r="T594" s="79">
        <v>0.13</v>
      </c>
      <c r="U594" s="79">
        <v>0.25</v>
      </c>
      <c r="V594" s="79">
        <v>0.13</v>
      </c>
      <c r="W594" s="79">
        <v>0.25</v>
      </c>
      <c r="X594" s="75">
        <v>1.2</v>
      </c>
      <c r="Y594" s="75">
        <v>1.2</v>
      </c>
      <c r="Z594" s="75">
        <v>0.5</v>
      </c>
      <c r="AA594" s="75">
        <v>1.7</v>
      </c>
      <c r="AB594" s="79">
        <v>0.15</v>
      </c>
      <c r="AC594" s="79">
        <v>0.06</v>
      </c>
      <c r="AD594" s="79">
        <v>0.22</v>
      </c>
      <c r="AE594" s="79">
        <v>0.15</v>
      </c>
      <c r="AF594" s="79">
        <v>0.22</v>
      </c>
    </row>
    <row r="595" spans="1:32" x14ac:dyDescent="0.25">
      <c r="A595" s="54" t="s">
        <v>1664</v>
      </c>
      <c r="B595" s="88" t="s">
        <v>1625</v>
      </c>
      <c r="C595" s="75" t="s">
        <v>1512</v>
      </c>
      <c r="D595" s="75" t="s">
        <v>365</v>
      </c>
      <c r="E595" s="75" t="s">
        <v>1626</v>
      </c>
      <c r="F595" s="79">
        <v>16</v>
      </c>
      <c r="G595" s="79">
        <v>8</v>
      </c>
      <c r="H595" s="79">
        <v>649</v>
      </c>
      <c r="I595" s="79">
        <v>7.2</v>
      </c>
      <c r="J595" s="75">
        <v>0</v>
      </c>
      <c r="K595" s="75">
        <v>1</v>
      </c>
      <c r="L595" s="75">
        <v>0</v>
      </c>
      <c r="M595" s="75">
        <v>0</v>
      </c>
      <c r="N595" s="75">
        <v>0</v>
      </c>
      <c r="O595" s="75">
        <v>1</v>
      </c>
      <c r="P595" s="75">
        <v>0</v>
      </c>
      <c r="Q595" s="79">
        <v>0.14000000000000001</v>
      </c>
      <c r="R595" s="79">
        <v>0</v>
      </c>
      <c r="S595" s="79">
        <v>0</v>
      </c>
      <c r="T595" s="79">
        <v>0.14000000000000001</v>
      </c>
      <c r="U595" s="79">
        <v>0.14000000000000001</v>
      </c>
      <c r="V595" s="79">
        <v>0</v>
      </c>
      <c r="W595" s="79">
        <v>0.14000000000000001</v>
      </c>
      <c r="X595" s="75">
        <v>0.4</v>
      </c>
      <c r="Y595" s="75">
        <v>0.4</v>
      </c>
      <c r="Z595" s="75">
        <v>0.9</v>
      </c>
      <c r="AA595" s="75">
        <v>1.3</v>
      </c>
      <c r="AB595" s="79">
        <v>0.06</v>
      </c>
      <c r="AC595" s="79">
        <v>0.12</v>
      </c>
      <c r="AD595" s="79">
        <v>0.18</v>
      </c>
      <c r="AE595" s="79">
        <v>0.06</v>
      </c>
      <c r="AF595" s="79">
        <v>0.18</v>
      </c>
    </row>
    <row r="596" spans="1:32" x14ac:dyDescent="0.25">
      <c r="A596" s="54" t="s">
        <v>1664</v>
      </c>
      <c r="B596" s="88" t="s">
        <v>1627</v>
      </c>
      <c r="C596" s="75" t="s">
        <v>578</v>
      </c>
      <c r="D596" s="75" t="s">
        <v>369</v>
      </c>
      <c r="E596" s="75" t="s">
        <v>1525</v>
      </c>
      <c r="F596" s="79">
        <v>5</v>
      </c>
      <c r="G596" s="79">
        <v>1</v>
      </c>
      <c r="H596" s="79">
        <v>169</v>
      </c>
      <c r="I596" s="79">
        <v>1.9</v>
      </c>
      <c r="J596" s="75">
        <v>0</v>
      </c>
      <c r="K596" s="75">
        <v>0</v>
      </c>
      <c r="L596" s="75">
        <v>0</v>
      </c>
      <c r="M596" s="75">
        <v>0</v>
      </c>
      <c r="N596" s="75">
        <v>0</v>
      </c>
      <c r="O596" s="75">
        <v>1</v>
      </c>
      <c r="P596" s="75">
        <v>0</v>
      </c>
      <c r="Q596" s="79">
        <v>0.53</v>
      </c>
      <c r="R596" s="79">
        <v>0</v>
      </c>
      <c r="S596" s="79">
        <v>0</v>
      </c>
      <c r="T596" s="79">
        <v>0</v>
      </c>
      <c r="U596" s="79">
        <v>0</v>
      </c>
      <c r="V596" s="79">
        <v>0</v>
      </c>
      <c r="W596" s="79">
        <v>0</v>
      </c>
      <c r="X596" s="75">
        <v>0.1</v>
      </c>
      <c r="Y596" s="75">
        <v>0.1</v>
      </c>
      <c r="Z596" s="75">
        <v>0.1</v>
      </c>
      <c r="AA596" s="75">
        <v>0.2</v>
      </c>
      <c r="AB596" s="79">
        <v>0.06</v>
      </c>
      <c r="AC596" s="79">
        <v>0.03</v>
      </c>
      <c r="AD596" s="79">
        <v>0.09</v>
      </c>
      <c r="AE596" s="79">
        <v>0.06</v>
      </c>
      <c r="AF596" s="79">
        <v>0.09</v>
      </c>
    </row>
    <row r="597" spans="1:32" x14ac:dyDescent="0.25">
      <c r="A597" s="54" t="s">
        <v>1664</v>
      </c>
      <c r="B597" s="88" t="s">
        <v>1628</v>
      </c>
      <c r="C597" s="75" t="s">
        <v>1063</v>
      </c>
      <c r="D597" s="75" t="s">
        <v>365</v>
      </c>
      <c r="E597" s="75" t="s">
        <v>1629</v>
      </c>
      <c r="F597" s="79">
        <v>6</v>
      </c>
      <c r="G597" s="79">
        <v>3</v>
      </c>
      <c r="H597" s="79">
        <v>294</v>
      </c>
      <c r="I597" s="79">
        <v>3.3</v>
      </c>
      <c r="J597" s="75">
        <v>0</v>
      </c>
      <c r="K597" s="75">
        <v>0</v>
      </c>
      <c r="L597" s="75">
        <v>0</v>
      </c>
      <c r="M597" s="75">
        <v>0</v>
      </c>
      <c r="N597" s="75">
        <v>0</v>
      </c>
      <c r="O597" s="75">
        <v>0</v>
      </c>
      <c r="P597" s="75">
        <v>0</v>
      </c>
      <c r="Q597" s="79">
        <v>0</v>
      </c>
      <c r="R597" s="79">
        <v>0</v>
      </c>
      <c r="S597" s="79">
        <v>0</v>
      </c>
      <c r="T597" s="79">
        <v>0</v>
      </c>
      <c r="U597" s="79">
        <v>0</v>
      </c>
      <c r="V597" s="79">
        <v>0</v>
      </c>
      <c r="W597" s="79">
        <v>0</v>
      </c>
      <c r="X597" s="75">
        <v>1</v>
      </c>
      <c r="Y597" s="75">
        <v>1</v>
      </c>
      <c r="Z597" s="75">
        <v>0.4</v>
      </c>
      <c r="AA597" s="75">
        <v>1.4</v>
      </c>
      <c r="AB597" s="79">
        <v>0.3</v>
      </c>
      <c r="AC597" s="79">
        <v>0.13</v>
      </c>
      <c r="AD597" s="79">
        <v>0.44</v>
      </c>
      <c r="AE597" s="79">
        <v>0.3</v>
      </c>
      <c r="AF597" s="79">
        <v>0.44</v>
      </c>
    </row>
    <row r="598" spans="1:32" x14ac:dyDescent="0.25">
      <c r="A598" s="54" t="s">
        <v>1664</v>
      </c>
      <c r="B598" s="88" t="s">
        <v>1630</v>
      </c>
      <c r="C598" s="75" t="s">
        <v>1053</v>
      </c>
      <c r="D598" s="75" t="s">
        <v>365</v>
      </c>
      <c r="E598" s="75" t="s">
        <v>1631</v>
      </c>
      <c r="F598" s="79">
        <v>1</v>
      </c>
      <c r="G598" s="79">
        <v>1</v>
      </c>
      <c r="H598" s="79">
        <v>45</v>
      </c>
      <c r="I598" s="79">
        <v>0.5</v>
      </c>
      <c r="J598" s="75">
        <v>0</v>
      </c>
      <c r="K598" s="75">
        <v>0</v>
      </c>
      <c r="L598" s="75">
        <v>0</v>
      </c>
      <c r="M598" s="75">
        <v>0</v>
      </c>
      <c r="N598" s="75">
        <v>0</v>
      </c>
      <c r="O598" s="75">
        <v>0</v>
      </c>
      <c r="P598" s="75">
        <v>0</v>
      </c>
      <c r="Q598" s="79">
        <v>0</v>
      </c>
      <c r="R598" s="79">
        <v>0</v>
      </c>
      <c r="S598" s="79">
        <v>0</v>
      </c>
      <c r="T598" s="79">
        <v>0</v>
      </c>
      <c r="U598" s="79">
        <v>0</v>
      </c>
      <c r="V598" s="79">
        <v>0</v>
      </c>
      <c r="W598" s="79">
        <v>0</v>
      </c>
      <c r="X598" s="75">
        <v>0.3</v>
      </c>
      <c r="Y598" s="75">
        <v>0.3</v>
      </c>
      <c r="Z598" s="75">
        <v>0</v>
      </c>
      <c r="AA598" s="75">
        <v>0.3</v>
      </c>
      <c r="AB598" s="79">
        <v>0.53</v>
      </c>
      <c r="AC598" s="79">
        <v>0</v>
      </c>
      <c r="AD598" s="79">
        <v>0.53</v>
      </c>
      <c r="AE598" s="79">
        <v>0.53</v>
      </c>
      <c r="AF598" s="79">
        <v>0.53</v>
      </c>
    </row>
    <row r="599" spans="1:32" x14ac:dyDescent="0.25">
      <c r="A599" s="54" t="s">
        <v>1664</v>
      </c>
      <c r="B599" s="88" t="s">
        <v>1632</v>
      </c>
      <c r="C599" s="75" t="s">
        <v>364</v>
      </c>
      <c r="D599" s="75" t="s">
        <v>361</v>
      </c>
      <c r="E599" s="75" t="s">
        <v>1155</v>
      </c>
      <c r="F599" s="79">
        <v>20</v>
      </c>
      <c r="G599" s="79">
        <v>20</v>
      </c>
      <c r="H599" s="80">
        <v>1800</v>
      </c>
      <c r="I599" s="79">
        <v>20</v>
      </c>
      <c r="J599" s="75">
        <v>0</v>
      </c>
      <c r="K599" s="75">
        <v>0</v>
      </c>
      <c r="L599" s="75">
        <v>0</v>
      </c>
      <c r="M599" s="75">
        <v>0</v>
      </c>
      <c r="N599" s="75">
        <v>0</v>
      </c>
      <c r="O599" s="75">
        <v>3</v>
      </c>
      <c r="P599" s="75">
        <v>0</v>
      </c>
      <c r="Q599" s="79">
        <v>0.15</v>
      </c>
      <c r="R599" s="79">
        <v>0</v>
      </c>
      <c r="S599" s="79">
        <v>0</v>
      </c>
      <c r="T599" s="79">
        <v>0</v>
      </c>
      <c r="U599" s="79">
        <v>0</v>
      </c>
      <c r="V599" s="79">
        <v>0</v>
      </c>
      <c r="W599" s="79">
        <v>0</v>
      </c>
      <c r="X599" s="75">
        <v>0.6</v>
      </c>
      <c r="Y599" s="75">
        <v>0.6</v>
      </c>
      <c r="Z599" s="75">
        <v>0</v>
      </c>
      <c r="AA599" s="75">
        <v>0.6</v>
      </c>
      <c r="AB599" s="79">
        <v>0.03</v>
      </c>
      <c r="AC599" s="79">
        <v>0</v>
      </c>
      <c r="AD599" s="79">
        <v>0.03</v>
      </c>
      <c r="AE599" s="79">
        <v>0.03</v>
      </c>
      <c r="AF599" s="79">
        <v>0.03</v>
      </c>
    </row>
    <row r="600" spans="1:32" x14ac:dyDescent="0.25">
      <c r="A600" s="54" t="s">
        <v>1664</v>
      </c>
      <c r="B600" s="88" t="s">
        <v>1633</v>
      </c>
      <c r="C600" s="75" t="s">
        <v>451</v>
      </c>
      <c r="D600" s="75" t="s">
        <v>361</v>
      </c>
      <c r="E600" s="75" t="s">
        <v>1634</v>
      </c>
      <c r="F600" s="79">
        <v>1</v>
      </c>
      <c r="G600" s="79">
        <v>0</v>
      </c>
      <c r="H600" s="79">
        <v>23</v>
      </c>
      <c r="I600" s="79">
        <v>0.3</v>
      </c>
      <c r="J600" s="75">
        <v>0</v>
      </c>
      <c r="K600" s="75">
        <v>0</v>
      </c>
      <c r="L600" s="75">
        <v>0</v>
      </c>
      <c r="M600" s="75">
        <v>0</v>
      </c>
      <c r="N600" s="75">
        <v>0</v>
      </c>
      <c r="O600" s="75">
        <v>0</v>
      </c>
      <c r="P600" s="75">
        <v>0</v>
      </c>
      <c r="Q600" s="79">
        <v>0</v>
      </c>
      <c r="R600" s="79">
        <v>0</v>
      </c>
      <c r="S600" s="79">
        <v>0</v>
      </c>
      <c r="T600" s="79">
        <v>0</v>
      </c>
      <c r="U600" s="79">
        <v>0</v>
      </c>
      <c r="V600" s="79">
        <v>0</v>
      </c>
      <c r="W600" s="79">
        <v>0</v>
      </c>
      <c r="X600" s="75">
        <v>0</v>
      </c>
      <c r="Y600" s="75">
        <v>0</v>
      </c>
      <c r="Z600" s="75">
        <v>0</v>
      </c>
      <c r="AA600" s="75">
        <v>0</v>
      </c>
      <c r="AB600" s="79">
        <v>0</v>
      </c>
      <c r="AC600" s="79">
        <v>0</v>
      </c>
      <c r="AD600" s="79">
        <v>0</v>
      </c>
      <c r="AE600" s="79">
        <v>0</v>
      </c>
      <c r="AF600" s="79">
        <v>0</v>
      </c>
    </row>
    <row r="601" spans="1:32" x14ac:dyDescent="0.25">
      <c r="A601" s="54" t="s">
        <v>1664</v>
      </c>
      <c r="B601" s="88" t="s">
        <v>1635</v>
      </c>
      <c r="C601" s="75" t="s">
        <v>722</v>
      </c>
      <c r="D601" s="75" t="s">
        <v>369</v>
      </c>
      <c r="E601" s="75" t="s">
        <v>1636</v>
      </c>
      <c r="F601" s="79">
        <v>2</v>
      </c>
      <c r="G601" s="79">
        <v>1</v>
      </c>
      <c r="H601" s="79">
        <v>84</v>
      </c>
      <c r="I601" s="79">
        <v>0.9</v>
      </c>
      <c r="J601" s="75">
        <v>0</v>
      </c>
      <c r="K601" s="75">
        <v>0</v>
      </c>
      <c r="L601" s="75">
        <v>0</v>
      </c>
      <c r="M601" s="75">
        <v>0</v>
      </c>
      <c r="N601" s="75">
        <v>0</v>
      </c>
      <c r="O601" s="75">
        <v>1</v>
      </c>
      <c r="P601" s="75">
        <v>0</v>
      </c>
      <c r="Q601" s="79">
        <v>1.1100000000000001</v>
      </c>
      <c r="R601" s="79">
        <v>0</v>
      </c>
      <c r="S601" s="79">
        <v>0</v>
      </c>
      <c r="T601" s="79">
        <v>0</v>
      </c>
      <c r="U601" s="79">
        <v>0</v>
      </c>
      <c r="V601" s="79">
        <v>0</v>
      </c>
      <c r="W601" s="79">
        <v>0</v>
      </c>
      <c r="X601" s="75">
        <v>0</v>
      </c>
      <c r="Y601" s="75">
        <v>0</v>
      </c>
      <c r="Z601" s="75">
        <v>0.1</v>
      </c>
      <c r="AA601" s="75">
        <v>0.1</v>
      </c>
      <c r="AB601" s="79">
        <v>0.01</v>
      </c>
      <c r="AC601" s="79">
        <v>0.14000000000000001</v>
      </c>
      <c r="AD601" s="79">
        <v>0.15</v>
      </c>
      <c r="AE601" s="79">
        <v>0.01</v>
      </c>
      <c r="AF601" s="79">
        <v>0.15</v>
      </c>
    </row>
    <row r="602" spans="1:32" x14ac:dyDescent="0.25">
      <c r="A602" s="54" t="s">
        <v>1664</v>
      </c>
      <c r="B602" s="88" t="s">
        <v>1637</v>
      </c>
      <c r="C602" s="75" t="s">
        <v>534</v>
      </c>
      <c r="D602" s="75" t="s">
        <v>361</v>
      </c>
      <c r="E602" s="75" t="s">
        <v>1638</v>
      </c>
      <c r="F602" s="79">
        <v>0</v>
      </c>
      <c r="G602" s="79">
        <v>0</v>
      </c>
      <c r="H602" s="79">
        <v>0</v>
      </c>
      <c r="I602" s="79">
        <v>0</v>
      </c>
      <c r="J602" s="75">
        <v>0</v>
      </c>
      <c r="K602" s="75">
        <v>0</v>
      </c>
      <c r="L602" s="75">
        <v>0</v>
      </c>
      <c r="M602" s="75">
        <v>0</v>
      </c>
      <c r="N602" s="75">
        <v>0</v>
      </c>
      <c r="O602" s="75">
        <v>0</v>
      </c>
      <c r="P602" s="75">
        <v>0</v>
      </c>
      <c r="Q602" s="79">
        <v>0</v>
      </c>
      <c r="R602" s="79">
        <v>0</v>
      </c>
      <c r="S602" s="79">
        <v>0</v>
      </c>
      <c r="T602" s="79">
        <v>0</v>
      </c>
      <c r="U602" s="79">
        <v>0</v>
      </c>
      <c r="V602" s="79">
        <v>0</v>
      </c>
      <c r="W602" s="79">
        <v>0</v>
      </c>
      <c r="X602" s="75">
        <v>0</v>
      </c>
      <c r="Y602" s="75">
        <v>0</v>
      </c>
      <c r="Z602" s="75">
        <v>0</v>
      </c>
      <c r="AA602" s="75">
        <v>0</v>
      </c>
      <c r="AB602" s="79">
        <v>0</v>
      </c>
      <c r="AC602" s="79">
        <v>0</v>
      </c>
      <c r="AD602" s="79">
        <v>0</v>
      </c>
      <c r="AE602" s="79">
        <v>0</v>
      </c>
      <c r="AF602" s="79">
        <v>0</v>
      </c>
    </row>
    <row r="603" spans="1:32" x14ac:dyDescent="0.25">
      <c r="A603" s="54" t="s">
        <v>1664</v>
      </c>
      <c r="B603" s="88" t="s">
        <v>1639</v>
      </c>
      <c r="C603" s="75" t="s">
        <v>417</v>
      </c>
      <c r="D603" s="75" t="s">
        <v>369</v>
      </c>
      <c r="E603" s="75" t="s">
        <v>1640</v>
      </c>
      <c r="F603" s="79">
        <v>18</v>
      </c>
      <c r="G603" s="79">
        <v>15</v>
      </c>
      <c r="H603" s="80">
        <v>1320</v>
      </c>
      <c r="I603" s="79">
        <v>14.7</v>
      </c>
      <c r="J603" s="75">
        <v>0</v>
      </c>
      <c r="K603" s="75">
        <v>2</v>
      </c>
      <c r="L603" s="75">
        <v>0</v>
      </c>
      <c r="M603" s="75">
        <v>0</v>
      </c>
      <c r="N603" s="75">
        <v>0</v>
      </c>
      <c r="O603" s="75">
        <v>2</v>
      </c>
      <c r="P603" s="75">
        <v>0</v>
      </c>
      <c r="Q603" s="79">
        <v>0.14000000000000001</v>
      </c>
      <c r="R603" s="79">
        <v>0</v>
      </c>
      <c r="S603" s="79">
        <v>0</v>
      </c>
      <c r="T603" s="79">
        <v>0.14000000000000001</v>
      </c>
      <c r="U603" s="79">
        <v>0.14000000000000001</v>
      </c>
      <c r="V603" s="79">
        <v>0</v>
      </c>
      <c r="W603" s="79">
        <v>0.14000000000000001</v>
      </c>
      <c r="X603" s="75">
        <v>0.9</v>
      </c>
      <c r="Y603" s="75">
        <v>0.9</v>
      </c>
      <c r="Z603" s="75">
        <v>2.1</v>
      </c>
      <c r="AA603" s="75">
        <v>3.1</v>
      </c>
      <c r="AB603" s="79">
        <v>0.06</v>
      </c>
      <c r="AC603" s="79">
        <v>0.14000000000000001</v>
      </c>
      <c r="AD603" s="79">
        <v>0.21</v>
      </c>
      <c r="AE603" s="79">
        <v>0.06</v>
      </c>
      <c r="AF603" s="79">
        <v>0.21</v>
      </c>
    </row>
    <row r="604" spans="1:32" x14ac:dyDescent="0.25">
      <c r="A604" s="54" t="s">
        <v>1664</v>
      </c>
      <c r="B604" s="88" t="s">
        <v>1641</v>
      </c>
      <c r="C604" s="75" t="s">
        <v>417</v>
      </c>
      <c r="D604" s="75" t="s">
        <v>399</v>
      </c>
      <c r="E604" s="75" t="s">
        <v>1642</v>
      </c>
      <c r="F604" s="79">
        <v>8</v>
      </c>
      <c r="G604" s="79">
        <v>8</v>
      </c>
      <c r="H604" s="79">
        <v>599</v>
      </c>
      <c r="I604" s="79">
        <v>6.7</v>
      </c>
      <c r="J604" s="75">
        <v>0</v>
      </c>
      <c r="K604" s="75">
        <v>0</v>
      </c>
      <c r="L604" s="75">
        <v>0</v>
      </c>
      <c r="M604" s="75">
        <v>0</v>
      </c>
      <c r="N604" s="75">
        <v>0</v>
      </c>
      <c r="O604" s="75">
        <v>1</v>
      </c>
      <c r="P604" s="75">
        <v>0</v>
      </c>
      <c r="Q604" s="79">
        <v>0.15</v>
      </c>
      <c r="R604" s="79">
        <v>0</v>
      </c>
      <c r="S604" s="79">
        <v>0</v>
      </c>
      <c r="T604" s="79">
        <v>0</v>
      </c>
      <c r="U604" s="79">
        <v>0</v>
      </c>
      <c r="V604" s="79">
        <v>0</v>
      </c>
      <c r="W604" s="79">
        <v>0</v>
      </c>
      <c r="X604" s="75">
        <v>0.7</v>
      </c>
      <c r="Y604" s="75">
        <v>0.7</v>
      </c>
      <c r="Z604" s="75">
        <v>1.2</v>
      </c>
      <c r="AA604" s="75">
        <v>1.9</v>
      </c>
      <c r="AB604" s="79">
        <v>0.1</v>
      </c>
      <c r="AC604" s="79">
        <v>0.18</v>
      </c>
      <c r="AD604" s="79">
        <v>0.28000000000000003</v>
      </c>
      <c r="AE604" s="79">
        <v>0.1</v>
      </c>
      <c r="AF604" s="79">
        <v>0.28000000000000003</v>
      </c>
    </row>
    <row r="605" spans="1:32" x14ac:dyDescent="0.25">
      <c r="A605" s="54" t="s">
        <v>1664</v>
      </c>
      <c r="B605" s="88" t="s">
        <v>1643</v>
      </c>
      <c r="C605" s="75" t="s">
        <v>417</v>
      </c>
      <c r="D605" s="75" t="s">
        <v>369</v>
      </c>
      <c r="E605" s="75" t="s">
        <v>1644</v>
      </c>
      <c r="F605" s="79">
        <v>19</v>
      </c>
      <c r="G605" s="79">
        <v>19</v>
      </c>
      <c r="H605" s="80">
        <v>1710</v>
      </c>
      <c r="I605" s="79">
        <v>19</v>
      </c>
      <c r="J605" s="75">
        <v>4</v>
      </c>
      <c r="K605" s="75">
        <v>0</v>
      </c>
      <c r="L605" s="75">
        <v>2</v>
      </c>
      <c r="M605" s="75">
        <v>2</v>
      </c>
      <c r="N605" s="75">
        <v>2</v>
      </c>
      <c r="O605" s="75">
        <v>7</v>
      </c>
      <c r="P605" s="75">
        <v>0</v>
      </c>
      <c r="Q605" s="79">
        <v>0.37</v>
      </c>
      <c r="R605" s="79">
        <v>0</v>
      </c>
      <c r="S605" s="79">
        <v>0.21</v>
      </c>
      <c r="T605" s="79">
        <v>0</v>
      </c>
      <c r="U605" s="79">
        <v>0.21</v>
      </c>
      <c r="V605" s="79">
        <v>0.11</v>
      </c>
      <c r="W605" s="79">
        <v>0.11</v>
      </c>
      <c r="X605" s="75">
        <v>2.8</v>
      </c>
      <c r="Y605" s="75">
        <v>1.3</v>
      </c>
      <c r="Z605" s="75">
        <v>0.6</v>
      </c>
      <c r="AA605" s="75">
        <v>1.8</v>
      </c>
      <c r="AB605" s="79">
        <v>0.15</v>
      </c>
      <c r="AC605" s="79">
        <v>0.03</v>
      </c>
      <c r="AD605" s="79">
        <v>0.18</v>
      </c>
      <c r="AE605" s="79">
        <v>7.0000000000000007E-2</v>
      </c>
      <c r="AF605" s="79">
        <v>0.1</v>
      </c>
    </row>
    <row r="606" spans="1:32" x14ac:dyDescent="0.25">
      <c r="A606" s="54" t="s">
        <v>1664</v>
      </c>
      <c r="B606" s="88" t="s">
        <v>1645</v>
      </c>
      <c r="C606" s="75" t="s">
        <v>417</v>
      </c>
      <c r="D606" s="75" t="s">
        <v>369</v>
      </c>
      <c r="E606" s="75" t="s">
        <v>1646</v>
      </c>
      <c r="F606" s="79">
        <v>17</v>
      </c>
      <c r="G606" s="79">
        <v>15</v>
      </c>
      <c r="H606" s="80">
        <v>1249</v>
      </c>
      <c r="I606" s="79">
        <v>13.9</v>
      </c>
      <c r="J606" s="75">
        <v>0</v>
      </c>
      <c r="K606" s="75">
        <v>1</v>
      </c>
      <c r="L606" s="75">
        <v>0</v>
      </c>
      <c r="M606" s="75">
        <v>0</v>
      </c>
      <c r="N606" s="75">
        <v>0</v>
      </c>
      <c r="O606" s="75">
        <v>1</v>
      </c>
      <c r="P606" s="75">
        <v>0</v>
      </c>
      <c r="Q606" s="79">
        <v>7.0000000000000007E-2</v>
      </c>
      <c r="R606" s="79">
        <v>0</v>
      </c>
      <c r="S606" s="79">
        <v>0</v>
      </c>
      <c r="T606" s="79">
        <v>7.0000000000000007E-2</v>
      </c>
      <c r="U606" s="79">
        <v>7.0000000000000007E-2</v>
      </c>
      <c r="V606" s="79">
        <v>0</v>
      </c>
      <c r="W606" s="79">
        <v>7.0000000000000007E-2</v>
      </c>
      <c r="X606" s="75">
        <v>1.8</v>
      </c>
      <c r="Y606" s="75">
        <v>1.8</v>
      </c>
      <c r="Z606" s="75">
        <v>1.6</v>
      </c>
      <c r="AA606" s="75">
        <v>3.4</v>
      </c>
      <c r="AB606" s="79">
        <v>0.13</v>
      </c>
      <c r="AC606" s="79">
        <v>0.12</v>
      </c>
      <c r="AD606" s="79">
        <v>0.25</v>
      </c>
      <c r="AE606" s="79">
        <v>0.13</v>
      </c>
      <c r="AF606" s="79">
        <v>0.25</v>
      </c>
    </row>
    <row r="607" spans="1:32" x14ac:dyDescent="0.25">
      <c r="A607" s="54" t="s">
        <v>1664</v>
      </c>
      <c r="B607" s="88" t="s">
        <v>1647</v>
      </c>
      <c r="C607" s="75" t="s">
        <v>417</v>
      </c>
      <c r="D607" s="75" t="s">
        <v>399</v>
      </c>
      <c r="E607" s="75" t="s">
        <v>1648</v>
      </c>
      <c r="F607" s="79">
        <v>20</v>
      </c>
      <c r="G607" s="79">
        <v>16</v>
      </c>
      <c r="H607" s="80">
        <v>1304</v>
      </c>
      <c r="I607" s="79">
        <v>14.5</v>
      </c>
      <c r="J607" s="75">
        <v>5</v>
      </c>
      <c r="K607" s="75">
        <v>0</v>
      </c>
      <c r="L607" s="75">
        <v>5</v>
      </c>
      <c r="M607" s="75">
        <v>0</v>
      </c>
      <c r="N607" s="75">
        <v>0</v>
      </c>
      <c r="O607" s="75">
        <v>4</v>
      </c>
      <c r="P607" s="75">
        <v>0</v>
      </c>
      <c r="Q607" s="79">
        <v>0.28000000000000003</v>
      </c>
      <c r="R607" s="79">
        <v>0</v>
      </c>
      <c r="S607" s="79">
        <v>0.35</v>
      </c>
      <c r="T607" s="79">
        <v>0</v>
      </c>
      <c r="U607" s="79">
        <v>0.35</v>
      </c>
      <c r="V607" s="79">
        <v>0.35</v>
      </c>
      <c r="W607" s="79">
        <v>0.35</v>
      </c>
      <c r="X607" s="75">
        <v>3.1</v>
      </c>
      <c r="Y607" s="75">
        <v>3.1</v>
      </c>
      <c r="Z607" s="75">
        <v>1.9</v>
      </c>
      <c r="AA607" s="75">
        <v>5</v>
      </c>
      <c r="AB607" s="79">
        <v>0.21</v>
      </c>
      <c r="AC607" s="79">
        <v>0.13</v>
      </c>
      <c r="AD607" s="79">
        <v>0.35</v>
      </c>
      <c r="AE607" s="79">
        <v>0.21</v>
      </c>
      <c r="AF607" s="79">
        <v>0.35</v>
      </c>
    </row>
    <row r="608" spans="1:32" x14ac:dyDescent="0.25">
      <c r="A608" s="54" t="s">
        <v>1664</v>
      </c>
      <c r="B608" s="88" t="s">
        <v>1649</v>
      </c>
      <c r="C608" s="75" t="s">
        <v>578</v>
      </c>
      <c r="D608" s="75" t="s">
        <v>369</v>
      </c>
      <c r="E608" s="75" t="s">
        <v>1650</v>
      </c>
      <c r="F608" s="79">
        <v>1</v>
      </c>
      <c r="G608" s="79">
        <v>0</v>
      </c>
      <c r="H608" s="79">
        <v>1</v>
      </c>
      <c r="I608" s="79">
        <v>0</v>
      </c>
      <c r="J608" s="75">
        <v>0</v>
      </c>
      <c r="K608" s="75">
        <v>0</v>
      </c>
      <c r="L608" s="75">
        <v>0</v>
      </c>
      <c r="M608" s="75">
        <v>0</v>
      </c>
      <c r="N608" s="75">
        <v>0</v>
      </c>
      <c r="O608" s="75">
        <v>0</v>
      </c>
      <c r="P608" s="75">
        <v>0</v>
      </c>
      <c r="Q608" s="79">
        <v>0</v>
      </c>
      <c r="R608" s="79">
        <v>0</v>
      </c>
      <c r="S608" s="79">
        <v>0</v>
      </c>
      <c r="T608" s="79">
        <v>0</v>
      </c>
      <c r="U608" s="79">
        <v>0</v>
      </c>
      <c r="V608" s="79">
        <v>0</v>
      </c>
      <c r="W608" s="79">
        <v>0</v>
      </c>
      <c r="X608" s="75">
        <v>0</v>
      </c>
      <c r="Y608" s="75">
        <v>0</v>
      </c>
      <c r="Z608" s="75">
        <v>0</v>
      </c>
      <c r="AA608" s="75">
        <v>0</v>
      </c>
      <c r="AB608" s="79">
        <v>0</v>
      </c>
      <c r="AC608" s="79">
        <v>0</v>
      </c>
      <c r="AD608" s="79">
        <v>0</v>
      </c>
      <c r="AE608" s="79">
        <v>0</v>
      </c>
      <c r="AF608" s="79">
        <v>0</v>
      </c>
    </row>
    <row r="609" spans="1:32" x14ac:dyDescent="0.25">
      <c r="A609" s="54" t="s">
        <v>1664</v>
      </c>
      <c r="B609" s="88" t="s">
        <v>1651</v>
      </c>
      <c r="C609" s="75" t="s">
        <v>417</v>
      </c>
      <c r="D609" s="75" t="s">
        <v>375</v>
      </c>
      <c r="E609" s="75" t="s">
        <v>1652</v>
      </c>
      <c r="F609" s="79">
        <v>20</v>
      </c>
      <c r="G609" s="79">
        <v>20</v>
      </c>
      <c r="H609" s="80">
        <v>1800</v>
      </c>
      <c r="I609" s="79">
        <v>20</v>
      </c>
      <c r="J609" s="75">
        <v>0</v>
      </c>
      <c r="K609" s="75">
        <v>0</v>
      </c>
      <c r="L609" s="75">
        <v>0</v>
      </c>
      <c r="M609" s="75">
        <v>0</v>
      </c>
      <c r="N609" s="75">
        <v>0</v>
      </c>
      <c r="O609" s="75">
        <v>0</v>
      </c>
      <c r="P609" s="75">
        <v>0</v>
      </c>
      <c r="Q609" s="79">
        <v>0</v>
      </c>
      <c r="R609" s="79">
        <v>0</v>
      </c>
      <c r="S609" s="79">
        <v>0</v>
      </c>
      <c r="T609" s="79">
        <v>0</v>
      </c>
      <c r="U609" s="79">
        <v>0</v>
      </c>
      <c r="V609" s="79">
        <v>0</v>
      </c>
      <c r="W609" s="79">
        <v>0</v>
      </c>
      <c r="X609" s="75">
        <v>0</v>
      </c>
      <c r="Y609" s="75">
        <v>0</v>
      </c>
      <c r="Z609" s="75">
        <v>0</v>
      </c>
      <c r="AA609" s="75">
        <v>0</v>
      </c>
      <c r="AB609" s="79">
        <v>0</v>
      </c>
      <c r="AC609" s="79">
        <v>0</v>
      </c>
      <c r="AD609" s="79">
        <v>0</v>
      </c>
      <c r="AE609" s="79">
        <v>0</v>
      </c>
      <c r="AF609" s="79">
        <v>0</v>
      </c>
    </row>
    <row r="610" spans="1:32" x14ac:dyDescent="0.25">
      <c r="A610" s="54" t="s">
        <v>1664</v>
      </c>
      <c r="B610" s="88" t="s">
        <v>1653</v>
      </c>
      <c r="C610" s="75" t="s">
        <v>490</v>
      </c>
      <c r="D610" s="75" t="s">
        <v>365</v>
      </c>
      <c r="E610" s="75" t="s">
        <v>1654</v>
      </c>
      <c r="F610" s="79">
        <v>1</v>
      </c>
      <c r="G610" s="79">
        <v>0</v>
      </c>
      <c r="H610" s="79">
        <v>45</v>
      </c>
      <c r="I610" s="79">
        <v>0.5</v>
      </c>
      <c r="J610" s="75">
        <v>0</v>
      </c>
      <c r="K610" s="75">
        <v>0</v>
      </c>
      <c r="L610" s="75">
        <v>0</v>
      </c>
      <c r="M610" s="75">
        <v>0</v>
      </c>
      <c r="N610" s="75">
        <v>0</v>
      </c>
      <c r="O610" s="75">
        <v>0</v>
      </c>
      <c r="P610" s="75">
        <v>0</v>
      </c>
      <c r="Q610" s="79">
        <v>0</v>
      </c>
      <c r="R610" s="79">
        <v>0</v>
      </c>
      <c r="S610" s="79">
        <v>0</v>
      </c>
      <c r="T610" s="79">
        <v>0</v>
      </c>
      <c r="U610" s="79">
        <v>0</v>
      </c>
      <c r="V610" s="79">
        <v>0</v>
      </c>
      <c r="W610" s="79">
        <v>0</v>
      </c>
      <c r="X610" s="75">
        <v>0.3</v>
      </c>
      <c r="Y610" s="75">
        <v>0.3</v>
      </c>
      <c r="Z610" s="75">
        <v>0</v>
      </c>
      <c r="AA610" s="75">
        <v>0.3</v>
      </c>
      <c r="AB610" s="79">
        <v>0.53</v>
      </c>
      <c r="AC610" s="79">
        <v>0</v>
      </c>
      <c r="AD610" s="79">
        <v>0.53</v>
      </c>
      <c r="AE610" s="79">
        <v>0.53</v>
      </c>
      <c r="AF610" s="79">
        <v>0.53</v>
      </c>
    </row>
    <row r="611" spans="1:32" x14ac:dyDescent="0.25">
      <c r="A611" s="54" t="s">
        <v>1664</v>
      </c>
      <c r="B611" s="88" t="s">
        <v>1655</v>
      </c>
      <c r="C611" s="75" t="s">
        <v>1656</v>
      </c>
      <c r="D611" s="75" t="s">
        <v>375</v>
      </c>
      <c r="E611" s="75" t="s">
        <v>1657</v>
      </c>
      <c r="F611" s="79">
        <v>0</v>
      </c>
      <c r="G611" s="79">
        <v>0</v>
      </c>
      <c r="H611" s="79">
        <v>0</v>
      </c>
      <c r="I611" s="79">
        <v>0</v>
      </c>
      <c r="J611" s="75">
        <v>0</v>
      </c>
      <c r="K611" s="75">
        <v>0</v>
      </c>
      <c r="L611" s="75">
        <v>0</v>
      </c>
      <c r="M611" s="75">
        <v>0</v>
      </c>
      <c r="N611" s="75">
        <v>0</v>
      </c>
      <c r="O611" s="75">
        <v>0</v>
      </c>
      <c r="P611" s="75">
        <v>0</v>
      </c>
      <c r="Q611" s="79">
        <v>0</v>
      </c>
      <c r="R611" s="79">
        <v>0</v>
      </c>
      <c r="S611" s="79">
        <v>0</v>
      </c>
      <c r="T611" s="79">
        <v>0</v>
      </c>
      <c r="U611" s="79">
        <v>0</v>
      </c>
      <c r="V611" s="79">
        <v>0</v>
      </c>
      <c r="W611" s="79">
        <v>0</v>
      </c>
      <c r="X611" s="75">
        <v>0</v>
      </c>
      <c r="Y611" s="75">
        <v>0</v>
      </c>
      <c r="Z611" s="75">
        <v>0</v>
      </c>
      <c r="AA611" s="75">
        <v>0</v>
      </c>
      <c r="AB611" s="79">
        <v>0</v>
      </c>
      <c r="AC611" s="79">
        <v>0</v>
      </c>
      <c r="AD611" s="79">
        <v>0</v>
      </c>
      <c r="AE611" s="79">
        <v>0</v>
      </c>
      <c r="AF611" s="79">
        <v>0</v>
      </c>
    </row>
    <row r="612" spans="1:32" x14ac:dyDescent="0.25">
      <c r="A612" s="54" t="s">
        <v>1664</v>
      </c>
      <c r="B612" s="88" t="s">
        <v>1658</v>
      </c>
      <c r="C612" s="75" t="s">
        <v>417</v>
      </c>
      <c r="D612" s="75" t="s">
        <v>361</v>
      </c>
      <c r="E612" s="75" t="s">
        <v>1659</v>
      </c>
      <c r="F612" s="79">
        <v>18</v>
      </c>
      <c r="G612" s="79">
        <v>13</v>
      </c>
      <c r="H612" s="80">
        <v>1099</v>
      </c>
      <c r="I612" s="79">
        <v>12.2</v>
      </c>
      <c r="J612" s="75">
        <v>0</v>
      </c>
      <c r="K612" s="75">
        <v>1</v>
      </c>
      <c r="L612" s="75">
        <v>0</v>
      </c>
      <c r="M612" s="75">
        <v>0</v>
      </c>
      <c r="N612" s="75">
        <v>0</v>
      </c>
      <c r="O612" s="75">
        <v>4</v>
      </c>
      <c r="P612" s="75">
        <v>1</v>
      </c>
      <c r="Q612" s="79">
        <v>0.33</v>
      </c>
      <c r="R612" s="79">
        <v>0.08</v>
      </c>
      <c r="S612" s="79">
        <v>0</v>
      </c>
      <c r="T612" s="79">
        <v>0.08</v>
      </c>
      <c r="U612" s="79">
        <v>0.08</v>
      </c>
      <c r="V612" s="79">
        <v>0</v>
      </c>
      <c r="W612" s="79">
        <v>0.08</v>
      </c>
      <c r="X612" s="75">
        <v>0.1</v>
      </c>
      <c r="Y612" s="75">
        <v>0.1</v>
      </c>
      <c r="Z612" s="75">
        <v>0.4</v>
      </c>
      <c r="AA612" s="75">
        <v>0.4</v>
      </c>
      <c r="AB612" s="79">
        <v>0.01</v>
      </c>
      <c r="AC612" s="79">
        <v>0.03</v>
      </c>
      <c r="AD612" s="79">
        <v>0.04</v>
      </c>
      <c r="AE612" s="79">
        <v>0.01</v>
      </c>
      <c r="AF612" s="79">
        <v>0.04</v>
      </c>
    </row>
    <row r="613" spans="1:32" x14ac:dyDescent="0.25">
      <c r="A613" s="54" t="s">
        <v>1664</v>
      </c>
      <c r="B613" s="88" t="s">
        <v>1660</v>
      </c>
      <c r="C613" s="75" t="s">
        <v>490</v>
      </c>
      <c r="D613" s="75" t="s">
        <v>399</v>
      </c>
      <c r="E613" s="75" t="s">
        <v>1661</v>
      </c>
      <c r="F613" s="79">
        <v>17</v>
      </c>
      <c r="G613" s="79">
        <v>7</v>
      </c>
      <c r="H613" s="79">
        <v>806</v>
      </c>
      <c r="I613" s="79">
        <v>9</v>
      </c>
      <c r="J613" s="75">
        <v>1</v>
      </c>
      <c r="K613" s="75">
        <v>0</v>
      </c>
      <c r="L613" s="75">
        <v>1</v>
      </c>
      <c r="M613" s="75">
        <v>0</v>
      </c>
      <c r="N613" s="75">
        <v>0</v>
      </c>
      <c r="O613" s="75">
        <v>0</v>
      </c>
      <c r="P613" s="75">
        <v>0</v>
      </c>
      <c r="Q613" s="79">
        <v>0</v>
      </c>
      <c r="R613" s="79">
        <v>0</v>
      </c>
      <c r="S613" s="79">
        <v>0.11</v>
      </c>
      <c r="T613" s="79">
        <v>0</v>
      </c>
      <c r="U613" s="79">
        <v>0.11</v>
      </c>
      <c r="V613" s="79">
        <v>0.11</v>
      </c>
      <c r="W613" s="79">
        <v>0.11</v>
      </c>
      <c r="X613" s="75">
        <v>0.7</v>
      </c>
      <c r="Y613" s="75">
        <v>0.7</v>
      </c>
      <c r="Z613" s="75">
        <v>1</v>
      </c>
      <c r="AA613" s="75">
        <v>1.7</v>
      </c>
      <c r="AB613" s="79">
        <v>0.08</v>
      </c>
      <c r="AC613" s="79">
        <v>0.11</v>
      </c>
      <c r="AD613" s="79">
        <v>0.19</v>
      </c>
      <c r="AE613" s="79">
        <v>0.08</v>
      </c>
      <c r="AF613" s="79">
        <v>0.19</v>
      </c>
    </row>
    <row r="614" spans="1:32" x14ac:dyDescent="0.25">
      <c r="A614" s="54" t="s">
        <v>1664</v>
      </c>
      <c r="B614" s="88" t="s">
        <v>1662</v>
      </c>
      <c r="C614" s="75" t="s">
        <v>804</v>
      </c>
      <c r="D614" s="75" t="s">
        <v>369</v>
      </c>
      <c r="E614" s="75" t="s">
        <v>1663</v>
      </c>
      <c r="F614" s="79">
        <v>8</v>
      </c>
      <c r="G614" s="79">
        <v>4</v>
      </c>
      <c r="H614" s="79">
        <v>384</v>
      </c>
      <c r="I614" s="79">
        <v>4.3</v>
      </c>
      <c r="J614" s="75">
        <v>0</v>
      </c>
      <c r="K614" s="75">
        <v>1</v>
      </c>
      <c r="L614" s="75">
        <v>0</v>
      </c>
      <c r="M614" s="75">
        <v>0</v>
      </c>
      <c r="N614" s="75">
        <v>0</v>
      </c>
      <c r="O614" s="75">
        <v>2</v>
      </c>
      <c r="P614" s="75">
        <v>0</v>
      </c>
      <c r="Q614" s="79">
        <v>0.47</v>
      </c>
      <c r="R614" s="79">
        <v>0</v>
      </c>
      <c r="S614" s="79">
        <v>0</v>
      </c>
      <c r="T614" s="79">
        <v>0.23</v>
      </c>
      <c r="U614" s="79">
        <v>0.23</v>
      </c>
      <c r="V614" s="79">
        <v>0</v>
      </c>
      <c r="W614" s="79">
        <v>0.23</v>
      </c>
      <c r="X614" s="75">
        <v>0.1</v>
      </c>
      <c r="Y614" s="75">
        <v>0.1</v>
      </c>
      <c r="Z614" s="75">
        <v>0.2</v>
      </c>
      <c r="AA614" s="75">
        <v>0.2</v>
      </c>
      <c r="AB614" s="79">
        <v>0.02</v>
      </c>
      <c r="AC614" s="79">
        <v>0.04</v>
      </c>
      <c r="AD614" s="79">
        <v>0.06</v>
      </c>
      <c r="AE614" s="79">
        <v>0.02</v>
      </c>
      <c r="AF614" s="79">
        <v>0.06</v>
      </c>
    </row>
    <row r="615" spans="1:32" x14ac:dyDescent="0.25">
      <c r="F615" s="94"/>
    </row>
    <row r="619" spans="1:32" x14ac:dyDescent="0.25">
      <c r="AB619">
        <v>0</v>
      </c>
      <c r="AC619">
        <v>0</v>
      </c>
      <c r="AD619">
        <v>0</v>
      </c>
      <c r="AE619">
        <v>0</v>
      </c>
      <c r="AF619">
        <v>0</v>
      </c>
    </row>
  </sheetData>
  <conditionalFormatting sqref="B1:B1048576">
    <cfRule type="duplicateValues" dxfId="41" priority="1"/>
    <cfRule type="duplicateValues" dxfId="40" priority="2"/>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D5F3-925A-4319-9D70-004891C3E2B3}">
  <dimension ref="A3:C650"/>
  <sheetViews>
    <sheetView topLeftCell="A67" workbookViewId="0">
      <selection activeCell="O86" sqref="O86"/>
    </sheetView>
  </sheetViews>
  <sheetFormatPr defaultRowHeight="15" x14ac:dyDescent="0.25"/>
  <cols>
    <col min="1" max="1" width="13.140625" bestFit="1" customWidth="1"/>
    <col min="2" max="3" width="14.7109375" bestFit="1" customWidth="1"/>
  </cols>
  <sheetData>
    <row r="3" spans="1:2" x14ac:dyDescent="0.25">
      <c r="A3" s="107" t="s">
        <v>1698</v>
      </c>
      <c r="B3" t="s">
        <v>1700</v>
      </c>
    </row>
    <row r="4" spans="1:2" x14ac:dyDescent="0.25">
      <c r="A4" s="103" t="s">
        <v>1600</v>
      </c>
      <c r="B4">
        <v>2.5700000000000003</v>
      </c>
    </row>
    <row r="5" spans="1:2" x14ac:dyDescent="0.25">
      <c r="A5" s="103" t="s">
        <v>1699</v>
      </c>
      <c r="B5">
        <v>2.5700000000000003</v>
      </c>
    </row>
    <row r="26" spans="1:2" x14ac:dyDescent="0.25">
      <c r="A26" s="107" t="s">
        <v>1698</v>
      </c>
      <c r="B26" t="s">
        <v>1700</v>
      </c>
    </row>
    <row r="27" spans="1:2" x14ac:dyDescent="0.25">
      <c r="A27" s="103" t="s">
        <v>1550</v>
      </c>
      <c r="B27">
        <v>0</v>
      </c>
    </row>
    <row r="28" spans="1:2" x14ac:dyDescent="0.25">
      <c r="A28" s="103" t="s">
        <v>1548</v>
      </c>
      <c r="B28">
        <v>0</v>
      </c>
    </row>
    <row r="29" spans="1:2" x14ac:dyDescent="0.25">
      <c r="A29" s="103" t="s">
        <v>1565</v>
      </c>
      <c r="B29">
        <v>0</v>
      </c>
    </row>
    <row r="30" spans="1:2" x14ac:dyDescent="0.25">
      <c r="A30" s="103" t="s">
        <v>1581</v>
      </c>
      <c r="B30">
        <v>0</v>
      </c>
    </row>
    <row r="31" spans="1:2" x14ac:dyDescent="0.25">
      <c r="A31" s="103" t="s">
        <v>1583</v>
      </c>
      <c r="B31">
        <v>0</v>
      </c>
    </row>
    <row r="32" spans="1:2" x14ac:dyDescent="0.25">
      <c r="A32" s="103" t="s">
        <v>1573</v>
      </c>
      <c r="B32">
        <v>0</v>
      </c>
    </row>
    <row r="33" spans="1:2" x14ac:dyDescent="0.25">
      <c r="A33" s="103" t="s">
        <v>1560</v>
      </c>
      <c r="B33">
        <v>0</v>
      </c>
    </row>
    <row r="34" spans="1:2" x14ac:dyDescent="0.25">
      <c r="A34" s="103" t="s">
        <v>1571</v>
      </c>
      <c r="B34">
        <v>0</v>
      </c>
    </row>
    <row r="35" spans="1:2" x14ac:dyDescent="0.25">
      <c r="A35" s="103" t="s">
        <v>1598</v>
      </c>
      <c r="B35">
        <v>0</v>
      </c>
    </row>
    <row r="36" spans="1:2" x14ac:dyDescent="0.25">
      <c r="A36" s="103" t="s">
        <v>1579</v>
      </c>
      <c r="B36">
        <v>0</v>
      </c>
    </row>
    <row r="37" spans="1:2" x14ac:dyDescent="0.25">
      <c r="A37" s="103" t="s">
        <v>1567</v>
      </c>
      <c r="B37">
        <v>0</v>
      </c>
    </row>
    <row r="38" spans="1:2" x14ac:dyDescent="0.25">
      <c r="A38" s="103" t="s">
        <v>1569</v>
      </c>
      <c r="B38">
        <v>0</v>
      </c>
    </row>
    <row r="39" spans="1:2" x14ac:dyDescent="0.25">
      <c r="A39" s="103" t="s">
        <v>1577</v>
      </c>
      <c r="B39">
        <v>0</v>
      </c>
    </row>
    <row r="40" spans="1:2" x14ac:dyDescent="0.25">
      <c r="A40" s="103" t="s">
        <v>1552</v>
      </c>
      <c r="B40">
        <v>0</v>
      </c>
    </row>
    <row r="41" spans="1:2" x14ac:dyDescent="0.25">
      <c r="A41" s="103" t="s">
        <v>1556</v>
      </c>
      <c r="B41">
        <v>0</v>
      </c>
    </row>
    <row r="42" spans="1:2" x14ac:dyDescent="0.25">
      <c r="A42" s="103" t="s">
        <v>1589</v>
      </c>
      <c r="B42">
        <v>0</v>
      </c>
    </row>
    <row r="43" spans="1:2" x14ac:dyDescent="0.25">
      <c r="A43" s="103" t="s">
        <v>1596</v>
      </c>
      <c r="B43">
        <v>0</v>
      </c>
    </row>
    <row r="44" spans="1:2" x14ac:dyDescent="0.25">
      <c r="A44" s="103" t="s">
        <v>1554</v>
      </c>
      <c r="B44">
        <v>0.05</v>
      </c>
    </row>
    <row r="45" spans="1:2" x14ac:dyDescent="0.25">
      <c r="A45" s="103" t="s">
        <v>1594</v>
      </c>
      <c r="B45">
        <v>0.06</v>
      </c>
    </row>
    <row r="46" spans="1:2" x14ac:dyDescent="0.25">
      <c r="A46" s="103" t="s">
        <v>1546</v>
      </c>
      <c r="B46">
        <v>0.1</v>
      </c>
    </row>
    <row r="47" spans="1:2" x14ac:dyDescent="0.25">
      <c r="A47" s="103" t="s">
        <v>1561</v>
      </c>
      <c r="B47">
        <v>0.12</v>
      </c>
    </row>
    <row r="48" spans="1:2" x14ac:dyDescent="0.25">
      <c r="A48" s="103" t="s">
        <v>1591</v>
      </c>
      <c r="B48">
        <v>0.15</v>
      </c>
    </row>
    <row r="49" spans="1:2" x14ac:dyDescent="0.25">
      <c r="A49" s="103" t="s">
        <v>1585</v>
      </c>
      <c r="B49">
        <v>0.24</v>
      </c>
    </row>
    <row r="50" spans="1:2" x14ac:dyDescent="0.25">
      <c r="A50" s="103" t="s">
        <v>1558</v>
      </c>
      <c r="B50">
        <v>0.24</v>
      </c>
    </row>
    <row r="51" spans="1:2" x14ac:dyDescent="0.25">
      <c r="A51" s="103" t="s">
        <v>1563</v>
      </c>
      <c r="B51">
        <v>0.25</v>
      </c>
    </row>
    <row r="52" spans="1:2" x14ac:dyDescent="0.25">
      <c r="A52" s="103" t="s">
        <v>1575</v>
      </c>
      <c r="B52">
        <v>0.27</v>
      </c>
    </row>
    <row r="53" spans="1:2" x14ac:dyDescent="0.25">
      <c r="A53" s="103" t="s">
        <v>1587</v>
      </c>
      <c r="B53">
        <v>0.27</v>
      </c>
    </row>
    <row r="54" spans="1:2" x14ac:dyDescent="0.25">
      <c r="A54" s="103" t="s">
        <v>1592</v>
      </c>
      <c r="B54">
        <v>0.28999999999999998</v>
      </c>
    </row>
    <row r="55" spans="1:2" x14ac:dyDescent="0.25">
      <c r="A55" s="103" t="s">
        <v>1544</v>
      </c>
      <c r="B55">
        <v>0.53</v>
      </c>
    </row>
    <row r="56" spans="1:2" x14ac:dyDescent="0.25">
      <c r="A56" s="103" t="s">
        <v>1699</v>
      </c>
      <c r="B56">
        <v>2.5700000000000003</v>
      </c>
    </row>
    <row r="81" spans="1:2" x14ac:dyDescent="0.25">
      <c r="A81" s="107" t="s">
        <v>1698</v>
      </c>
      <c r="B81" t="s">
        <v>1704</v>
      </c>
    </row>
    <row r="82" spans="1:2" x14ac:dyDescent="0.25">
      <c r="A82" s="103" t="s">
        <v>1694</v>
      </c>
      <c r="B82">
        <v>2.5</v>
      </c>
    </row>
    <row r="83" spans="1:2" x14ac:dyDescent="0.25">
      <c r="A83" s="103" t="s">
        <v>1679</v>
      </c>
      <c r="B83">
        <v>2.93</v>
      </c>
    </row>
    <row r="84" spans="1:2" x14ac:dyDescent="0.25">
      <c r="A84" s="103" t="s">
        <v>1693</v>
      </c>
      <c r="B84">
        <v>3</v>
      </c>
    </row>
    <row r="85" spans="1:2" x14ac:dyDescent="0.25">
      <c r="A85" s="103" t="s">
        <v>1684</v>
      </c>
      <c r="B85">
        <v>3.09</v>
      </c>
    </row>
    <row r="86" spans="1:2" x14ac:dyDescent="0.25">
      <c r="A86" s="103" t="s">
        <v>1688</v>
      </c>
      <c r="B86">
        <v>3.22</v>
      </c>
    </row>
    <row r="87" spans="1:2" x14ac:dyDescent="0.25">
      <c r="A87" s="103" t="s">
        <v>1676</v>
      </c>
      <c r="B87">
        <v>3.25</v>
      </c>
    </row>
    <row r="88" spans="1:2" x14ac:dyDescent="0.25">
      <c r="A88" s="103" t="s">
        <v>1686</v>
      </c>
      <c r="B88">
        <v>3.3</v>
      </c>
    </row>
    <row r="89" spans="1:2" x14ac:dyDescent="0.25">
      <c r="A89" s="103" t="s">
        <v>1681</v>
      </c>
      <c r="B89">
        <v>3.31</v>
      </c>
    </row>
    <row r="90" spans="1:2" x14ac:dyDescent="0.25">
      <c r="A90" s="103" t="s">
        <v>1677</v>
      </c>
      <c r="B90">
        <v>3.38</v>
      </c>
    </row>
    <row r="91" spans="1:2" x14ac:dyDescent="0.25">
      <c r="A91" s="103" t="s">
        <v>1680</v>
      </c>
      <c r="B91">
        <v>3.38</v>
      </c>
    </row>
    <row r="92" spans="1:2" x14ac:dyDescent="0.25">
      <c r="A92" s="103" t="s">
        <v>1678</v>
      </c>
      <c r="B92">
        <v>3.67</v>
      </c>
    </row>
    <row r="93" spans="1:2" x14ac:dyDescent="0.25">
      <c r="A93" s="103" t="s">
        <v>1682</v>
      </c>
      <c r="B93">
        <v>3.77</v>
      </c>
    </row>
    <row r="94" spans="1:2" x14ac:dyDescent="0.25">
      <c r="A94" s="103" t="s">
        <v>1691</v>
      </c>
      <c r="B94">
        <v>3.83</v>
      </c>
    </row>
    <row r="95" spans="1:2" x14ac:dyDescent="0.25">
      <c r="A95" s="103" t="s">
        <v>1690</v>
      </c>
      <c r="B95">
        <v>3.86</v>
      </c>
    </row>
    <row r="96" spans="1:2" x14ac:dyDescent="0.25">
      <c r="A96" s="103" t="s">
        <v>1689</v>
      </c>
      <c r="B96">
        <v>3.89</v>
      </c>
    </row>
    <row r="97" spans="1:2" x14ac:dyDescent="0.25">
      <c r="A97" s="103" t="s">
        <v>1687</v>
      </c>
      <c r="B97">
        <v>4.33</v>
      </c>
    </row>
    <row r="98" spans="1:2" x14ac:dyDescent="0.25">
      <c r="A98" s="103" t="s">
        <v>1683</v>
      </c>
      <c r="B98">
        <v>4.42</v>
      </c>
    </row>
    <row r="99" spans="1:2" x14ac:dyDescent="0.25">
      <c r="A99" s="103" t="s">
        <v>1685</v>
      </c>
      <c r="B99">
        <v>4.5</v>
      </c>
    </row>
    <row r="100" spans="1:2" x14ac:dyDescent="0.25">
      <c r="A100" s="103" t="s">
        <v>1692</v>
      </c>
      <c r="B100">
        <v>4.5999999999999996</v>
      </c>
    </row>
    <row r="101" spans="1:2" x14ac:dyDescent="0.25">
      <c r="A101" s="103" t="s">
        <v>1695</v>
      </c>
      <c r="B101">
        <v>6</v>
      </c>
    </row>
    <row r="102" spans="1:2" x14ac:dyDescent="0.25">
      <c r="A102" s="103" t="s">
        <v>1699</v>
      </c>
      <c r="B102">
        <v>74.23</v>
      </c>
    </row>
    <row r="642" spans="1:3" x14ac:dyDescent="0.25">
      <c r="A642" s="107" t="s">
        <v>1698</v>
      </c>
      <c r="B642" t="s">
        <v>1700</v>
      </c>
      <c r="C642" t="s">
        <v>1701</v>
      </c>
    </row>
    <row r="643" spans="1:3" x14ac:dyDescent="0.25">
      <c r="A643" s="103" t="s">
        <v>361</v>
      </c>
      <c r="B643">
        <v>1.4100000000000001</v>
      </c>
      <c r="C643">
        <v>0</v>
      </c>
    </row>
    <row r="644" spans="1:3" x14ac:dyDescent="0.25">
      <c r="A644" s="103" t="s">
        <v>465</v>
      </c>
      <c r="B644">
        <v>0.24</v>
      </c>
      <c r="C644">
        <v>0</v>
      </c>
    </row>
    <row r="645" spans="1:3" x14ac:dyDescent="0.25">
      <c r="A645" s="103" t="s">
        <v>365</v>
      </c>
      <c r="B645">
        <v>0.39</v>
      </c>
      <c r="C645">
        <v>0</v>
      </c>
    </row>
    <row r="646" spans="1:3" x14ac:dyDescent="0.25">
      <c r="A646" s="103" t="s">
        <v>399</v>
      </c>
      <c r="B646">
        <v>0.05</v>
      </c>
      <c r="C646">
        <v>0</v>
      </c>
    </row>
    <row r="647" spans="1:3" x14ac:dyDescent="0.25">
      <c r="A647" s="103" t="s">
        <v>375</v>
      </c>
      <c r="B647">
        <v>0</v>
      </c>
      <c r="C647">
        <v>0</v>
      </c>
    </row>
    <row r="648" spans="1:3" x14ac:dyDescent="0.25">
      <c r="A648" s="103" t="s">
        <v>369</v>
      </c>
      <c r="B648">
        <v>0.48</v>
      </c>
      <c r="C648">
        <v>0</v>
      </c>
    </row>
    <row r="649" spans="1:3" x14ac:dyDescent="0.25">
      <c r="A649" s="103" t="s">
        <v>414</v>
      </c>
      <c r="B649">
        <v>0</v>
      </c>
      <c r="C649">
        <v>0</v>
      </c>
    </row>
    <row r="650" spans="1:3" x14ac:dyDescent="0.25">
      <c r="A650" s="103" t="s">
        <v>1699</v>
      </c>
      <c r="B650">
        <v>2.57</v>
      </c>
      <c r="C650">
        <v>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7517-F65C-490B-B126-6B69644E9026}">
  <dimension ref="A1:C106"/>
  <sheetViews>
    <sheetView topLeftCell="A10" workbookViewId="0">
      <selection activeCell="Q16" sqref="Q16"/>
    </sheetView>
  </sheetViews>
  <sheetFormatPr defaultRowHeight="15" x14ac:dyDescent="0.25"/>
  <cols>
    <col min="1" max="1" width="18" bestFit="1" customWidth="1"/>
    <col min="2" max="2" width="11.140625" bestFit="1" customWidth="1"/>
    <col min="3" max="3" width="14.7109375" bestFit="1" customWidth="1"/>
    <col min="4" max="4" width="10.42578125" bestFit="1" customWidth="1"/>
  </cols>
  <sheetData>
    <row r="1" spans="1:3" x14ac:dyDescent="0.25">
      <c r="A1" s="107" t="s">
        <v>1698</v>
      </c>
      <c r="B1" t="s">
        <v>1700</v>
      </c>
      <c r="C1" t="s">
        <v>1701</v>
      </c>
    </row>
    <row r="2" spans="1:3" x14ac:dyDescent="0.25">
      <c r="A2" s="103" t="s">
        <v>361</v>
      </c>
      <c r="B2">
        <v>1.4100000000000001</v>
      </c>
      <c r="C2">
        <v>0</v>
      </c>
    </row>
    <row r="3" spans="1:3" x14ac:dyDescent="0.25">
      <c r="A3" s="103" t="s">
        <v>465</v>
      </c>
      <c r="B3">
        <v>0.24</v>
      </c>
      <c r="C3">
        <v>0</v>
      </c>
    </row>
    <row r="4" spans="1:3" x14ac:dyDescent="0.25">
      <c r="A4" s="103" t="s">
        <v>365</v>
      </c>
      <c r="B4">
        <v>0.39</v>
      </c>
      <c r="C4">
        <v>0</v>
      </c>
    </row>
    <row r="5" spans="1:3" x14ac:dyDescent="0.25">
      <c r="A5" s="103" t="s">
        <v>399</v>
      </c>
      <c r="B5">
        <v>0.05</v>
      </c>
      <c r="C5">
        <v>0</v>
      </c>
    </row>
    <row r="6" spans="1:3" x14ac:dyDescent="0.25">
      <c r="A6" s="103" t="s">
        <v>375</v>
      </c>
      <c r="B6">
        <v>0</v>
      </c>
      <c r="C6">
        <v>0</v>
      </c>
    </row>
    <row r="7" spans="1:3" x14ac:dyDescent="0.25">
      <c r="A7" s="103" t="s">
        <v>369</v>
      </c>
      <c r="B7">
        <v>0.48</v>
      </c>
      <c r="C7">
        <v>0</v>
      </c>
    </row>
    <row r="8" spans="1:3" x14ac:dyDescent="0.25">
      <c r="A8" s="103" t="s">
        <v>414</v>
      </c>
      <c r="B8">
        <v>0</v>
      </c>
      <c r="C8">
        <v>0</v>
      </c>
    </row>
    <row r="9" spans="1:3" x14ac:dyDescent="0.25">
      <c r="A9" s="103" t="s">
        <v>1699</v>
      </c>
      <c r="B9">
        <v>2.57</v>
      </c>
      <c r="C9">
        <v>0</v>
      </c>
    </row>
    <row r="22" spans="1:2" x14ac:dyDescent="0.25">
      <c r="A22" s="107" t="s">
        <v>1698</v>
      </c>
      <c r="B22" t="s">
        <v>1703</v>
      </c>
    </row>
    <row r="23" spans="1:2" x14ac:dyDescent="0.25">
      <c r="A23" s="103" t="s">
        <v>1550</v>
      </c>
      <c r="B23">
        <v>0</v>
      </c>
    </row>
    <row r="24" spans="1:2" x14ac:dyDescent="0.25">
      <c r="A24" s="103" t="s">
        <v>1589</v>
      </c>
      <c r="B24">
        <v>0</v>
      </c>
    </row>
    <row r="25" spans="1:2" x14ac:dyDescent="0.25">
      <c r="A25" s="103" t="s">
        <v>1583</v>
      </c>
      <c r="B25">
        <v>0</v>
      </c>
    </row>
    <row r="26" spans="1:2" x14ac:dyDescent="0.25">
      <c r="A26" s="103" t="s">
        <v>1596</v>
      </c>
      <c r="B26">
        <v>0</v>
      </c>
    </row>
    <row r="27" spans="1:2" x14ac:dyDescent="0.25">
      <c r="A27" s="103" t="s">
        <v>1560</v>
      </c>
      <c r="B27">
        <v>1</v>
      </c>
    </row>
    <row r="28" spans="1:2" x14ac:dyDescent="0.25">
      <c r="A28" s="103" t="s">
        <v>1579</v>
      </c>
      <c r="B28">
        <v>4</v>
      </c>
    </row>
    <row r="29" spans="1:2" x14ac:dyDescent="0.25">
      <c r="A29" s="103" t="s">
        <v>1571</v>
      </c>
      <c r="B29">
        <v>19</v>
      </c>
    </row>
    <row r="30" spans="1:2" x14ac:dyDescent="0.25">
      <c r="A30" s="103" t="s">
        <v>1556</v>
      </c>
      <c r="B30">
        <v>91</v>
      </c>
    </row>
    <row r="31" spans="1:2" x14ac:dyDescent="0.25">
      <c r="A31" s="103" t="s">
        <v>1548</v>
      </c>
      <c r="B31">
        <v>107</v>
      </c>
    </row>
    <row r="32" spans="1:2" x14ac:dyDescent="0.25">
      <c r="A32" s="103" t="s">
        <v>1577</v>
      </c>
      <c r="B32">
        <v>126</v>
      </c>
    </row>
    <row r="33" spans="1:2" x14ac:dyDescent="0.25">
      <c r="A33" s="103" t="s">
        <v>1565</v>
      </c>
      <c r="B33">
        <v>285</v>
      </c>
    </row>
    <row r="34" spans="1:2" x14ac:dyDescent="0.25">
      <c r="A34" s="103" t="s">
        <v>1581</v>
      </c>
      <c r="B34">
        <v>297</v>
      </c>
    </row>
    <row r="35" spans="1:2" x14ac:dyDescent="0.25">
      <c r="A35" s="103" t="s">
        <v>1544</v>
      </c>
      <c r="B35">
        <v>346</v>
      </c>
    </row>
    <row r="36" spans="1:2" x14ac:dyDescent="0.25">
      <c r="A36" s="103" t="s">
        <v>1585</v>
      </c>
      <c r="B36">
        <v>367</v>
      </c>
    </row>
    <row r="37" spans="1:2" x14ac:dyDescent="0.25">
      <c r="A37" s="103" t="s">
        <v>1573</v>
      </c>
      <c r="B37">
        <v>498</v>
      </c>
    </row>
    <row r="38" spans="1:2" x14ac:dyDescent="0.25">
      <c r="A38" s="103" t="s">
        <v>1563</v>
      </c>
      <c r="B38">
        <v>720</v>
      </c>
    </row>
    <row r="39" spans="1:2" x14ac:dyDescent="0.25">
      <c r="A39" s="103" t="s">
        <v>1546</v>
      </c>
      <c r="B39">
        <v>905</v>
      </c>
    </row>
    <row r="40" spans="1:2" x14ac:dyDescent="0.25">
      <c r="A40" s="103" t="s">
        <v>1592</v>
      </c>
      <c r="B40">
        <v>926</v>
      </c>
    </row>
    <row r="41" spans="1:2" x14ac:dyDescent="0.25">
      <c r="A41" s="103" t="s">
        <v>1569</v>
      </c>
      <c r="B41">
        <v>943</v>
      </c>
    </row>
    <row r="42" spans="1:2" x14ac:dyDescent="0.25">
      <c r="A42" s="103" t="s">
        <v>1587</v>
      </c>
      <c r="B42">
        <v>998</v>
      </c>
    </row>
    <row r="43" spans="1:2" x14ac:dyDescent="0.25">
      <c r="A43" s="103" t="s">
        <v>1552</v>
      </c>
      <c r="B43">
        <v>1054</v>
      </c>
    </row>
    <row r="44" spans="1:2" x14ac:dyDescent="0.25">
      <c r="A44" s="103" t="s">
        <v>1558</v>
      </c>
      <c r="B44">
        <v>1112</v>
      </c>
    </row>
    <row r="45" spans="1:2" x14ac:dyDescent="0.25">
      <c r="A45" s="103" t="s">
        <v>1598</v>
      </c>
      <c r="B45">
        <v>1274</v>
      </c>
    </row>
    <row r="46" spans="1:2" x14ac:dyDescent="0.25">
      <c r="A46" s="103" t="s">
        <v>1575</v>
      </c>
      <c r="B46">
        <v>1350</v>
      </c>
    </row>
    <row r="47" spans="1:2" x14ac:dyDescent="0.25">
      <c r="A47" s="103" t="s">
        <v>1561</v>
      </c>
      <c r="B47">
        <v>1533</v>
      </c>
    </row>
    <row r="48" spans="1:2" x14ac:dyDescent="0.25">
      <c r="A48" s="103" t="s">
        <v>1594</v>
      </c>
      <c r="B48">
        <v>1561</v>
      </c>
    </row>
    <row r="49" spans="1:2" x14ac:dyDescent="0.25">
      <c r="A49" s="103" t="s">
        <v>1567</v>
      </c>
      <c r="B49">
        <v>1693</v>
      </c>
    </row>
    <row r="50" spans="1:2" x14ac:dyDescent="0.25">
      <c r="A50" s="103" t="s">
        <v>1554</v>
      </c>
      <c r="B50">
        <v>1790</v>
      </c>
    </row>
    <row r="51" spans="1:2" x14ac:dyDescent="0.25">
      <c r="A51" s="103" t="s">
        <v>1591</v>
      </c>
      <c r="B51">
        <v>1800</v>
      </c>
    </row>
    <row r="52" spans="1:2" x14ac:dyDescent="0.25">
      <c r="A52" s="103" t="s">
        <v>1699</v>
      </c>
      <c r="B52">
        <v>19800</v>
      </c>
    </row>
    <row r="76" spans="1:2" x14ac:dyDescent="0.25">
      <c r="A76" s="107" t="s">
        <v>1698</v>
      </c>
      <c r="B76" t="s">
        <v>1702</v>
      </c>
    </row>
    <row r="77" spans="1:2" x14ac:dyDescent="0.25">
      <c r="A77" s="103" t="s">
        <v>1550</v>
      </c>
      <c r="B77">
        <v>0</v>
      </c>
    </row>
    <row r="78" spans="1:2" x14ac:dyDescent="0.25">
      <c r="A78" s="103" t="s">
        <v>1589</v>
      </c>
      <c r="B78">
        <v>0</v>
      </c>
    </row>
    <row r="79" spans="1:2" x14ac:dyDescent="0.25">
      <c r="A79" s="103" t="s">
        <v>1579</v>
      </c>
      <c r="B79">
        <v>0</v>
      </c>
    </row>
    <row r="80" spans="1:2" x14ac:dyDescent="0.25">
      <c r="A80" s="103" t="s">
        <v>1596</v>
      </c>
      <c r="B80">
        <v>0</v>
      </c>
    </row>
    <row r="81" spans="1:2" x14ac:dyDescent="0.25">
      <c r="A81" s="103" t="s">
        <v>1583</v>
      </c>
      <c r="B81">
        <v>0</v>
      </c>
    </row>
    <row r="82" spans="1:2" x14ac:dyDescent="0.25">
      <c r="A82" s="103" t="s">
        <v>1560</v>
      </c>
      <c r="B82">
        <v>0</v>
      </c>
    </row>
    <row r="83" spans="1:2" x14ac:dyDescent="0.25">
      <c r="A83" s="103" t="s">
        <v>1571</v>
      </c>
      <c r="B83">
        <v>0.2</v>
      </c>
    </row>
    <row r="84" spans="1:2" x14ac:dyDescent="0.25">
      <c r="A84" s="103" t="s">
        <v>1556</v>
      </c>
      <c r="B84">
        <v>1</v>
      </c>
    </row>
    <row r="85" spans="1:2" x14ac:dyDescent="0.25">
      <c r="A85" s="103" t="s">
        <v>1548</v>
      </c>
      <c r="B85">
        <v>1.2</v>
      </c>
    </row>
    <row r="86" spans="1:2" x14ac:dyDescent="0.25">
      <c r="A86" s="103" t="s">
        <v>1577</v>
      </c>
      <c r="B86">
        <v>1.4</v>
      </c>
    </row>
    <row r="87" spans="1:2" x14ac:dyDescent="0.25">
      <c r="A87" s="103" t="s">
        <v>1565</v>
      </c>
      <c r="B87">
        <v>3.2</v>
      </c>
    </row>
    <row r="88" spans="1:2" x14ac:dyDescent="0.25">
      <c r="A88" s="103" t="s">
        <v>1581</v>
      </c>
      <c r="B88">
        <v>3.3</v>
      </c>
    </row>
    <row r="89" spans="1:2" x14ac:dyDescent="0.25">
      <c r="A89" s="103" t="s">
        <v>1544</v>
      </c>
      <c r="B89">
        <v>3.8</v>
      </c>
    </row>
    <row r="90" spans="1:2" x14ac:dyDescent="0.25">
      <c r="A90" s="103" t="s">
        <v>1585</v>
      </c>
      <c r="B90">
        <v>4.0999999999999996</v>
      </c>
    </row>
    <row r="91" spans="1:2" x14ac:dyDescent="0.25">
      <c r="A91" s="103" t="s">
        <v>1573</v>
      </c>
      <c r="B91">
        <v>5.5</v>
      </c>
    </row>
    <row r="92" spans="1:2" x14ac:dyDescent="0.25">
      <c r="A92" s="103" t="s">
        <v>1563</v>
      </c>
      <c r="B92">
        <v>8</v>
      </c>
    </row>
    <row r="93" spans="1:2" x14ac:dyDescent="0.25">
      <c r="A93" s="103" t="s">
        <v>1546</v>
      </c>
      <c r="B93">
        <v>10.1</v>
      </c>
    </row>
    <row r="94" spans="1:2" x14ac:dyDescent="0.25">
      <c r="A94" s="103" t="s">
        <v>1592</v>
      </c>
      <c r="B94">
        <v>10.3</v>
      </c>
    </row>
    <row r="95" spans="1:2" x14ac:dyDescent="0.25">
      <c r="A95" s="103" t="s">
        <v>1569</v>
      </c>
      <c r="B95">
        <v>10.5</v>
      </c>
    </row>
    <row r="96" spans="1:2" x14ac:dyDescent="0.25">
      <c r="A96" s="103" t="s">
        <v>1587</v>
      </c>
      <c r="B96">
        <v>11.1</v>
      </c>
    </row>
    <row r="97" spans="1:2" x14ac:dyDescent="0.25">
      <c r="A97" s="103" t="s">
        <v>1552</v>
      </c>
      <c r="B97">
        <v>11.7</v>
      </c>
    </row>
    <row r="98" spans="1:2" x14ac:dyDescent="0.25">
      <c r="A98" s="103" t="s">
        <v>1558</v>
      </c>
      <c r="B98">
        <v>12.4</v>
      </c>
    </row>
    <row r="99" spans="1:2" x14ac:dyDescent="0.25">
      <c r="A99" s="103" t="s">
        <v>1598</v>
      </c>
      <c r="B99">
        <v>14.2</v>
      </c>
    </row>
    <row r="100" spans="1:2" x14ac:dyDescent="0.25">
      <c r="A100" s="103" t="s">
        <v>1575</v>
      </c>
      <c r="B100">
        <v>15</v>
      </c>
    </row>
    <row r="101" spans="1:2" x14ac:dyDescent="0.25">
      <c r="A101" s="103" t="s">
        <v>1561</v>
      </c>
      <c r="B101">
        <v>17</v>
      </c>
    </row>
    <row r="102" spans="1:2" x14ac:dyDescent="0.25">
      <c r="A102" s="103" t="s">
        <v>1594</v>
      </c>
      <c r="B102">
        <v>17.3</v>
      </c>
    </row>
    <row r="103" spans="1:2" x14ac:dyDescent="0.25">
      <c r="A103" s="103" t="s">
        <v>1567</v>
      </c>
      <c r="B103">
        <v>18.8</v>
      </c>
    </row>
    <row r="104" spans="1:2" x14ac:dyDescent="0.25">
      <c r="A104" s="103" t="s">
        <v>1554</v>
      </c>
      <c r="B104">
        <v>19.899999999999999</v>
      </c>
    </row>
    <row r="105" spans="1:2" x14ac:dyDescent="0.25">
      <c r="A105" s="103" t="s">
        <v>1591</v>
      </c>
      <c r="B105">
        <v>20</v>
      </c>
    </row>
    <row r="106" spans="1:2" x14ac:dyDescent="0.25">
      <c r="A106" s="103" t="s">
        <v>1699</v>
      </c>
      <c r="B106">
        <v>220.00000000000003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C527-AE57-4CCE-B981-01D9BFF8C578}">
  <dimension ref="A1:I21"/>
  <sheetViews>
    <sheetView workbookViewId="0">
      <selection activeCell="K7" sqref="K7"/>
    </sheetView>
  </sheetViews>
  <sheetFormatPr defaultRowHeight="15" x14ac:dyDescent="0.25"/>
  <cols>
    <col min="1" max="1" width="22.42578125" customWidth="1"/>
    <col min="3" max="3" width="10" customWidth="1"/>
    <col min="4" max="4" width="13.5703125" customWidth="1"/>
    <col min="7" max="7" width="13" customWidth="1"/>
  </cols>
  <sheetData>
    <row r="1" spans="1:9" s="71" customFormat="1" x14ac:dyDescent="0.25">
      <c r="A1" s="82" t="s">
        <v>1667</v>
      </c>
      <c r="B1" s="82" t="s">
        <v>1668</v>
      </c>
      <c r="C1" s="82" t="s">
        <v>1669</v>
      </c>
      <c r="D1" s="82" t="s">
        <v>1670</v>
      </c>
      <c r="E1" s="82" t="s">
        <v>1671</v>
      </c>
      <c r="F1" s="82" t="s">
        <v>1672</v>
      </c>
      <c r="G1" s="82" t="s">
        <v>1673</v>
      </c>
      <c r="H1" s="82" t="s">
        <v>1674</v>
      </c>
      <c r="I1" s="82" t="s">
        <v>1675</v>
      </c>
    </row>
    <row r="2" spans="1:9" x14ac:dyDescent="0.25">
      <c r="A2" s="33" t="s">
        <v>1676</v>
      </c>
      <c r="B2" s="90">
        <v>16</v>
      </c>
      <c r="C2" s="90">
        <v>21.19</v>
      </c>
      <c r="D2" s="90">
        <v>0.61</v>
      </c>
      <c r="E2" s="90">
        <v>0.38</v>
      </c>
      <c r="F2" s="90">
        <v>3.25</v>
      </c>
      <c r="G2" s="85">
        <v>52</v>
      </c>
      <c r="H2" s="90">
        <v>0.06</v>
      </c>
      <c r="I2" s="86">
        <v>1</v>
      </c>
    </row>
    <row r="3" spans="1:9" x14ac:dyDescent="0.25">
      <c r="A3" s="89" t="s">
        <v>1677</v>
      </c>
      <c r="B3" s="84">
        <v>16</v>
      </c>
      <c r="C3" s="84">
        <v>20.25</v>
      </c>
      <c r="D3" s="84">
        <v>0.6</v>
      </c>
      <c r="E3" s="84">
        <v>0.13</v>
      </c>
      <c r="F3" s="84">
        <v>3.38</v>
      </c>
      <c r="G3" s="87">
        <v>54</v>
      </c>
      <c r="H3" s="84">
        <v>0.13</v>
      </c>
      <c r="I3" s="83">
        <v>2</v>
      </c>
    </row>
    <row r="4" spans="1:9" x14ac:dyDescent="0.25">
      <c r="A4" s="33" t="s">
        <v>1678</v>
      </c>
      <c r="B4" s="90">
        <v>15</v>
      </c>
      <c r="C4" s="90">
        <v>19.600000000000001</v>
      </c>
      <c r="D4" s="90">
        <v>0.52</v>
      </c>
      <c r="E4" s="90">
        <v>0.13</v>
      </c>
      <c r="F4" s="90">
        <v>3.67</v>
      </c>
      <c r="G4" s="85">
        <v>55</v>
      </c>
      <c r="H4" s="90">
        <v>0.13</v>
      </c>
      <c r="I4" s="86">
        <v>2</v>
      </c>
    </row>
    <row r="5" spans="1:9" x14ac:dyDescent="0.25">
      <c r="A5" s="89" t="s">
        <v>1679</v>
      </c>
      <c r="B5" s="84">
        <v>14</v>
      </c>
      <c r="C5" s="84">
        <v>19.64</v>
      </c>
      <c r="D5" s="84">
        <v>0.56999999999999995</v>
      </c>
      <c r="E5" s="84">
        <v>7.0000000000000007E-2</v>
      </c>
      <c r="F5" s="84">
        <v>2.93</v>
      </c>
      <c r="G5" s="87">
        <v>41</v>
      </c>
      <c r="H5" s="84">
        <v>0</v>
      </c>
      <c r="I5" s="83">
        <v>0</v>
      </c>
    </row>
    <row r="6" spans="1:9" x14ac:dyDescent="0.25">
      <c r="A6" s="33" t="s">
        <v>1680</v>
      </c>
      <c r="B6" s="90">
        <v>13</v>
      </c>
      <c r="C6" s="90">
        <v>19.149999999999999</v>
      </c>
      <c r="D6" s="90">
        <v>0.64</v>
      </c>
      <c r="E6" s="90">
        <v>0.15</v>
      </c>
      <c r="F6" s="90">
        <v>3.38</v>
      </c>
      <c r="G6" s="85">
        <v>44</v>
      </c>
      <c r="H6" s="90">
        <v>0.15</v>
      </c>
      <c r="I6" s="86">
        <v>2</v>
      </c>
    </row>
    <row r="7" spans="1:9" x14ac:dyDescent="0.25">
      <c r="A7" s="89" t="s">
        <v>1681</v>
      </c>
      <c r="B7" s="84">
        <v>13</v>
      </c>
      <c r="C7" s="84">
        <v>21.77</v>
      </c>
      <c r="D7" s="84">
        <v>0.66</v>
      </c>
      <c r="E7" s="84">
        <v>0.15</v>
      </c>
      <c r="F7" s="84">
        <v>3.31</v>
      </c>
      <c r="G7" s="87">
        <v>43</v>
      </c>
      <c r="H7" s="84">
        <v>0.15</v>
      </c>
      <c r="I7" s="83">
        <v>2</v>
      </c>
    </row>
    <row r="8" spans="1:9" x14ac:dyDescent="0.25">
      <c r="A8" s="33" t="s">
        <v>1682</v>
      </c>
      <c r="B8" s="90">
        <v>13</v>
      </c>
      <c r="C8" s="90">
        <v>20.85</v>
      </c>
      <c r="D8" s="90">
        <v>0.57999999999999996</v>
      </c>
      <c r="E8" s="90">
        <v>0.31</v>
      </c>
      <c r="F8" s="90">
        <v>3.77</v>
      </c>
      <c r="G8" s="85">
        <v>49</v>
      </c>
      <c r="H8" s="90">
        <v>0</v>
      </c>
      <c r="I8" s="86">
        <v>0</v>
      </c>
    </row>
    <row r="9" spans="1:9" x14ac:dyDescent="0.25">
      <c r="A9" s="89" t="s">
        <v>1683</v>
      </c>
      <c r="B9" s="84">
        <v>12</v>
      </c>
      <c r="C9" s="84">
        <v>23.83</v>
      </c>
      <c r="D9" s="84">
        <v>0.66</v>
      </c>
      <c r="E9" s="84">
        <v>0.33</v>
      </c>
      <c r="F9" s="84">
        <v>4.42</v>
      </c>
      <c r="G9" s="87">
        <v>53</v>
      </c>
      <c r="H9" s="84">
        <v>0</v>
      </c>
      <c r="I9" s="83">
        <v>0</v>
      </c>
    </row>
    <row r="10" spans="1:9" x14ac:dyDescent="0.25">
      <c r="A10" s="33" t="s">
        <v>1684</v>
      </c>
      <c r="B10" s="90">
        <v>11</v>
      </c>
      <c r="C10" s="90">
        <v>22</v>
      </c>
      <c r="D10" s="90">
        <v>0.69</v>
      </c>
      <c r="E10" s="90">
        <v>0.27</v>
      </c>
      <c r="F10" s="90">
        <v>3.09</v>
      </c>
      <c r="G10" s="85">
        <v>34</v>
      </c>
      <c r="H10" s="90">
        <v>0.09</v>
      </c>
      <c r="I10" s="86">
        <v>1</v>
      </c>
    </row>
    <row r="11" spans="1:9" x14ac:dyDescent="0.25">
      <c r="A11" s="89" t="s">
        <v>1685</v>
      </c>
      <c r="B11" s="84">
        <v>10</v>
      </c>
      <c r="C11" s="84">
        <v>23.2</v>
      </c>
      <c r="D11" s="84">
        <v>0.67</v>
      </c>
      <c r="E11" s="84">
        <v>0</v>
      </c>
      <c r="F11" s="84">
        <v>4.5</v>
      </c>
      <c r="G11" s="87">
        <v>45</v>
      </c>
      <c r="H11" s="84">
        <v>0</v>
      </c>
      <c r="I11" s="83">
        <v>0</v>
      </c>
    </row>
    <row r="12" spans="1:9" x14ac:dyDescent="0.25">
      <c r="A12" s="33" t="s">
        <v>1686</v>
      </c>
      <c r="B12" s="90">
        <v>10</v>
      </c>
      <c r="C12" s="90">
        <v>16.7</v>
      </c>
      <c r="D12" s="90">
        <v>0.51</v>
      </c>
      <c r="E12" s="90">
        <v>0.3</v>
      </c>
      <c r="F12" s="90">
        <v>3.3</v>
      </c>
      <c r="G12" s="85">
        <v>33</v>
      </c>
      <c r="H12" s="90">
        <v>0</v>
      </c>
      <c r="I12" s="86">
        <v>0</v>
      </c>
    </row>
    <row r="13" spans="1:9" x14ac:dyDescent="0.25">
      <c r="A13" s="89" t="s">
        <v>1687</v>
      </c>
      <c r="B13" s="84">
        <v>9</v>
      </c>
      <c r="C13" s="84">
        <v>21.89</v>
      </c>
      <c r="D13" s="84">
        <v>0.68</v>
      </c>
      <c r="E13" s="84">
        <v>0.33</v>
      </c>
      <c r="F13" s="84">
        <v>4.33</v>
      </c>
      <c r="G13" s="87">
        <v>39</v>
      </c>
      <c r="H13" s="84">
        <v>0</v>
      </c>
      <c r="I13" s="83">
        <v>0</v>
      </c>
    </row>
    <row r="14" spans="1:9" x14ac:dyDescent="0.25">
      <c r="A14" s="33" t="s">
        <v>1688</v>
      </c>
      <c r="B14" s="90">
        <v>9</v>
      </c>
      <c r="C14" s="90">
        <v>20.89</v>
      </c>
      <c r="D14" s="90">
        <v>0.67</v>
      </c>
      <c r="E14" s="90">
        <v>0.33</v>
      </c>
      <c r="F14" s="90">
        <v>3.22</v>
      </c>
      <c r="G14" s="85">
        <v>29</v>
      </c>
      <c r="H14" s="90">
        <v>0.22</v>
      </c>
      <c r="I14" s="86">
        <v>2</v>
      </c>
    </row>
    <row r="15" spans="1:9" x14ac:dyDescent="0.25">
      <c r="A15" s="89" t="s">
        <v>1689</v>
      </c>
      <c r="B15" s="84">
        <v>9</v>
      </c>
      <c r="C15" s="84">
        <v>24.44</v>
      </c>
      <c r="D15" s="84">
        <v>0.65</v>
      </c>
      <c r="E15" s="84">
        <v>0.11</v>
      </c>
      <c r="F15" s="84">
        <v>3.89</v>
      </c>
      <c r="G15" s="87">
        <v>35</v>
      </c>
      <c r="H15" s="84">
        <v>0.11</v>
      </c>
      <c r="I15" s="83">
        <v>1</v>
      </c>
    </row>
    <row r="16" spans="1:9" x14ac:dyDescent="0.25">
      <c r="A16" s="33" t="s">
        <v>1690</v>
      </c>
      <c r="B16" s="90">
        <v>7</v>
      </c>
      <c r="C16" s="90">
        <v>19.86</v>
      </c>
      <c r="D16" s="90">
        <v>0.54</v>
      </c>
      <c r="E16" s="90">
        <v>0.28999999999999998</v>
      </c>
      <c r="F16" s="90">
        <v>3.86</v>
      </c>
      <c r="G16" s="85">
        <v>27</v>
      </c>
      <c r="H16" s="90">
        <v>0</v>
      </c>
      <c r="I16" s="86">
        <v>0</v>
      </c>
    </row>
    <row r="17" spans="1:9" x14ac:dyDescent="0.25">
      <c r="A17" s="89" t="s">
        <v>1691</v>
      </c>
      <c r="B17" s="84">
        <v>6</v>
      </c>
      <c r="C17" s="84">
        <v>22</v>
      </c>
      <c r="D17" s="84">
        <v>0.53</v>
      </c>
      <c r="E17" s="84">
        <v>0.33</v>
      </c>
      <c r="F17" s="84">
        <v>3.83</v>
      </c>
      <c r="G17" s="87">
        <v>23</v>
      </c>
      <c r="H17" s="84">
        <v>0</v>
      </c>
      <c r="I17" s="83">
        <v>0</v>
      </c>
    </row>
    <row r="18" spans="1:9" x14ac:dyDescent="0.25">
      <c r="A18" s="33" t="s">
        <v>1692</v>
      </c>
      <c r="B18" s="90">
        <v>5</v>
      </c>
      <c r="C18" s="90">
        <v>21.6</v>
      </c>
      <c r="D18" s="90">
        <v>0.64</v>
      </c>
      <c r="E18" s="90">
        <v>0.6</v>
      </c>
      <c r="F18" s="90">
        <v>4.5999999999999996</v>
      </c>
      <c r="G18" s="85">
        <v>23</v>
      </c>
      <c r="H18" s="90">
        <v>0</v>
      </c>
      <c r="I18" s="86">
        <v>0</v>
      </c>
    </row>
    <row r="19" spans="1:9" x14ac:dyDescent="0.25">
      <c r="A19" s="89" t="s">
        <v>1693</v>
      </c>
      <c r="B19" s="84">
        <v>5</v>
      </c>
      <c r="C19" s="84">
        <v>24</v>
      </c>
      <c r="D19" s="84">
        <v>0.67</v>
      </c>
      <c r="E19" s="84">
        <v>0.6</v>
      </c>
      <c r="F19" s="84">
        <v>3</v>
      </c>
      <c r="G19" s="87">
        <v>15</v>
      </c>
      <c r="H19" s="84">
        <v>0</v>
      </c>
      <c r="I19" s="83">
        <v>0</v>
      </c>
    </row>
    <row r="20" spans="1:9" x14ac:dyDescent="0.25">
      <c r="A20" s="33" t="s">
        <v>1694</v>
      </c>
      <c r="B20" s="90">
        <v>4</v>
      </c>
      <c r="C20" s="90">
        <v>20.25</v>
      </c>
      <c r="D20" s="90">
        <v>0.63</v>
      </c>
      <c r="E20" s="90">
        <v>0.75</v>
      </c>
      <c r="F20" s="90">
        <v>2.5</v>
      </c>
      <c r="G20" s="85">
        <v>10</v>
      </c>
      <c r="H20" s="90">
        <v>0.25</v>
      </c>
      <c r="I20" s="86">
        <v>1</v>
      </c>
    </row>
    <row r="21" spans="1:9" x14ac:dyDescent="0.25">
      <c r="A21" s="89" t="s">
        <v>1695</v>
      </c>
      <c r="B21" s="84">
        <v>1</v>
      </c>
      <c r="C21" s="84">
        <v>27</v>
      </c>
      <c r="D21" s="84">
        <v>0.79</v>
      </c>
      <c r="E21" s="84">
        <v>0</v>
      </c>
      <c r="F21" s="84">
        <v>6</v>
      </c>
      <c r="G21" s="87">
        <v>6</v>
      </c>
      <c r="H21" s="84">
        <v>1</v>
      </c>
      <c r="I21" s="8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2BCD-6F76-4EC0-A6CD-AB84FEEA324D}">
  <dimension ref="A1:AJ52"/>
  <sheetViews>
    <sheetView topLeftCell="A8" zoomScaleNormal="100" workbookViewId="0">
      <selection activeCell="A30" sqref="A30:C31"/>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16</v>
      </c>
      <c r="B2" s="137"/>
      <c r="C2" s="137" t="s">
        <v>14</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44">
        <v>9</v>
      </c>
      <c r="Q3" s="44">
        <v>8</v>
      </c>
      <c r="R3" s="44">
        <v>1</v>
      </c>
      <c r="S3" s="44">
        <v>0</v>
      </c>
      <c r="T3" s="44">
        <v>25</v>
      </c>
      <c r="U3" s="44">
        <v>10</v>
      </c>
      <c r="V3" s="44">
        <v>25</v>
      </c>
      <c r="W3" s="45">
        <f>T3/P3</f>
        <v>2.7777777777777777</v>
      </c>
      <c r="X3" s="45">
        <f>U3/P3</f>
        <v>1.1111111111111112</v>
      </c>
      <c r="Z3" s="45">
        <v>1</v>
      </c>
      <c r="AA3" s="45" t="s">
        <v>12</v>
      </c>
      <c r="AB3" s="45">
        <v>10</v>
      </c>
      <c r="AC3" s="45">
        <v>8</v>
      </c>
      <c r="AD3" s="45">
        <v>1</v>
      </c>
      <c r="AE3" s="45">
        <v>1</v>
      </c>
      <c r="AF3" s="45">
        <v>20</v>
      </c>
      <c r="AG3" s="45">
        <v>6</v>
      </c>
      <c r="AH3" s="45">
        <v>25</v>
      </c>
      <c r="AI3" s="45">
        <f>AF3/AB3</f>
        <v>2</v>
      </c>
      <c r="AJ3" s="45">
        <f>AG3/AB3</f>
        <v>0.6</v>
      </c>
    </row>
    <row r="4" spans="1:36" ht="18" x14ac:dyDescent="0.25">
      <c r="A4" s="135" t="s">
        <v>50</v>
      </c>
      <c r="B4" s="135"/>
      <c r="C4" s="136" t="s">
        <v>51</v>
      </c>
      <c r="D4" s="136"/>
      <c r="E4" s="140"/>
      <c r="F4" s="140"/>
      <c r="G4" s="140"/>
      <c r="H4" s="140"/>
      <c r="I4" s="140"/>
      <c r="J4" s="140"/>
      <c r="K4" s="140"/>
      <c r="L4" s="140"/>
      <c r="N4" s="46">
        <v>10</v>
      </c>
      <c r="O4" s="47" t="s">
        <v>13</v>
      </c>
      <c r="P4" s="46">
        <v>10</v>
      </c>
      <c r="Q4" s="46">
        <v>5</v>
      </c>
      <c r="R4" s="46">
        <v>2</v>
      </c>
      <c r="S4" s="46">
        <v>3</v>
      </c>
      <c r="T4" s="46">
        <v>15</v>
      </c>
      <c r="U4" s="46">
        <v>11</v>
      </c>
      <c r="V4" s="46">
        <v>17</v>
      </c>
      <c r="W4" s="47">
        <f t="shared" ref="W4:W22" si="0">T4/P4</f>
        <v>1.5</v>
      </c>
      <c r="X4" s="47">
        <f t="shared" ref="X4:X22" si="1">U4/P4</f>
        <v>1.1000000000000001</v>
      </c>
      <c r="Z4" s="47">
        <v>10</v>
      </c>
      <c r="AA4" s="47" t="s">
        <v>13</v>
      </c>
      <c r="AB4" s="47">
        <v>10</v>
      </c>
      <c r="AC4" s="47">
        <v>3</v>
      </c>
      <c r="AD4" s="47">
        <v>2</v>
      </c>
      <c r="AE4" s="47">
        <v>5</v>
      </c>
      <c r="AF4" s="47">
        <v>8</v>
      </c>
      <c r="AG4" s="47">
        <v>16</v>
      </c>
      <c r="AH4" s="47">
        <v>11</v>
      </c>
      <c r="AI4" s="47">
        <f t="shared" ref="AI4:AI22" si="2">AF4/AB4</f>
        <v>0.8</v>
      </c>
      <c r="AJ4" s="47">
        <f t="shared" ref="AJ4:AJ22" si="3">AG4/AB4</f>
        <v>1.6</v>
      </c>
    </row>
    <row r="5" spans="1:36" ht="22.5" x14ac:dyDescent="0.3">
      <c r="A5" s="138">
        <f>B42</f>
        <v>3.4358764444724326</v>
      </c>
      <c r="B5" s="139"/>
      <c r="C5" s="130">
        <f>B43</f>
        <v>0.85844352915673083</v>
      </c>
      <c r="D5" s="130"/>
      <c r="E5" s="140"/>
      <c r="F5" s="140"/>
      <c r="G5" s="140"/>
      <c r="H5" s="140"/>
      <c r="I5" s="140"/>
      <c r="J5" s="140"/>
      <c r="K5" s="140"/>
      <c r="L5" s="140"/>
      <c r="N5" s="44">
        <v>16</v>
      </c>
      <c r="O5" s="45" t="s">
        <v>14</v>
      </c>
      <c r="P5" s="44">
        <v>10</v>
      </c>
      <c r="Q5" s="44">
        <v>3</v>
      </c>
      <c r="R5" s="44">
        <v>3</v>
      </c>
      <c r="S5" s="44">
        <v>4</v>
      </c>
      <c r="T5" s="44">
        <v>10</v>
      </c>
      <c r="U5" s="44">
        <v>11</v>
      </c>
      <c r="V5" s="44">
        <v>12</v>
      </c>
      <c r="W5" s="45">
        <f t="shared" si="0"/>
        <v>1</v>
      </c>
      <c r="X5" s="45">
        <f t="shared" si="1"/>
        <v>1.1000000000000001</v>
      </c>
      <c r="Z5" s="45">
        <v>20</v>
      </c>
      <c r="AA5" s="45" t="s">
        <v>14</v>
      </c>
      <c r="AB5" s="45">
        <v>10</v>
      </c>
      <c r="AC5" s="45">
        <v>1</v>
      </c>
      <c r="AD5" s="45">
        <v>2</v>
      </c>
      <c r="AE5" s="45">
        <v>7</v>
      </c>
      <c r="AF5" s="45">
        <v>9</v>
      </c>
      <c r="AG5" s="45">
        <v>31</v>
      </c>
      <c r="AH5" s="45">
        <v>5</v>
      </c>
      <c r="AI5" s="45">
        <f t="shared" si="2"/>
        <v>0.9</v>
      </c>
      <c r="AJ5" s="45">
        <f t="shared" si="3"/>
        <v>3.1</v>
      </c>
    </row>
    <row r="6" spans="1:36" x14ac:dyDescent="0.2">
      <c r="A6" s="140"/>
      <c r="B6" s="140"/>
      <c r="C6" s="140"/>
      <c r="D6" s="140"/>
      <c r="E6" s="140"/>
      <c r="F6" s="140"/>
      <c r="G6" s="121" t="s">
        <v>60</v>
      </c>
      <c r="H6" s="121"/>
      <c r="I6" s="121" t="s">
        <v>53</v>
      </c>
      <c r="J6" s="121"/>
      <c r="K6" s="140"/>
      <c r="L6" s="140"/>
      <c r="N6" s="46">
        <v>6</v>
      </c>
      <c r="O6" s="47" t="s">
        <v>15</v>
      </c>
      <c r="P6" s="46">
        <v>10</v>
      </c>
      <c r="Q6" s="46">
        <v>5</v>
      </c>
      <c r="R6" s="46">
        <v>4</v>
      </c>
      <c r="S6" s="46">
        <v>1</v>
      </c>
      <c r="T6" s="46">
        <v>20</v>
      </c>
      <c r="U6" s="46">
        <v>10</v>
      </c>
      <c r="V6" s="46">
        <v>19</v>
      </c>
      <c r="W6" s="47">
        <f t="shared" si="0"/>
        <v>2</v>
      </c>
      <c r="X6" s="47">
        <f t="shared" si="1"/>
        <v>1</v>
      </c>
      <c r="Z6" s="47">
        <v>9</v>
      </c>
      <c r="AA6" s="47" t="s">
        <v>15</v>
      </c>
      <c r="AB6" s="47">
        <v>10</v>
      </c>
      <c r="AC6" s="47">
        <v>2</v>
      </c>
      <c r="AD6" s="47">
        <v>5</v>
      </c>
      <c r="AE6" s="47">
        <v>3</v>
      </c>
      <c r="AF6" s="47">
        <v>12</v>
      </c>
      <c r="AG6" s="47">
        <v>18</v>
      </c>
      <c r="AH6" s="47">
        <v>11</v>
      </c>
      <c r="AI6" s="47">
        <f t="shared" si="2"/>
        <v>1.2</v>
      </c>
      <c r="AJ6" s="47">
        <f t="shared" si="3"/>
        <v>1.8</v>
      </c>
    </row>
    <row r="7" spans="1:36" x14ac:dyDescent="0.2">
      <c r="A7" s="140"/>
      <c r="B7" s="140"/>
      <c r="C7" s="140"/>
      <c r="D7" s="140"/>
      <c r="E7" s="140"/>
      <c r="F7" s="140"/>
      <c r="G7" s="128" t="s">
        <v>61</v>
      </c>
      <c r="H7" s="128"/>
      <c r="I7" s="125">
        <f>1/F44</f>
        <v>73.282363557249795</v>
      </c>
      <c r="J7" s="125"/>
      <c r="K7" s="140"/>
      <c r="L7" s="140"/>
      <c r="N7" s="44">
        <v>13</v>
      </c>
      <c r="O7" s="45" t="s">
        <v>16</v>
      </c>
      <c r="P7" s="44">
        <v>9</v>
      </c>
      <c r="Q7" s="44">
        <v>4</v>
      </c>
      <c r="R7" s="44">
        <v>2</v>
      </c>
      <c r="S7" s="44">
        <v>3</v>
      </c>
      <c r="T7" s="44">
        <v>16</v>
      </c>
      <c r="U7" s="44">
        <v>10</v>
      </c>
      <c r="V7" s="44">
        <v>14</v>
      </c>
      <c r="W7" s="45">
        <f t="shared" si="0"/>
        <v>1.7777777777777777</v>
      </c>
      <c r="X7" s="45">
        <f t="shared" si="1"/>
        <v>1.1111111111111112</v>
      </c>
      <c r="Z7" s="45">
        <v>5</v>
      </c>
      <c r="AA7" s="45" t="s">
        <v>16</v>
      </c>
      <c r="AB7" s="45">
        <v>10</v>
      </c>
      <c r="AC7" s="45">
        <v>5</v>
      </c>
      <c r="AD7" s="45">
        <v>2</v>
      </c>
      <c r="AE7" s="45">
        <v>3</v>
      </c>
      <c r="AF7" s="45">
        <v>21</v>
      </c>
      <c r="AG7" s="45">
        <v>17</v>
      </c>
      <c r="AH7" s="45">
        <v>17</v>
      </c>
      <c r="AI7" s="45">
        <f t="shared" si="2"/>
        <v>2.1</v>
      </c>
      <c r="AJ7" s="45">
        <f t="shared" si="3"/>
        <v>1.7</v>
      </c>
    </row>
    <row r="8" spans="1:36" x14ac:dyDescent="0.2">
      <c r="A8" s="21"/>
      <c r="B8" s="29" t="s">
        <v>54</v>
      </c>
      <c r="C8" s="29" t="s">
        <v>55</v>
      </c>
      <c r="D8" s="29" t="s">
        <v>56</v>
      </c>
      <c r="E8" s="140"/>
      <c r="F8" s="140"/>
      <c r="G8" s="127" t="s">
        <v>62</v>
      </c>
      <c r="H8" s="127"/>
      <c r="I8" s="126">
        <f>1/F45</f>
        <v>85.36655128525085</v>
      </c>
      <c r="J8" s="126"/>
      <c r="K8" s="140"/>
      <c r="L8" s="140"/>
      <c r="N8" s="46">
        <v>9</v>
      </c>
      <c r="O8" s="47" t="s">
        <v>17</v>
      </c>
      <c r="P8" s="46">
        <v>9</v>
      </c>
      <c r="Q8" s="46">
        <v>5</v>
      </c>
      <c r="R8" s="46">
        <v>2</v>
      </c>
      <c r="S8" s="46">
        <v>2</v>
      </c>
      <c r="T8" s="46">
        <v>13</v>
      </c>
      <c r="U8" s="46">
        <v>7</v>
      </c>
      <c r="V8" s="46">
        <v>17</v>
      </c>
      <c r="W8" s="47">
        <f t="shared" si="0"/>
        <v>1.4444444444444444</v>
      </c>
      <c r="X8" s="47">
        <f t="shared" si="1"/>
        <v>0.77777777777777779</v>
      </c>
      <c r="Z8" s="47">
        <v>8</v>
      </c>
      <c r="AA8" s="47" t="s">
        <v>17</v>
      </c>
      <c r="AB8" s="47">
        <v>11</v>
      </c>
      <c r="AC8" s="47">
        <v>3</v>
      </c>
      <c r="AD8" s="47">
        <v>3</v>
      </c>
      <c r="AE8" s="47">
        <v>5</v>
      </c>
      <c r="AF8" s="47">
        <v>9</v>
      </c>
      <c r="AG8" s="47">
        <v>14</v>
      </c>
      <c r="AH8" s="47">
        <v>12</v>
      </c>
      <c r="AI8" s="47">
        <f t="shared" si="2"/>
        <v>0.81818181818181823</v>
      </c>
      <c r="AJ8" s="47">
        <f t="shared" si="3"/>
        <v>1.2727272727272727</v>
      </c>
    </row>
    <row r="9" spans="1:36" x14ac:dyDescent="0.2">
      <c r="A9" s="29" t="s">
        <v>52</v>
      </c>
      <c r="B9" s="38">
        <f>SUM(G44,H44,I44,J44,K44,L44,M44,N44,H45,I45,J45,K45,L45,M45,N45,I46,J46,K46,L46,M46,N46,J47,K47,L47,M47,N47,K48,L48,M48,N48,L49,M49,N49,M50,N50,N51)</f>
        <v>0.84022155458262804</v>
      </c>
      <c r="C9" s="36">
        <f>SUM(F44,G45,H46,I47,J48,K49,L50,M51,N52)</f>
        <v>9.5321858077042937E-2</v>
      </c>
      <c r="D9" s="37">
        <f>SUM(F45,F46,G46,F47,G47,H47,F48,G48,H48,I48,F49,G49,H49,I49,J49,F50,G50,H50,I50,J50,K50,F51,G51,H51,I51,J51,K51,L51,F52,G52,H52,I52,J52,K52,L52,M52)</f>
        <v>5.5620230596881565E-2</v>
      </c>
      <c r="E9" s="140"/>
      <c r="F9" s="140"/>
      <c r="G9" s="127" t="s">
        <v>63</v>
      </c>
      <c r="H9" s="127"/>
      <c r="I9" s="126">
        <f>1/F46</f>
        <v>198.88681872669807</v>
      </c>
      <c r="J9" s="126"/>
      <c r="K9" s="140"/>
      <c r="L9" s="140"/>
      <c r="N9" s="44">
        <v>12</v>
      </c>
      <c r="O9" s="45" t="s">
        <v>18</v>
      </c>
      <c r="P9" s="44">
        <v>11</v>
      </c>
      <c r="Q9" s="44">
        <v>4</v>
      </c>
      <c r="R9" s="44">
        <v>3</v>
      </c>
      <c r="S9" s="44">
        <v>4</v>
      </c>
      <c r="T9" s="44">
        <v>11</v>
      </c>
      <c r="U9" s="44">
        <v>16</v>
      </c>
      <c r="V9" s="44">
        <v>15</v>
      </c>
      <c r="W9" s="45">
        <f t="shared" si="0"/>
        <v>1</v>
      </c>
      <c r="X9" s="45">
        <f t="shared" si="1"/>
        <v>1.4545454545454546</v>
      </c>
      <c r="Z9" s="45">
        <v>11</v>
      </c>
      <c r="AA9" s="45" t="s">
        <v>18</v>
      </c>
      <c r="AB9" s="45">
        <v>9</v>
      </c>
      <c r="AC9" s="45">
        <v>2</v>
      </c>
      <c r="AD9" s="45">
        <v>3</v>
      </c>
      <c r="AE9" s="45">
        <v>4</v>
      </c>
      <c r="AF9" s="45">
        <v>7</v>
      </c>
      <c r="AG9" s="45">
        <v>11</v>
      </c>
      <c r="AH9" s="45">
        <v>9</v>
      </c>
      <c r="AI9" s="45">
        <f t="shared" si="2"/>
        <v>0.77777777777777779</v>
      </c>
      <c r="AJ9" s="45">
        <f t="shared" si="3"/>
        <v>1.2222222222222223</v>
      </c>
    </row>
    <row r="10" spans="1:36" x14ac:dyDescent="0.2">
      <c r="A10" s="29" t="s">
        <v>53</v>
      </c>
      <c r="B10" s="39">
        <f>1/B9</f>
        <v>1.1901622786822463</v>
      </c>
      <c r="C10" s="40">
        <f>1/C9</f>
        <v>10.490773262012581</v>
      </c>
      <c r="D10" s="41">
        <f>1/D9</f>
        <v>17.979069652689763</v>
      </c>
      <c r="E10" s="140"/>
      <c r="F10" s="140"/>
      <c r="G10" s="127" t="s">
        <v>64</v>
      </c>
      <c r="H10" s="127"/>
      <c r="I10" s="126">
        <f>1/F47</f>
        <v>695.04916271686238</v>
      </c>
      <c r="J10" s="126"/>
      <c r="K10" s="140"/>
      <c r="L10" s="140"/>
      <c r="N10" s="46">
        <v>19</v>
      </c>
      <c r="O10" s="47" t="s">
        <v>19</v>
      </c>
      <c r="P10" s="46">
        <v>10</v>
      </c>
      <c r="Q10" s="46">
        <v>2</v>
      </c>
      <c r="R10" s="46">
        <v>2</v>
      </c>
      <c r="S10" s="46">
        <v>6</v>
      </c>
      <c r="T10" s="46">
        <v>9</v>
      </c>
      <c r="U10" s="46">
        <v>14</v>
      </c>
      <c r="V10" s="46">
        <v>8</v>
      </c>
      <c r="W10" s="47">
        <f t="shared" si="0"/>
        <v>0.9</v>
      </c>
      <c r="X10" s="47">
        <f t="shared" si="1"/>
        <v>1.4</v>
      </c>
      <c r="Z10" s="47">
        <v>15</v>
      </c>
      <c r="AA10" s="47" t="s">
        <v>19</v>
      </c>
      <c r="AB10" s="47">
        <v>10</v>
      </c>
      <c r="AC10" s="47">
        <v>1</v>
      </c>
      <c r="AD10" s="47">
        <v>4</v>
      </c>
      <c r="AE10" s="47">
        <v>5</v>
      </c>
      <c r="AF10" s="47">
        <v>6</v>
      </c>
      <c r="AG10" s="47">
        <v>14</v>
      </c>
      <c r="AH10" s="47">
        <v>7</v>
      </c>
      <c r="AI10" s="47">
        <f t="shared" si="2"/>
        <v>0.6</v>
      </c>
      <c r="AJ10" s="47">
        <f t="shared" si="3"/>
        <v>1.4</v>
      </c>
    </row>
    <row r="11" spans="1:36" x14ac:dyDescent="0.2">
      <c r="A11" s="140"/>
      <c r="B11" s="140"/>
      <c r="C11" s="140"/>
      <c r="D11" s="140"/>
      <c r="E11" s="140"/>
      <c r="F11" s="140"/>
      <c r="G11" s="129" t="s">
        <v>66</v>
      </c>
      <c r="H11" s="129"/>
      <c r="I11" s="124">
        <f>1/G44</f>
        <v>21.328579400794503</v>
      </c>
      <c r="J11" s="124"/>
      <c r="K11" s="140"/>
      <c r="L11" s="140"/>
      <c r="N11" s="44">
        <v>8</v>
      </c>
      <c r="O11" s="45" t="s">
        <v>20</v>
      </c>
      <c r="P11" s="44">
        <v>11</v>
      </c>
      <c r="Q11" s="44">
        <v>5</v>
      </c>
      <c r="R11" s="44">
        <v>3</v>
      </c>
      <c r="S11" s="44">
        <v>3</v>
      </c>
      <c r="T11" s="44">
        <v>18</v>
      </c>
      <c r="U11" s="44">
        <v>16</v>
      </c>
      <c r="V11" s="44">
        <v>18</v>
      </c>
      <c r="W11" s="45">
        <f t="shared" si="0"/>
        <v>1.6363636363636365</v>
      </c>
      <c r="X11" s="45">
        <f t="shared" si="1"/>
        <v>1.4545454545454546</v>
      </c>
      <c r="Z11" s="45">
        <v>7</v>
      </c>
      <c r="AA11" s="45" t="s">
        <v>20</v>
      </c>
      <c r="AB11" s="45">
        <v>10</v>
      </c>
      <c r="AC11" s="45">
        <v>4</v>
      </c>
      <c r="AD11" s="45">
        <v>1</v>
      </c>
      <c r="AE11" s="45">
        <v>5</v>
      </c>
      <c r="AF11" s="45">
        <v>14</v>
      </c>
      <c r="AG11" s="45">
        <v>14</v>
      </c>
      <c r="AH11" s="45">
        <v>13</v>
      </c>
      <c r="AI11" s="45">
        <f t="shared" si="2"/>
        <v>1.4</v>
      </c>
      <c r="AJ11" s="45">
        <f t="shared" si="3"/>
        <v>1.4</v>
      </c>
    </row>
    <row r="12" spans="1:36" x14ac:dyDescent="0.2">
      <c r="A12" s="140"/>
      <c r="B12" s="140"/>
      <c r="C12" s="140"/>
      <c r="D12" s="140"/>
      <c r="E12" s="140"/>
      <c r="F12" s="140"/>
      <c r="G12" s="128" t="s">
        <v>67</v>
      </c>
      <c r="H12" s="128"/>
      <c r="I12" s="125">
        <f>1/G45</f>
        <v>24.845640599965929</v>
      </c>
      <c r="J12" s="125"/>
      <c r="K12" s="140"/>
      <c r="L12" s="140"/>
      <c r="N12" s="46">
        <v>14</v>
      </c>
      <c r="O12" s="47" t="s">
        <v>21</v>
      </c>
      <c r="P12" s="46">
        <v>10</v>
      </c>
      <c r="Q12" s="46">
        <v>3</v>
      </c>
      <c r="R12" s="46">
        <v>4</v>
      </c>
      <c r="S12" s="46">
        <v>3</v>
      </c>
      <c r="T12" s="46">
        <v>15</v>
      </c>
      <c r="U12" s="46">
        <v>14</v>
      </c>
      <c r="V12" s="46">
        <v>13</v>
      </c>
      <c r="W12" s="47">
        <f t="shared" si="0"/>
        <v>1.5</v>
      </c>
      <c r="X12" s="47">
        <f t="shared" si="1"/>
        <v>1.4</v>
      </c>
      <c r="Z12" s="47">
        <v>19</v>
      </c>
      <c r="AA12" s="47" t="s">
        <v>21</v>
      </c>
      <c r="AB12" s="47">
        <v>9</v>
      </c>
      <c r="AC12" s="47">
        <v>1</v>
      </c>
      <c r="AD12" s="47">
        <v>2</v>
      </c>
      <c r="AE12" s="47">
        <v>6</v>
      </c>
      <c r="AF12" s="47">
        <v>11</v>
      </c>
      <c r="AG12" s="47">
        <v>19</v>
      </c>
      <c r="AH12" s="47">
        <v>5</v>
      </c>
      <c r="AI12" s="47">
        <f t="shared" si="2"/>
        <v>1.2222222222222223</v>
      </c>
      <c r="AJ12" s="47">
        <f t="shared" si="3"/>
        <v>2.1111111111111112</v>
      </c>
    </row>
    <row r="13" spans="1:36" x14ac:dyDescent="0.2">
      <c r="A13" s="140"/>
      <c r="B13" s="140"/>
      <c r="C13" s="140"/>
      <c r="D13" s="140"/>
      <c r="E13" s="140"/>
      <c r="F13" s="140"/>
      <c r="G13" s="127" t="s">
        <v>68</v>
      </c>
      <c r="H13" s="127"/>
      <c r="I13" s="126">
        <f>1/G46</f>
        <v>57.885323276587286</v>
      </c>
      <c r="J13" s="126"/>
      <c r="K13" s="140"/>
      <c r="L13" s="140"/>
      <c r="N13" s="44">
        <v>18</v>
      </c>
      <c r="O13" s="45" t="s">
        <v>22</v>
      </c>
      <c r="P13" s="44">
        <v>10</v>
      </c>
      <c r="Q13" s="44">
        <v>2</v>
      </c>
      <c r="R13" s="44">
        <v>3</v>
      </c>
      <c r="S13" s="44">
        <v>5</v>
      </c>
      <c r="T13" s="44">
        <v>11</v>
      </c>
      <c r="U13" s="44">
        <v>12</v>
      </c>
      <c r="V13" s="44">
        <v>9</v>
      </c>
      <c r="W13" s="45">
        <f t="shared" si="0"/>
        <v>1.1000000000000001</v>
      </c>
      <c r="X13" s="45">
        <f t="shared" si="1"/>
        <v>1.2</v>
      </c>
      <c r="Z13" s="45">
        <v>12</v>
      </c>
      <c r="AA13" s="45" t="s">
        <v>22</v>
      </c>
      <c r="AB13" s="45">
        <v>10</v>
      </c>
      <c r="AC13" s="45">
        <v>3</v>
      </c>
      <c r="AD13" s="45">
        <v>0</v>
      </c>
      <c r="AE13" s="45">
        <v>7</v>
      </c>
      <c r="AF13" s="45">
        <v>17</v>
      </c>
      <c r="AG13" s="45">
        <v>23</v>
      </c>
      <c r="AH13" s="45">
        <v>9</v>
      </c>
      <c r="AI13" s="45">
        <f t="shared" si="2"/>
        <v>1.7</v>
      </c>
      <c r="AJ13" s="45">
        <f t="shared" si="3"/>
        <v>2.2999999999999998</v>
      </c>
    </row>
    <row r="14" spans="1:36" ht="15" customHeight="1" x14ac:dyDescent="0.2">
      <c r="A14" s="142" t="s">
        <v>57</v>
      </c>
      <c r="B14" s="142"/>
      <c r="C14" s="142"/>
      <c r="D14" s="140"/>
      <c r="E14" s="140"/>
      <c r="F14" s="140"/>
      <c r="G14" s="127" t="s">
        <v>69</v>
      </c>
      <c r="H14" s="127"/>
      <c r="I14" s="126">
        <f>1/G47</f>
        <v>202.29166384461905</v>
      </c>
      <c r="J14" s="126"/>
      <c r="K14" s="140"/>
      <c r="L14" s="140"/>
      <c r="N14" s="46">
        <v>5</v>
      </c>
      <c r="O14" s="47" t="s">
        <v>23</v>
      </c>
      <c r="P14" s="46">
        <v>10</v>
      </c>
      <c r="Q14" s="46">
        <v>6</v>
      </c>
      <c r="R14" s="46">
        <v>3</v>
      </c>
      <c r="S14" s="46">
        <v>1</v>
      </c>
      <c r="T14" s="46">
        <v>23</v>
      </c>
      <c r="U14" s="46">
        <v>9</v>
      </c>
      <c r="V14" s="46">
        <v>21</v>
      </c>
      <c r="W14" s="47">
        <f t="shared" si="0"/>
        <v>2.2999999999999998</v>
      </c>
      <c r="X14" s="47">
        <f t="shared" si="1"/>
        <v>0.9</v>
      </c>
      <c r="Z14" s="47">
        <v>14</v>
      </c>
      <c r="AA14" s="47" t="s">
        <v>23</v>
      </c>
      <c r="AB14" s="47">
        <v>9</v>
      </c>
      <c r="AC14" s="47">
        <v>2</v>
      </c>
      <c r="AD14" s="47">
        <v>2</v>
      </c>
      <c r="AE14" s="47">
        <v>5</v>
      </c>
      <c r="AF14" s="47">
        <v>11</v>
      </c>
      <c r="AG14" s="47">
        <v>16</v>
      </c>
      <c r="AH14" s="47">
        <v>8</v>
      </c>
      <c r="AI14" s="47">
        <f t="shared" si="2"/>
        <v>1.2222222222222223</v>
      </c>
      <c r="AJ14" s="47">
        <f t="shared" si="3"/>
        <v>1.7777777777777777</v>
      </c>
    </row>
    <row r="15" spans="1:36" x14ac:dyDescent="0.2">
      <c r="A15" s="32" t="s">
        <v>58</v>
      </c>
      <c r="B15" s="32" t="s">
        <v>52</v>
      </c>
      <c r="C15" s="32" t="s">
        <v>53</v>
      </c>
      <c r="D15" s="140"/>
      <c r="E15" s="140"/>
      <c r="F15" s="140"/>
      <c r="G15" s="129" t="s">
        <v>70</v>
      </c>
      <c r="H15" s="129"/>
      <c r="I15" s="124">
        <f>1/H44</f>
        <v>12.415219083391365</v>
      </c>
      <c r="J15" s="124"/>
      <c r="K15" s="140"/>
      <c r="L15" s="140"/>
      <c r="N15" s="44">
        <v>1</v>
      </c>
      <c r="O15" s="45" t="s">
        <v>24</v>
      </c>
      <c r="P15" s="44">
        <v>11</v>
      </c>
      <c r="Q15" s="44">
        <v>9</v>
      </c>
      <c r="R15" s="44">
        <v>1</v>
      </c>
      <c r="S15" s="44">
        <v>1</v>
      </c>
      <c r="T15" s="44">
        <v>38</v>
      </c>
      <c r="U15" s="44">
        <v>12</v>
      </c>
      <c r="V15" s="44">
        <v>28</v>
      </c>
      <c r="W15" s="45">
        <f t="shared" si="0"/>
        <v>3.4545454545454546</v>
      </c>
      <c r="X15" s="45">
        <f t="shared" si="1"/>
        <v>1.0909090909090908</v>
      </c>
      <c r="Z15" s="45">
        <v>4</v>
      </c>
      <c r="AA15" s="45" t="s">
        <v>24</v>
      </c>
      <c r="AB15" s="45">
        <v>9</v>
      </c>
      <c r="AC15" s="45">
        <v>5</v>
      </c>
      <c r="AD15" s="45">
        <v>2</v>
      </c>
      <c r="AE15" s="45">
        <v>2</v>
      </c>
      <c r="AF15" s="45">
        <v>15</v>
      </c>
      <c r="AG15" s="45">
        <v>8</v>
      </c>
      <c r="AH15" s="45">
        <v>17</v>
      </c>
      <c r="AI15" s="45">
        <f t="shared" si="2"/>
        <v>1.6666666666666667</v>
      </c>
      <c r="AJ15" s="45">
        <f t="shared" si="3"/>
        <v>0.88888888888888884</v>
      </c>
    </row>
    <row r="16" spans="1:36" x14ac:dyDescent="0.2">
      <c r="A16" s="30">
        <v>0.5</v>
      </c>
      <c r="B16" s="42">
        <f>F44</f>
        <v>1.3645848079378308E-2</v>
      </c>
      <c r="C16" s="43">
        <f>1/B16</f>
        <v>73.282363557249795</v>
      </c>
      <c r="D16" s="140"/>
      <c r="E16" s="140"/>
      <c r="F16" s="140"/>
      <c r="G16" s="129" t="s">
        <v>71</v>
      </c>
      <c r="H16" s="129"/>
      <c r="I16" s="124">
        <f>1/H45</f>
        <v>14.462476169617267</v>
      </c>
      <c r="J16" s="124"/>
      <c r="K16" s="140"/>
      <c r="L16" s="140"/>
      <c r="N16" s="46">
        <v>4</v>
      </c>
      <c r="O16" s="47" t="s">
        <v>25</v>
      </c>
      <c r="P16" s="46">
        <v>9</v>
      </c>
      <c r="Q16" s="46">
        <v>7</v>
      </c>
      <c r="R16" s="46">
        <v>1</v>
      </c>
      <c r="S16" s="46">
        <v>1</v>
      </c>
      <c r="T16" s="46">
        <v>17</v>
      </c>
      <c r="U16" s="46">
        <v>5</v>
      </c>
      <c r="V16" s="46">
        <v>22</v>
      </c>
      <c r="W16" s="47">
        <f t="shared" si="0"/>
        <v>1.8888888888888888</v>
      </c>
      <c r="X16" s="47">
        <f t="shared" si="1"/>
        <v>0.55555555555555558</v>
      </c>
      <c r="Z16" s="47">
        <v>6</v>
      </c>
      <c r="AA16" s="47" t="s">
        <v>25</v>
      </c>
      <c r="AB16" s="47">
        <v>11</v>
      </c>
      <c r="AC16" s="47">
        <v>5</v>
      </c>
      <c r="AD16" s="47">
        <v>2</v>
      </c>
      <c r="AE16" s="47">
        <v>4</v>
      </c>
      <c r="AF16" s="47">
        <v>15</v>
      </c>
      <c r="AG16" s="47">
        <v>20</v>
      </c>
      <c r="AH16" s="47">
        <v>17</v>
      </c>
      <c r="AI16" s="47">
        <f t="shared" si="2"/>
        <v>1.3636363636363635</v>
      </c>
      <c r="AJ16" s="47">
        <f t="shared" si="3"/>
        <v>1.8181818181818181</v>
      </c>
    </row>
    <row r="17" spans="1:36" x14ac:dyDescent="0.2">
      <c r="A17" s="29">
        <v>1.5</v>
      </c>
      <c r="B17" s="35">
        <f>SUM(F44,F45,G44)</f>
        <v>7.2245486043761742E-2</v>
      </c>
      <c r="C17" s="43">
        <f t="shared" ref="C17:C20" si="4">1/B17</f>
        <v>13.841695236076941</v>
      </c>
      <c r="D17" s="140"/>
      <c r="E17" s="140"/>
      <c r="F17" s="140"/>
      <c r="G17" s="128" t="s">
        <v>72</v>
      </c>
      <c r="H17" s="128"/>
      <c r="I17" s="125">
        <f>1/H46</f>
        <v>33.694647762850735</v>
      </c>
      <c r="J17" s="125"/>
      <c r="K17" s="140"/>
      <c r="L17" s="140"/>
      <c r="N17" s="44">
        <v>3</v>
      </c>
      <c r="O17" s="45" t="s">
        <v>26</v>
      </c>
      <c r="P17" s="44">
        <v>10</v>
      </c>
      <c r="Q17" s="44">
        <v>6</v>
      </c>
      <c r="R17" s="44">
        <v>4</v>
      </c>
      <c r="S17" s="44">
        <v>0</v>
      </c>
      <c r="T17" s="44">
        <v>18</v>
      </c>
      <c r="U17" s="44">
        <v>5</v>
      </c>
      <c r="V17" s="44">
        <v>22</v>
      </c>
      <c r="W17" s="45">
        <f t="shared" si="0"/>
        <v>1.8</v>
      </c>
      <c r="X17" s="45">
        <f t="shared" si="1"/>
        <v>0.5</v>
      </c>
      <c r="Z17" s="45">
        <v>3</v>
      </c>
      <c r="AA17" s="45" t="s">
        <v>26</v>
      </c>
      <c r="AB17" s="45">
        <v>10</v>
      </c>
      <c r="AC17" s="45">
        <v>4</v>
      </c>
      <c r="AD17" s="45">
        <v>5</v>
      </c>
      <c r="AE17" s="45">
        <v>1</v>
      </c>
      <c r="AF17" s="45">
        <v>15</v>
      </c>
      <c r="AG17" s="45">
        <v>6</v>
      </c>
      <c r="AH17" s="45">
        <v>17</v>
      </c>
      <c r="AI17" s="45">
        <f t="shared" si="2"/>
        <v>1.5</v>
      </c>
      <c r="AJ17" s="45">
        <f t="shared" si="3"/>
        <v>0.6</v>
      </c>
    </row>
    <row r="18" spans="1:36" x14ac:dyDescent="0.2">
      <c r="A18" s="30">
        <v>2.5</v>
      </c>
      <c r="B18" s="42">
        <f>SUM(F44,F45,G44,G45,F46,H44)</f>
        <v>0.19806828392270651</v>
      </c>
      <c r="C18" s="43">
        <f t="shared" si="4"/>
        <v>5.0487638919022322</v>
      </c>
      <c r="D18" s="140"/>
      <c r="E18" s="140"/>
      <c r="F18" s="140"/>
      <c r="G18" s="127" t="s">
        <v>73</v>
      </c>
      <c r="H18" s="127"/>
      <c r="I18" s="126">
        <f>1/H47</f>
        <v>117.75258343184124</v>
      </c>
      <c r="J18" s="126"/>
      <c r="K18" s="140"/>
      <c r="L18" s="140"/>
      <c r="N18" s="46">
        <v>11</v>
      </c>
      <c r="O18" s="47" t="s">
        <v>27</v>
      </c>
      <c r="P18" s="46">
        <v>10</v>
      </c>
      <c r="Q18" s="46">
        <v>4</v>
      </c>
      <c r="R18" s="46">
        <v>3</v>
      </c>
      <c r="S18" s="46">
        <v>3</v>
      </c>
      <c r="T18" s="46">
        <v>13</v>
      </c>
      <c r="U18" s="46">
        <v>12</v>
      </c>
      <c r="V18" s="46">
        <v>15</v>
      </c>
      <c r="W18" s="47">
        <f t="shared" si="0"/>
        <v>1.3</v>
      </c>
      <c r="X18" s="47">
        <f t="shared" si="1"/>
        <v>1.2</v>
      </c>
      <c r="Z18" s="47">
        <v>17</v>
      </c>
      <c r="AA18" s="47" t="s">
        <v>27</v>
      </c>
      <c r="AB18" s="47">
        <v>10</v>
      </c>
      <c r="AC18" s="47">
        <v>1</v>
      </c>
      <c r="AD18" s="47">
        <v>3</v>
      </c>
      <c r="AE18" s="47">
        <v>6</v>
      </c>
      <c r="AF18" s="47">
        <v>3</v>
      </c>
      <c r="AG18" s="47">
        <v>23</v>
      </c>
      <c r="AH18" s="47">
        <v>6</v>
      </c>
      <c r="AI18" s="47">
        <f t="shared" si="2"/>
        <v>0.3</v>
      </c>
      <c r="AJ18" s="47">
        <f t="shared" si="3"/>
        <v>2.2999999999999998</v>
      </c>
    </row>
    <row r="19" spans="1:36" x14ac:dyDescent="0.2">
      <c r="A19" s="29">
        <v>3.5</v>
      </c>
      <c r="B19" s="35">
        <f>SUM(F44,F45,F46,F47,G44,G45,G46,H44,H45,I44)</f>
        <v>0.37817606861252573</v>
      </c>
      <c r="C19" s="43">
        <f t="shared" si="4"/>
        <v>2.6442709705795449</v>
      </c>
      <c r="D19" s="140"/>
      <c r="E19" s="140"/>
      <c r="F19" s="140"/>
      <c r="G19" s="129" t="s">
        <v>74</v>
      </c>
      <c r="H19" s="129"/>
      <c r="I19" s="124">
        <f>1/I44</f>
        <v>10.840220203521621</v>
      </c>
      <c r="J19" s="124"/>
      <c r="K19" s="140"/>
      <c r="L19" s="140"/>
      <c r="N19" s="44">
        <v>20</v>
      </c>
      <c r="O19" s="45" t="s">
        <v>28</v>
      </c>
      <c r="P19" s="44">
        <v>10</v>
      </c>
      <c r="Q19" s="44">
        <v>1</v>
      </c>
      <c r="R19" s="44">
        <v>3</v>
      </c>
      <c r="S19" s="44">
        <v>6</v>
      </c>
      <c r="T19" s="44">
        <v>9</v>
      </c>
      <c r="U19" s="44">
        <v>17</v>
      </c>
      <c r="V19" s="44">
        <v>6</v>
      </c>
      <c r="W19" s="45">
        <f t="shared" si="0"/>
        <v>0.9</v>
      </c>
      <c r="X19" s="45">
        <f t="shared" si="1"/>
        <v>1.7</v>
      </c>
      <c r="Z19" s="45">
        <v>13</v>
      </c>
      <c r="AA19" s="45" t="s">
        <v>28</v>
      </c>
      <c r="AB19" s="45">
        <v>10</v>
      </c>
      <c r="AC19" s="45">
        <v>3</v>
      </c>
      <c r="AD19" s="45">
        <v>0</v>
      </c>
      <c r="AE19" s="45">
        <v>7</v>
      </c>
      <c r="AF19" s="45">
        <v>8</v>
      </c>
      <c r="AG19" s="45">
        <v>18</v>
      </c>
      <c r="AH19" s="45">
        <v>9</v>
      </c>
      <c r="AI19" s="45">
        <f t="shared" si="2"/>
        <v>0.8</v>
      </c>
      <c r="AJ19" s="45">
        <f t="shared" si="3"/>
        <v>1.8</v>
      </c>
    </row>
    <row r="20" spans="1:36" x14ac:dyDescent="0.2">
      <c r="A20" s="30">
        <v>4.5</v>
      </c>
      <c r="B20" s="42">
        <f>SUM(F44,F45,F46,F47,F48,G44,G45,G47,H44,H45,H46,I44,I45,J44)</f>
        <v>0.55426064667292108</v>
      </c>
      <c r="C20" s="43">
        <f t="shared" si="4"/>
        <v>1.8042053066598422</v>
      </c>
      <c r="D20" s="140"/>
      <c r="E20" s="140"/>
      <c r="F20" s="140"/>
      <c r="G20" s="129" t="s">
        <v>75</v>
      </c>
      <c r="H20" s="129"/>
      <c r="I20" s="124">
        <f>1/I45</f>
        <v>12.627761565364963</v>
      </c>
      <c r="J20" s="124"/>
      <c r="K20" s="140"/>
      <c r="L20" s="140"/>
      <c r="N20" s="46">
        <v>7</v>
      </c>
      <c r="O20" s="47" t="s">
        <v>29</v>
      </c>
      <c r="P20" s="46">
        <v>10</v>
      </c>
      <c r="Q20" s="46">
        <v>6</v>
      </c>
      <c r="R20" s="46">
        <v>0</v>
      </c>
      <c r="S20" s="46">
        <v>4</v>
      </c>
      <c r="T20" s="46">
        <v>21</v>
      </c>
      <c r="U20" s="46">
        <v>15</v>
      </c>
      <c r="V20" s="46">
        <v>18</v>
      </c>
      <c r="W20" s="47">
        <f t="shared" si="0"/>
        <v>2.1</v>
      </c>
      <c r="X20" s="47">
        <f t="shared" si="1"/>
        <v>1.5</v>
      </c>
      <c r="Z20" s="47">
        <v>2</v>
      </c>
      <c r="AA20" s="47" t="s">
        <v>29</v>
      </c>
      <c r="AB20" s="47">
        <v>11</v>
      </c>
      <c r="AC20" s="47">
        <v>5</v>
      </c>
      <c r="AD20" s="47">
        <v>3</v>
      </c>
      <c r="AE20" s="47">
        <v>3</v>
      </c>
      <c r="AF20" s="47">
        <v>19</v>
      </c>
      <c r="AG20" s="47">
        <v>16</v>
      </c>
      <c r="AH20" s="47">
        <v>18</v>
      </c>
      <c r="AI20" s="47">
        <f t="shared" si="2"/>
        <v>1.7272727272727273</v>
      </c>
      <c r="AJ20" s="47">
        <f t="shared" si="3"/>
        <v>1.4545454545454546</v>
      </c>
    </row>
    <row r="21" spans="1:36" x14ac:dyDescent="0.2">
      <c r="A21" s="140"/>
      <c r="B21" s="140"/>
      <c r="C21" s="140"/>
      <c r="D21" s="140"/>
      <c r="E21" s="140"/>
      <c r="F21" s="140"/>
      <c r="G21" s="129" t="s">
        <v>76</v>
      </c>
      <c r="H21" s="129"/>
      <c r="I21" s="124">
        <f>1/I46</f>
        <v>29.420133384357865</v>
      </c>
      <c r="J21" s="124"/>
      <c r="K21" s="140"/>
      <c r="L21" s="140"/>
      <c r="N21" s="44">
        <v>15</v>
      </c>
      <c r="O21" s="45" t="s">
        <v>30</v>
      </c>
      <c r="P21" s="44">
        <v>10</v>
      </c>
      <c r="Q21" s="44">
        <v>4</v>
      </c>
      <c r="R21" s="44">
        <v>1</v>
      </c>
      <c r="S21" s="44">
        <v>5</v>
      </c>
      <c r="T21" s="44">
        <v>11</v>
      </c>
      <c r="U21" s="44">
        <v>12</v>
      </c>
      <c r="V21" s="44">
        <v>13</v>
      </c>
      <c r="W21" s="45">
        <f t="shared" si="0"/>
        <v>1.1000000000000001</v>
      </c>
      <c r="X21" s="45">
        <f t="shared" si="1"/>
        <v>1.2</v>
      </c>
      <c r="Z21" s="45">
        <v>18</v>
      </c>
      <c r="AA21" s="45" t="s">
        <v>30</v>
      </c>
      <c r="AB21" s="45">
        <v>10</v>
      </c>
      <c r="AC21" s="45">
        <v>1</v>
      </c>
      <c r="AD21" s="45">
        <v>2</v>
      </c>
      <c r="AE21" s="45">
        <v>7</v>
      </c>
      <c r="AF21" s="45">
        <v>6</v>
      </c>
      <c r="AG21" s="45">
        <v>13</v>
      </c>
      <c r="AH21" s="45">
        <v>5</v>
      </c>
      <c r="AI21" s="45">
        <f t="shared" si="2"/>
        <v>0.6</v>
      </c>
      <c r="AJ21" s="45">
        <f t="shared" si="3"/>
        <v>1.3</v>
      </c>
    </row>
    <row r="22" spans="1:36" x14ac:dyDescent="0.2">
      <c r="A22" s="140"/>
      <c r="B22" s="140"/>
      <c r="C22" s="140"/>
      <c r="D22" s="140"/>
      <c r="E22" s="140"/>
      <c r="F22" s="140"/>
      <c r="G22" s="128" t="s">
        <v>77</v>
      </c>
      <c r="H22" s="128"/>
      <c r="I22" s="125">
        <f>1/I47</f>
        <v>102.81445098639608</v>
      </c>
      <c r="J22" s="125"/>
      <c r="K22" s="140"/>
      <c r="L22" s="140"/>
      <c r="N22" s="46">
        <v>17</v>
      </c>
      <c r="O22" s="47" t="s">
        <v>31</v>
      </c>
      <c r="P22" s="46">
        <v>10</v>
      </c>
      <c r="Q22" s="46">
        <v>3</v>
      </c>
      <c r="R22" s="46">
        <v>2</v>
      </c>
      <c r="S22" s="46">
        <v>5</v>
      </c>
      <c r="T22" s="46">
        <v>6</v>
      </c>
      <c r="U22" s="46">
        <v>14</v>
      </c>
      <c r="V22" s="46">
        <v>11</v>
      </c>
      <c r="W22" s="47">
        <f t="shared" si="0"/>
        <v>0.6</v>
      </c>
      <c r="X22" s="47">
        <f t="shared" si="1"/>
        <v>1.4</v>
      </c>
      <c r="Z22" s="47">
        <v>16</v>
      </c>
      <c r="AA22" s="47" t="s">
        <v>31</v>
      </c>
      <c r="AB22" s="47">
        <v>10</v>
      </c>
      <c r="AC22" s="47">
        <v>1</v>
      </c>
      <c r="AD22" s="47">
        <v>3</v>
      </c>
      <c r="AE22" s="47">
        <v>6</v>
      </c>
      <c r="AF22" s="47">
        <v>6</v>
      </c>
      <c r="AG22" s="47">
        <v>16</v>
      </c>
      <c r="AH22" s="47">
        <v>6</v>
      </c>
      <c r="AI22" s="47">
        <f t="shared" si="2"/>
        <v>0.6</v>
      </c>
      <c r="AJ22" s="47">
        <f t="shared" si="3"/>
        <v>1.6</v>
      </c>
    </row>
    <row r="23" spans="1:36" ht="15" x14ac:dyDescent="0.2">
      <c r="A23" s="142" t="s">
        <v>59</v>
      </c>
      <c r="B23" s="142"/>
      <c r="C23" s="142"/>
      <c r="D23" s="140"/>
      <c r="E23" s="140"/>
      <c r="F23" s="140"/>
      <c r="G23" s="129" t="s">
        <v>78</v>
      </c>
      <c r="H23" s="129"/>
      <c r="I23" s="124">
        <f>1/SUM(J44,J45,J46,J47,K48,K47,K46,K45,K44,L44,L45,L46,L47,L48,L49,M44,M45,M46,M47,M48,M49,M50,N44,N45,N46,N47,N48,N49,N50,N51)</f>
        <v>2.2819829188149887</v>
      </c>
      <c r="J23" s="124"/>
      <c r="K23" s="140"/>
      <c r="L23" s="140"/>
      <c r="N23" s="28" t="s">
        <v>81</v>
      </c>
      <c r="O23" s="31"/>
      <c r="P23" s="31"/>
      <c r="Q23" s="31"/>
      <c r="R23" s="31"/>
      <c r="S23" s="31"/>
      <c r="T23" s="31"/>
      <c r="U23" s="31"/>
      <c r="V23" s="31"/>
      <c r="W23" s="28">
        <f>AVERAGE(W3:W22)</f>
        <v>1.6039898989898991</v>
      </c>
      <c r="X23" s="28">
        <f>AVERAGE(X3:X22)</f>
        <v>1.1577777777777778</v>
      </c>
      <c r="Z23" s="28" t="s">
        <v>81</v>
      </c>
      <c r="AA23" s="28"/>
      <c r="AB23" s="28"/>
      <c r="AC23" s="28"/>
      <c r="AD23" s="28"/>
      <c r="AE23" s="28"/>
      <c r="AF23" s="28"/>
      <c r="AG23" s="28"/>
      <c r="AH23" s="28"/>
      <c r="AI23" s="28">
        <f>AVERAGE(AI3:AI22)</f>
        <v>1.1648989898989901</v>
      </c>
      <c r="AJ23" s="28">
        <f>AVERAGE(AJ3:AJ22)</f>
        <v>1.6022727272727273</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148.6318773249825</v>
      </c>
      <c r="J24" s="126"/>
      <c r="K24" s="140"/>
      <c r="L24" s="140"/>
    </row>
    <row r="25" spans="1:36" x14ac:dyDescent="0.2">
      <c r="A25" s="30">
        <v>0.5</v>
      </c>
      <c r="B25" s="42">
        <f>1-B16</f>
        <v>0.9863541519206217</v>
      </c>
      <c r="C25" s="43">
        <f>1/B25</f>
        <v>1.013834633384781</v>
      </c>
      <c r="D25" s="140"/>
      <c r="E25" s="140"/>
      <c r="F25" s="140"/>
      <c r="G25" s="128" t="s">
        <v>79</v>
      </c>
      <c r="H25" s="128"/>
      <c r="I25" s="125">
        <f>1/SUM(J48,K49,L50,M51,N52)</f>
        <v>494.33068218081803</v>
      </c>
      <c r="J25" s="125"/>
      <c r="K25" s="140"/>
      <c r="L25" s="140"/>
      <c r="O25" s="26" t="s">
        <v>36</v>
      </c>
      <c r="P25" s="24"/>
      <c r="Q25" s="24"/>
      <c r="R25" s="24"/>
      <c r="S25" s="24"/>
      <c r="T25" s="24"/>
    </row>
    <row r="26" spans="1:36" x14ac:dyDescent="0.2">
      <c r="A26" s="29">
        <v>1.5</v>
      </c>
      <c r="B26" s="42">
        <f t="shared" ref="B26:B29" si="5">1-B17</f>
        <v>0.9277545139562382</v>
      </c>
      <c r="C26" s="43">
        <f t="shared" ref="C26:C29" si="6">1/B26</f>
        <v>1.077871338761462</v>
      </c>
      <c r="D26" s="140"/>
      <c r="E26" s="140"/>
      <c r="F26" s="140"/>
      <c r="G26" s="141"/>
      <c r="H26" s="140"/>
      <c r="I26" s="140"/>
      <c r="J26" s="140"/>
      <c r="K26" s="140"/>
      <c r="L26" s="140"/>
      <c r="O26" s="24" t="s">
        <v>37</v>
      </c>
      <c r="P26" s="24"/>
      <c r="Q26" s="24" t="s">
        <v>43</v>
      </c>
      <c r="R26" s="24"/>
      <c r="S26" s="24"/>
      <c r="T26" s="24"/>
    </row>
    <row r="27" spans="1:36" x14ac:dyDescent="0.2">
      <c r="A27" s="30">
        <v>2.5</v>
      </c>
      <c r="B27" s="42">
        <f t="shared" si="5"/>
        <v>0.80193171607729352</v>
      </c>
      <c r="C27" s="43">
        <f t="shared" si="6"/>
        <v>1.24698896421203</v>
      </c>
      <c r="D27" s="140"/>
      <c r="E27" s="140"/>
      <c r="F27" s="140"/>
      <c r="G27" s="141"/>
      <c r="H27" s="140"/>
      <c r="I27" s="140"/>
      <c r="J27" s="140"/>
      <c r="K27" s="140"/>
      <c r="L27" s="140"/>
      <c r="O27" s="24" t="s">
        <v>38</v>
      </c>
      <c r="P27" s="24"/>
      <c r="Q27" s="24" t="s">
        <v>44</v>
      </c>
      <c r="R27" s="24"/>
      <c r="S27" s="24"/>
      <c r="T27" s="24"/>
    </row>
    <row r="28" spans="1:36" x14ac:dyDescent="0.2">
      <c r="A28" s="29">
        <v>3.5</v>
      </c>
      <c r="B28" s="42">
        <f t="shared" si="5"/>
        <v>0.62182393138747427</v>
      </c>
      <c r="C28" s="43">
        <f t="shared" si="6"/>
        <v>1.6081722647256473</v>
      </c>
      <c r="D28" s="140"/>
      <c r="E28" s="140"/>
      <c r="F28" s="140"/>
      <c r="G28" s="141"/>
      <c r="H28" s="140"/>
      <c r="I28" s="140"/>
      <c r="J28" s="140"/>
      <c r="K28" s="140"/>
      <c r="L28" s="140"/>
      <c r="O28" s="24" t="s">
        <v>39</v>
      </c>
      <c r="P28" s="24"/>
      <c r="Q28" s="24" t="s">
        <v>45</v>
      </c>
      <c r="R28" s="24"/>
      <c r="S28" s="24"/>
      <c r="T28" s="24"/>
    </row>
    <row r="29" spans="1:36" x14ac:dyDescent="0.2">
      <c r="A29" s="30">
        <v>4.5</v>
      </c>
      <c r="B29" s="42">
        <f t="shared" si="5"/>
        <v>0.44573935332707892</v>
      </c>
      <c r="C29" s="43">
        <f t="shared" si="6"/>
        <v>2.2434635679704287</v>
      </c>
      <c r="D29" s="140"/>
      <c r="E29" s="140"/>
      <c r="F29" s="140"/>
      <c r="G29" s="141"/>
      <c r="H29" s="140"/>
      <c r="I29" s="140"/>
      <c r="J29" s="140"/>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14" x14ac:dyDescent="0.2">
      <c r="G33" s="22"/>
    </row>
    <row r="34" spans="1:14" ht="15" x14ac:dyDescent="0.2">
      <c r="A34" s="120" t="s">
        <v>82</v>
      </c>
      <c r="B34" s="120"/>
      <c r="C34" s="21">
        <f>W23</f>
        <v>1.6039898989898991</v>
      </c>
      <c r="E34" s="121" t="s">
        <v>87</v>
      </c>
      <c r="F34" s="121"/>
      <c r="G34" s="117">
        <f t="shared" ref="G34" si="7">C36/C34</f>
        <v>1.1083472401523977</v>
      </c>
      <c r="H34" s="117"/>
      <c r="J34" s="23" t="s">
        <v>99</v>
      </c>
      <c r="K34" s="42">
        <f>SUM(B9,C9)</f>
        <v>0.935543412659671</v>
      </c>
      <c r="L34" s="43">
        <f>1/K34</f>
        <v>1.0688974840377363</v>
      </c>
    </row>
    <row r="35" spans="1:14" ht="15" x14ac:dyDescent="0.2">
      <c r="A35" s="119" t="s">
        <v>91</v>
      </c>
      <c r="B35" s="119"/>
      <c r="C35" s="20">
        <f>AI23</f>
        <v>1.1648989898989901</v>
      </c>
      <c r="E35" s="122" t="s">
        <v>88</v>
      </c>
      <c r="F35" s="122"/>
      <c r="G35" s="116">
        <f t="shared" ref="G35" si="8">C39/C34</f>
        <v>1.9326805000157434</v>
      </c>
      <c r="H35" s="116"/>
      <c r="J35" s="32" t="s">
        <v>100</v>
      </c>
      <c r="K35" s="35">
        <f>SUM(C9,D9)</f>
        <v>0.1509420886739245</v>
      </c>
      <c r="L35" s="50">
        <f>1/K35</f>
        <v>6.6250573897931737</v>
      </c>
    </row>
    <row r="36" spans="1:14" ht="15" x14ac:dyDescent="0.2">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1.7777777777777777</v>
      </c>
      <c r="E36" s="121" t="s">
        <v>89</v>
      </c>
      <c r="F36" s="121"/>
      <c r="G36" s="117">
        <f t="shared" ref="G36" si="9">C38/C35</f>
        <v>0.77259917624105778</v>
      </c>
      <c r="H36" s="117"/>
      <c r="J36" s="23">
        <v>12</v>
      </c>
      <c r="K36" s="42">
        <f>SUM(B9,D9)</f>
        <v>0.89584178517950963</v>
      </c>
      <c r="L36" s="43">
        <f>1/K36</f>
        <v>1.1162685381990962</v>
      </c>
    </row>
    <row r="37" spans="1:14" ht="15" x14ac:dyDescent="0.2">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1.1111111111111112</v>
      </c>
      <c r="E37" s="123" t="s">
        <v>90</v>
      </c>
      <c r="F37" s="123"/>
      <c r="G37" s="118">
        <f t="shared" ref="G37" si="10">C37/C35</f>
        <v>0.95382614350747874</v>
      </c>
      <c r="H37" s="118"/>
    </row>
    <row r="38" spans="1:14" ht="15" x14ac:dyDescent="0.2">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0.9</v>
      </c>
      <c r="G38" s="22"/>
    </row>
    <row r="39" spans="1:14" ht="15" x14ac:dyDescent="0.2">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3.1</v>
      </c>
    </row>
    <row r="42" spans="1:14" x14ac:dyDescent="0.2">
      <c r="A42" s="29" t="s">
        <v>92</v>
      </c>
      <c r="B42" s="20">
        <f>G34*G35*C34</f>
        <v>3.4358764444724326</v>
      </c>
      <c r="D42" s="34"/>
      <c r="E42" s="34" t="s">
        <v>95</v>
      </c>
      <c r="F42" s="34">
        <v>0</v>
      </c>
      <c r="G42" s="34">
        <v>1</v>
      </c>
      <c r="H42" s="34">
        <v>2</v>
      </c>
      <c r="I42" s="34">
        <v>3</v>
      </c>
      <c r="J42" s="34">
        <v>4</v>
      </c>
      <c r="K42" s="34">
        <v>5</v>
      </c>
      <c r="L42" s="34">
        <v>6</v>
      </c>
      <c r="M42" s="34">
        <v>7</v>
      </c>
      <c r="N42" s="34">
        <v>8</v>
      </c>
    </row>
    <row r="43" spans="1:14" x14ac:dyDescent="0.2">
      <c r="A43" s="34" t="s">
        <v>93</v>
      </c>
      <c r="B43" s="33">
        <f>G36*G37*C35</f>
        <v>0.85844352915673083</v>
      </c>
      <c r="D43" s="34" t="s">
        <v>96</v>
      </c>
      <c r="E43" s="29" t="s">
        <v>97</v>
      </c>
      <c r="F43" s="35">
        <f>(($B$42^F42)*EXP(-$B$42))/(FACT(F42))</f>
        <v>3.2197178822685628E-2</v>
      </c>
      <c r="G43" s="35">
        <f t="shared" ref="G43:N43" si="11">(($B$42^G42)*EXP(-$B$42))/(FACT(G42))</f>
        <v>0.1106255282953322</v>
      </c>
      <c r="H43" s="35">
        <f t="shared" si="11"/>
        <v>0.19004782341362522</v>
      </c>
      <c r="I43" s="35">
        <f t="shared" si="11"/>
        <v>0.21766027993004378</v>
      </c>
      <c r="J43" s="35">
        <f t="shared" si="11"/>
        <v>0.18696345717722829</v>
      </c>
      <c r="K43" s="35">
        <f t="shared" si="11"/>
        <v>0.1284766676984738</v>
      </c>
      <c r="L43" s="35">
        <f t="shared" si="11"/>
        <v>7.3571659368249734E-2</v>
      </c>
      <c r="M43" s="35">
        <f t="shared" si="11"/>
        <v>3.6111875914874116E-2</v>
      </c>
      <c r="N43" s="35">
        <f t="shared" si="11"/>
        <v>1.5509492977703418E-2</v>
      </c>
    </row>
    <row r="44" spans="1:14" x14ac:dyDescent="0.2">
      <c r="A44" s="29" t="s">
        <v>94</v>
      </c>
      <c r="B44" s="20">
        <f>B42+B43</f>
        <v>4.2943199736291637</v>
      </c>
      <c r="D44" s="34">
        <v>0</v>
      </c>
      <c r="E44" s="35">
        <f>(($B$43^D44)*EXP(-$B$43))/(FACT(D44))</f>
        <v>0.42382123460343851</v>
      </c>
      <c r="F44" s="36">
        <f>E44*F43</f>
        <v>1.3645848079378308E-2</v>
      </c>
      <c r="G44" s="38">
        <f>E44*G43</f>
        <v>4.6885447980785318E-2</v>
      </c>
      <c r="H44" s="38">
        <f>E44*H43</f>
        <v>8.0546303152858906E-2</v>
      </c>
      <c r="I44" s="38">
        <f>E44*I43</f>
        <v>9.2249048564081185E-2</v>
      </c>
      <c r="J44" s="38">
        <f>E44*J43</f>
        <v>7.9239083246579994E-2</v>
      </c>
      <c r="K44" s="38">
        <f>E44*K43</f>
        <v>5.4451139921702876E-2</v>
      </c>
      <c r="L44" s="38">
        <f>E44*L43</f>
        <v>3.1181231505275235E-2</v>
      </c>
      <c r="M44" s="38">
        <f>E44*M43</f>
        <v>1.5304979834088123E-2</v>
      </c>
      <c r="N44" s="38">
        <f>E44*N43</f>
        <v>6.5732524618836224E-3</v>
      </c>
    </row>
    <row r="45" spans="1:14" x14ac:dyDescent="0.2">
      <c r="D45" s="34">
        <v>1</v>
      </c>
      <c r="E45" s="35">
        <f t="shared" ref="E45:E52" si="12">(($B$43^D45)*EXP(-$B$43))/(FACT(D45))</f>
        <v>0.36382659636453851</v>
      </c>
      <c r="F45" s="37">
        <f>E45*F43</f>
        <v>1.1714189983598111E-2</v>
      </c>
      <c r="G45" s="36">
        <f>E45*G43</f>
        <v>4.0248509430719663E-2</v>
      </c>
      <c r="H45" s="38">
        <f>E45*H43</f>
        <v>6.9144452739068121E-2</v>
      </c>
      <c r="I45" s="38">
        <f>E45*I43</f>
        <v>7.9190598810700494E-2</v>
      </c>
      <c r="J45" s="38">
        <f>E45*J43</f>
        <v>6.8022278269338113E-2</v>
      </c>
      <c r="K45" s="38">
        <f>E45*K43</f>
        <v>4.6743228720993568E-2</v>
      </c>
      <c r="L45" s="38">
        <f>E45*L43</f>
        <v>2.6767326416841514E-2</v>
      </c>
      <c r="M45" s="38">
        <f>E45*M43</f>
        <v>1.3138460902447205E-2</v>
      </c>
      <c r="N45" s="38">
        <f>E45*N43</f>
        <v>5.6427660414175461E-3</v>
      </c>
    </row>
    <row r="46" spans="1:14" x14ac:dyDescent="0.2">
      <c r="D46" s="34">
        <v>2</v>
      </c>
      <c r="E46" s="35">
        <f t="shared" si="12"/>
        <v>0.15616229369212795</v>
      </c>
      <c r="F46" s="37">
        <f>E46*F43</f>
        <v>5.0279852953661955E-3</v>
      </c>
      <c r="G46" s="37">
        <f>E46*G43</f>
        <v>1.7275536239502478E-2</v>
      </c>
      <c r="H46" s="36">
        <f>E46*H43</f>
        <v>2.9678304015468213E-2</v>
      </c>
      <c r="I46" s="38">
        <f>E46*I43</f>
        <v>3.3990328559546278E-2</v>
      </c>
      <c r="J46" s="38">
        <f>E46*J43</f>
        <v>2.9196642309405909E-2</v>
      </c>
      <c r="K46" s="38">
        <f>E46*K43</f>
        <v>2.0063211113714993E-2</v>
      </c>
      <c r="L46" s="38">
        <f>E46*L43</f>
        <v>1.1489119077681811E-2</v>
      </c>
      <c r="M46" s="38">
        <f>E46*M43</f>
        <v>5.6393133723922533E-3</v>
      </c>
      <c r="N46" s="38">
        <f>E46*N43</f>
        <v>2.4219979974001173E-3</v>
      </c>
    </row>
    <row r="47" spans="1:14" x14ac:dyDescent="0.2">
      <c r="D47" s="34">
        <v>3</v>
      </c>
      <c r="E47" s="35">
        <f t="shared" si="12"/>
        <v>4.4685503506093405E-2</v>
      </c>
      <c r="F47" s="37">
        <f>E47*F43</f>
        <v>1.4387471471674349E-3</v>
      </c>
      <c r="G47" s="37">
        <f>E47*G43</f>
        <v>4.9433574325045025E-3</v>
      </c>
      <c r="H47" s="37">
        <f>E47*H43</f>
        <v>8.4923826794749708E-3</v>
      </c>
      <c r="I47" s="36">
        <f>E47*I43</f>
        <v>9.7262592019512432E-3</v>
      </c>
      <c r="J47" s="38">
        <f>E47*J43</f>
        <v>8.3545562212043786E-3</v>
      </c>
      <c r="K47" s="38">
        <f>E47*K43</f>
        <v>5.7410445848913479E-3</v>
      </c>
      <c r="L47" s="38">
        <f>E47*L43</f>
        <v>3.2875866426490333E-3</v>
      </c>
      <c r="M47" s="38">
        <f>E47*M43</f>
        <v>1.6136773578057173E-3</v>
      </c>
      <c r="N47" s="38">
        <f>E47*N43</f>
        <v>6.9304950283289712E-4</v>
      </c>
    </row>
    <row r="48" spans="1:14" x14ac:dyDescent="0.2">
      <c r="D48" s="34">
        <v>4</v>
      </c>
      <c r="E48" s="35">
        <f t="shared" si="12"/>
        <v>9.5899953329790736E-3</v>
      </c>
      <c r="F48" s="37">
        <f>E48*F43</f>
        <v>3.0877079464464781E-4</v>
      </c>
      <c r="G48" s="37">
        <f>E48*G43</f>
        <v>1.0608983000605803E-3</v>
      </c>
      <c r="H48" s="37">
        <f>E48*H43</f>
        <v>1.8225577395794971E-3</v>
      </c>
      <c r="I48" s="37">
        <f>E48*I43</f>
        <v>2.0873610687040384E-3</v>
      </c>
      <c r="J48" s="36">
        <f>E48*J43</f>
        <v>1.7929786817672522E-3</v>
      </c>
      <c r="K48" s="38">
        <f>E48*K43</f>
        <v>1.232090643625067E-3</v>
      </c>
      <c r="L48" s="38">
        <f>E48*L43</f>
        <v>7.055518699810411E-4</v>
      </c>
      <c r="M48" s="38">
        <f>E48*M43</f>
        <v>3.4631272148876217E-4</v>
      </c>
      <c r="N48" s="38">
        <f>E48*N43</f>
        <v>1.4873596527304749E-4</v>
      </c>
    </row>
    <row r="49" spans="4:14" x14ac:dyDescent="0.2">
      <c r="D49" s="34">
        <v>5</v>
      </c>
      <c r="E49" s="35">
        <f t="shared" si="12"/>
        <v>1.6464938876478267E-3</v>
      </c>
      <c r="F49" s="37">
        <f>E49*F43</f>
        <v>5.3012458131055939E-5</v>
      </c>
      <c r="G49" s="37">
        <f>E49*G43</f>
        <v>1.8214425615607619E-4</v>
      </c>
      <c r="H49" s="37">
        <f>E49*H43</f>
        <v>3.1291257961130745E-4</v>
      </c>
      <c r="I49" s="37">
        <f>E49*I43</f>
        <v>3.5837632048853202E-4</v>
      </c>
      <c r="J49" s="37">
        <f>E49*J43</f>
        <v>3.0783418945581258E-4</v>
      </c>
      <c r="K49" s="36">
        <f>E49*K43</f>
        <v>2.1153604807089808E-4</v>
      </c>
      <c r="L49" s="38">
        <f>E49*L43</f>
        <v>1.2113528745393115E-4</v>
      </c>
      <c r="M49" s="38">
        <f>E49*M43</f>
        <v>5.9457982965337005E-5</v>
      </c>
      <c r="N49" s="38">
        <f>E49*N43</f>
        <v>2.5536285388305569E-5</v>
      </c>
    </row>
    <row r="50" spans="4:14" x14ac:dyDescent="0.2">
      <c r="D50" s="34">
        <v>6</v>
      </c>
      <c r="E50" s="35">
        <f t="shared" si="12"/>
        <v>2.3557033727456437E-4</v>
      </c>
      <c r="F50" s="37">
        <f>E50*F43</f>
        <v>7.5847002745495147E-6</v>
      </c>
      <c r="G50" s="37">
        <f>E50*G43</f>
        <v>2.6060093011708271E-5</v>
      </c>
      <c r="H50" s="37">
        <f>E50*H43</f>
        <v>4.4769629859844543E-5</v>
      </c>
      <c r="I50" s="37">
        <f>E50*I43</f>
        <v>5.1274305554396506E-5</v>
      </c>
      <c r="J50" s="37">
        <f>E50*J43</f>
        <v>4.4043044665258239E-5</v>
      </c>
      <c r="K50" s="37">
        <f>E50*K43</f>
        <v>3.02652919416416E-5</v>
      </c>
      <c r="L50" s="36">
        <f>E50*L43</f>
        <v>1.7331300611227955E-5</v>
      </c>
      <c r="M50" s="38">
        <f>E50*M43</f>
        <v>8.5068867888841133E-6</v>
      </c>
      <c r="N50" s="38">
        <f>E50*N43</f>
        <v>3.6535764917150817E-6</v>
      </c>
    </row>
    <row r="51" spans="4:14" x14ac:dyDescent="0.2">
      <c r="D51" s="34">
        <v>7</v>
      </c>
      <c r="E51" s="35">
        <f t="shared" si="12"/>
        <v>2.8889118813516914E-5</v>
      </c>
      <c r="F51" s="37">
        <f>E51*F43</f>
        <v>9.3014812446861576E-7</v>
      </c>
      <c r="G51" s="37">
        <f>E51*G43</f>
        <v>3.1958740307319294E-6</v>
      </c>
      <c r="H51" s="37">
        <f>E51*H43</f>
        <v>5.4903141508465006E-6</v>
      </c>
      <c r="I51" s="37">
        <f>E51*I43</f>
        <v>6.2880136878823855E-6</v>
      </c>
      <c r="J51" s="37">
        <f>E51*J43</f>
        <v>5.4012095281788297E-6</v>
      </c>
      <c r="K51" s="37">
        <f>E51*K43</f>
        <v>3.71157771790594E-6</v>
      </c>
      <c r="L51" s="37">
        <f>E51*L43</f>
        <v>2.1254204087969614E-6</v>
      </c>
      <c r="M51" s="36">
        <f>E51*M43</f>
        <v>1.0432402738837782E-6</v>
      </c>
      <c r="N51" s="38">
        <f>E51*N43</f>
        <v>4.4805558537028027E-7</v>
      </c>
    </row>
    <row r="52" spans="4:14" x14ac:dyDescent="0.2">
      <c r="D52" s="34">
        <v>8</v>
      </c>
      <c r="E52" s="35">
        <f t="shared" si="12"/>
        <v>3.0999596385629469E-6</v>
      </c>
      <c r="F52" s="37">
        <f>E52*F43</f>
        <v>9.98099548259191E-8</v>
      </c>
      <c r="G52" s="37">
        <f>E52*G43</f>
        <v>3.4293467271023307E-7</v>
      </c>
      <c r="H52" s="37">
        <f>E52*H43</f>
        <v>5.8914058197897636E-7</v>
      </c>
      <c r="I52" s="37">
        <f>E52*I43</f>
        <v>6.7473808270144836E-7</v>
      </c>
      <c r="J52" s="37">
        <f>E52*J43</f>
        <v>5.7957917113559956E-7</v>
      </c>
      <c r="K52" s="37">
        <f>E52*K43</f>
        <v>3.9827248436233268E-7</v>
      </c>
      <c r="L52" s="37">
        <f>E52*L43</f>
        <v>2.2806917458367568E-7</v>
      </c>
      <c r="M52" s="37">
        <f>E52*M43</f>
        <v>1.1194535780890315E-7</v>
      </c>
      <c r="N52" s="36">
        <f>E52*N43</f>
        <v>4.8078802245456053E-8</v>
      </c>
    </row>
  </sheetData>
  <mergeCells count="66">
    <mergeCell ref="A4:B4"/>
    <mergeCell ref="C4:D4"/>
    <mergeCell ref="A5:B5"/>
    <mergeCell ref="N1:O1"/>
    <mergeCell ref="Z1:AA1"/>
    <mergeCell ref="A1:B1"/>
    <mergeCell ref="C1:D1"/>
    <mergeCell ref="A2:B2"/>
    <mergeCell ref="C2:D2"/>
    <mergeCell ref="C5:D5"/>
    <mergeCell ref="A14:C14"/>
    <mergeCell ref="A23:C23"/>
    <mergeCell ref="G6:H6"/>
    <mergeCell ref="I6:J6"/>
    <mergeCell ref="G7:H7"/>
    <mergeCell ref="G8:H8"/>
    <mergeCell ref="G9:H9"/>
    <mergeCell ref="G10:H10"/>
    <mergeCell ref="G11:H11"/>
    <mergeCell ref="I12:J12"/>
    <mergeCell ref="I13:J13"/>
    <mergeCell ref="I14:J14"/>
    <mergeCell ref="G18:H18"/>
    <mergeCell ref="G19:H19"/>
    <mergeCell ref="G12:H12"/>
    <mergeCell ref="G13:H13"/>
    <mergeCell ref="G14:H14"/>
    <mergeCell ref="G15:H15"/>
    <mergeCell ref="G16:H16"/>
    <mergeCell ref="G17:H17"/>
    <mergeCell ref="I7:J7"/>
    <mergeCell ref="I8:J8"/>
    <mergeCell ref="I9:J9"/>
    <mergeCell ref="I10:J10"/>
    <mergeCell ref="I11:J11"/>
    <mergeCell ref="G34:H34"/>
    <mergeCell ref="I15:J15"/>
    <mergeCell ref="I16:J16"/>
    <mergeCell ref="I17:J17"/>
    <mergeCell ref="I18:J18"/>
    <mergeCell ref="I19:J19"/>
    <mergeCell ref="I20:J20"/>
    <mergeCell ref="G24:H24"/>
    <mergeCell ref="G25:H25"/>
    <mergeCell ref="G20:H20"/>
    <mergeCell ref="G21:H21"/>
    <mergeCell ref="G22:H22"/>
    <mergeCell ref="G23:H23"/>
    <mergeCell ref="I21:J21"/>
    <mergeCell ref="I22:J22"/>
    <mergeCell ref="I23:J23"/>
    <mergeCell ref="I24:J24"/>
    <mergeCell ref="I25:J25"/>
    <mergeCell ref="A38:B38"/>
    <mergeCell ref="A39:B39"/>
    <mergeCell ref="E34:F34"/>
    <mergeCell ref="E35:F35"/>
    <mergeCell ref="E36:F36"/>
    <mergeCell ref="E37:F37"/>
    <mergeCell ref="A34:B34"/>
    <mergeCell ref="G35:H35"/>
    <mergeCell ref="G36:H36"/>
    <mergeCell ref="G37:H37"/>
    <mergeCell ref="A35:B35"/>
    <mergeCell ref="A36:B36"/>
    <mergeCell ref="A37:B37"/>
  </mergeCells>
  <conditionalFormatting sqref="F44:N52">
    <cfRule type="top10" dxfId="39" priority="5" rank="1"/>
  </conditionalFormatting>
  <conditionalFormatting sqref="I7:J25">
    <cfRule type="top10" dxfId="38" priority="4" bottom="1" rank="2"/>
  </conditionalFormatting>
  <conditionalFormatting sqref="B9:D9">
    <cfRule type="top10" dxfId="37" priority="3" rank="1"/>
  </conditionalFormatting>
  <conditionalFormatting sqref="B16:B20">
    <cfRule type="top10" dxfId="36" priority="2" rank="1"/>
  </conditionalFormatting>
  <conditionalFormatting sqref="B25:B29">
    <cfRule type="top10" dxfId="35" priority="1" rank="1"/>
  </conditionalFormatting>
  <dataValidations count="2">
    <dataValidation type="list" allowBlank="1" showInputMessage="1" showErrorMessage="1" errorTitle="Team Not Valid" error="Please check spelling and enter a valid team." sqref="A2:B2" xr:uid="{71BCD207-4FED-4CC3-9D82-CC63CDA709A4}">
      <formula1>$O$3:$O$22</formula1>
    </dataValidation>
    <dataValidation type="list" allowBlank="1" showInputMessage="1" showErrorMessage="1" errorTitle="Team Not Valid" error="Please check spelling and enter a valid team." sqref="C2:D2" xr:uid="{E975263C-27BA-4B0C-8AF8-F837952C4374}">
      <formula1>$AA$3:$AA$22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FC0F-4148-4BC6-AE17-BEAD467F4A15}">
  <dimension ref="A1:AS57"/>
  <sheetViews>
    <sheetView zoomScale="110" zoomScaleNormal="110" workbookViewId="0">
      <selection activeCell="J32" sqref="J32"/>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16</v>
      </c>
      <c r="B2" s="137"/>
      <c r="C2" s="137" t="s">
        <v>14</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44">
        <v>9</v>
      </c>
      <c r="Q3" s="44">
        <v>8</v>
      </c>
      <c r="R3" s="44">
        <v>1</v>
      </c>
      <c r="S3" s="44">
        <v>0</v>
      </c>
      <c r="T3" s="48">
        <v>22.36</v>
      </c>
      <c r="U3" s="48">
        <v>6.65</v>
      </c>
      <c r="V3" s="44">
        <v>25</v>
      </c>
      <c r="W3" s="45">
        <f>T3/P3</f>
        <v>2.4844444444444442</v>
      </c>
      <c r="X3" s="45">
        <f>U3/P3</f>
        <v>0.73888888888888893</v>
      </c>
      <c r="Z3" s="45">
        <v>1</v>
      </c>
      <c r="AA3" s="45" t="s">
        <v>12</v>
      </c>
      <c r="AB3" s="45">
        <v>10</v>
      </c>
      <c r="AC3" s="45">
        <v>8</v>
      </c>
      <c r="AD3" s="45">
        <v>1</v>
      </c>
      <c r="AE3" s="45">
        <v>1</v>
      </c>
      <c r="AF3" s="48">
        <v>18.21</v>
      </c>
      <c r="AG3" s="48">
        <v>10.29</v>
      </c>
      <c r="AH3" s="45">
        <v>25</v>
      </c>
      <c r="AI3" s="45">
        <f>AF3/AB3</f>
        <v>1.8210000000000002</v>
      </c>
      <c r="AJ3" s="45">
        <f>AG3/AB3</f>
        <v>1.0289999999999999</v>
      </c>
    </row>
    <row r="4" spans="1:36" ht="18" x14ac:dyDescent="0.25">
      <c r="A4" s="135" t="s">
        <v>50</v>
      </c>
      <c r="B4" s="135"/>
      <c r="C4" s="136" t="s">
        <v>51</v>
      </c>
      <c r="D4" s="136"/>
      <c r="E4" s="140"/>
      <c r="F4" s="140"/>
      <c r="G4" s="140"/>
      <c r="H4" s="140"/>
      <c r="I4" s="140"/>
      <c r="J4" s="140"/>
      <c r="K4" s="140"/>
      <c r="L4" s="140"/>
      <c r="N4" s="46">
        <v>10</v>
      </c>
      <c r="O4" s="47" t="s">
        <v>13</v>
      </c>
      <c r="P4" s="46">
        <v>10</v>
      </c>
      <c r="Q4" s="46">
        <v>5</v>
      </c>
      <c r="R4" s="46">
        <v>2</v>
      </c>
      <c r="S4" s="46">
        <v>3</v>
      </c>
      <c r="T4" s="49">
        <v>15.44</v>
      </c>
      <c r="U4" s="49">
        <v>13.41</v>
      </c>
      <c r="V4" s="46">
        <v>17</v>
      </c>
      <c r="W4" s="47">
        <f t="shared" ref="W4:W22" si="0">T4/P4</f>
        <v>1.544</v>
      </c>
      <c r="X4" s="47">
        <f t="shared" ref="X4:X22" si="1">U4/P4</f>
        <v>1.341</v>
      </c>
      <c r="Z4" s="47">
        <v>10</v>
      </c>
      <c r="AA4" s="47" t="s">
        <v>13</v>
      </c>
      <c r="AB4" s="47">
        <v>10</v>
      </c>
      <c r="AC4" s="47">
        <v>3</v>
      </c>
      <c r="AD4" s="47">
        <v>2</v>
      </c>
      <c r="AE4" s="47">
        <v>5</v>
      </c>
      <c r="AF4" s="49">
        <v>8.66</v>
      </c>
      <c r="AG4" s="49">
        <v>15.97</v>
      </c>
      <c r="AH4" s="47">
        <v>11</v>
      </c>
      <c r="AI4" s="47">
        <f t="shared" ref="AI4:AI22" si="2">AF4/AB4</f>
        <v>0.86599999999999999</v>
      </c>
      <c r="AJ4" s="47">
        <f t="shared" ref="AJ4:AJ22" si="3">AG4/AB4</f>
        <v>1.597</v>
      </c>
    </row>
    <row r="5" spans="1:36" ht="22.5" x14ac:dyDescent="0.3">
      <c r="A5" s="138">
        <f>B42</f>
        <v>2.4541905974720848</v>
      </c>
      <c r="B5" s="139"/>
      <c r="C5" s="130">
        <f>B43</f>
        <v>0.65517442286176786</v>
      </c>
      <c r="D5" s="130"/>
      <c r="E5" s="140"/>
      <c r="F5" s="140"/>
      <c r="G5" s="140"/>
      <c r="H5" s="140"/>
      <c r="I5" s="140"/>
      <c r="J5" s="140"/>
      <c r="K5" s="140"/>
      <c r="L5" s="140"/>
      <c r="N5" s="44">
        <v>16</v>
      </c>
      <c r="O5" s="45" t="s">
        <v>14</v>
      </c>
      <c r="P5" s="44">
        <v>10</v>
      </c>
      <c r="Q5" s="44">
        <v>3</v>
      </c>
      <c r="R5" s="44">
        <v>3</v>
      </c>
      <c r="S5" s="44">
        <v>4</v>
      </c>
      <c r="T5" s="48">
        <v>9.92</v>
      </c>
      <c r="U5" s="48">
        <v>13.49</v>
      </c>
      <c r="V5" s="44">
        <v>12</v>
      </c>
      <c r="W5" s="45">
        <f t="shared" si="0"/>
        <v>0.99199999999999999</v>
      </c>
      <c r="X5" s="45">
        <f t="shared" si="1"/>
        <v>1.349</v>
      </c>
      <c r="Z5" s="45">
        <v>20</v>
      </c>
      <c r="AA5" s="45" t="s">
        <v>14</v>
      </c>
      <c r="AB5" s="45">
        <v>10</v>
      </c>
      <c r="AC5" s="45">
        <v>1</v>
      </c>
      <c r="AD5" s="45">
        <v>2</v>
      </c>
      <c r="AE5" s="45">
        <v>7</v>
      </c>
      <c r="AF5" s="48">
        <v>7.49</v>
      </c>
      <c r="AG5" s="48">
        <v>21.43</v>
      </c>
      <c r="AH5" s="45">
        <v>5</v>
      </c>
      <c r="AI5" s="45">
        <f t="shared" si="2"/>
        <v>0.749</v>
      </c>
      <c r="AJ5" s="45">
        <f t="shared" si="3"/>
        <v>2.1429999999999998</v>
      </c>
    </row>
    <row r="6" spans="1:36" x14ac:dyDescent="0.2">
      <c r="A6" s="140"/>
      <c r="B6" s="140"/>
      <c r="C6" s="140"/>
      <c r="D6" s="140"/>
      <c r="E6" s="140"/>
      <c r="F6" s="140"/>
      <c r="G6" s="121" t="s">
        <v>60</v>
      </c>
      <c r="H6" s="121"/>
      <c r="I6" s="121" t="s">
        <v>53</v>
      </c>
      <c r="J6" s="121"/>
      <c r="K6" s="140"/>
      <c r="L6" s="140"/>
      <c r="N6" s="46">
        <v>6</v>
      </c>
      <c r="O6" s="47" t="s">
        <v>15</v>
      </c>
      <c r="P6" s="46">
        <v>10</v>
      </c>
      <c r="Q6" s="46">
        <v>5</v>
      </c>
      <c r="R6" s="46">
        <v>4</v>
      </c>
      <c r="S6" s="46">
        <v>1</v>
      </c>
      <c r="T6" s="49">
        <v>17.260000000000002</v>
      </c>
      <c r="U6" s="49">
        <v>12.2</v>
      </c>
      <c r="V6" s="46">
        <v>19</v>
      </c>
      <c r="W6" s="47">
        <f t="shared" si="0"/>
        <v>1.7260000000000002</v>
      </c>
      <c r="X6" s="47">
        <f t="shared" si="1"/>
        <v>1.22</v>
      </c>
      <c r="Z6" s="47">
        <v>9</v>
      </c>
      <c r="AA6" s="47" t="s">
        <v>15</v>
      </c>
      <c r="AB6" s="47">
        <v>10</v>
      </c>
      <c r="AC6" s="47">
        <v>2</v>
      </c>
      <c r="AD6" s="47">
        <v>5</v>
      </c>
      <c r="AE6" s="47">
        <v>3</v>
      </c>
      <c r="AF6" s="49">
        <v>13.52</v>
      </c>
      <c r="AG6" s="49">
        <v>15.21</v>
      </c>
      <c r="AH6" s="47">
        <v>11</v>
      </c>
      <c r="AI6" s="47">
        <f t="shared" si="2"/>
        <v>1.3519999999999999</v>
      </c>
      <c r="AJ6" s="47">
        <f t="shared" si="3"/>
        <v>1.5210000000000001</v>
      </c>
    </row>
    <row r="7" spans="1:36" x14ac:dyDescent="0.2">
      <c r="A7" s="140"/>
      <c r="B7" s="140"/>
      <c r="C7" s="140"/>
      <c r="D7" s="140"/>
      <c r="E7" s="140"/>
      <c r="F7" s="140"/>
      <c r="G7" s="128" t="s">
        <v>61</v>
      </c>
      <c r="H7" s="128"/>
      <c r="I7" s="125">
        <f>1/F44</f>
        <v>22.406812012574832</v>
      </c>
      <c r="J7" s="125"/>
      <c r="K7" s="140"/>
      <c r="L7" s="140"/>
      <c r="N7" s="44">
        <v>13</v>
      </c>
      <c r="O7" s="45" t="s">
        <v>16</v>
      </c>
      <c r="P7" s="44">
        <v>9</v>
      </c>
      <c r="Q7" s="44">
        <v>4</v>
      </c>
      <c r="R7" s="44">
        <v>2</v>
      </c>
      <c r="S7" s="44">
        <v>3</v>
      </c>
      <c r="T7" s="48">
        <v>16.22</v>
      </c>
      <c r="U7" s="48">
        <v>10.1</v>
      </c>
      <c r="V7" s="44">
        <v>14</v>
      </c>
      <c r="W7" s="45">
        <f t="shared" si="0"/>
        <v>1.8022222222222222</v>
      </c>
      <c r="X7" s="45">
        <f t="shared" si="1"/>
        <v>1.1222222222222222</v>
      </c>
      <c r="Z7" s="45">
        <v>5</v>
      </c>
      <c r="AA7" s="45" t="s">
        <v>16</v>
      </c>
      <c r="AB7" s="45">
        <v>10</v>
      </c>
      <c r="AC7" s="45">
        <v>5</v>
      </c>
      <c r="AD7" s="45">
        <v>2</v>
      </c>
      <c r="AE7" s="45">
        <v>3</v>
      </c>
      <c r="AF7" s="48">
        <v>17.690000000000001</v>
      </c>
      <c r="AG7" s="48">
        <v>14.71</v>
      </c>
      <c r="AH7" s="45">
        <v>17</v>
      </c>
      <c r="AI7" s="45">
        <f t="shared" si="2"/>
        <v>1.7690000000000001</v>
      </c>
      <c r="AJ7" s="45">
        <f t="shared" si="3"/>
        <v>1.4710000000000001</v>
      </c>
    </row>
    <row r="8" spans="1:36" x14ac:dyDescent="0.2">
      <c r="A8" s="21"/>
      <c r="B8" s="29" t="s">
        <v>54</v>
      </c>
      <c r="C8" s="29" t="s">
        <v>55</v>
      </c>
      <c r="D8" s="29" t="s">
        <v>56</v>
      </c>
      <c r="E8" s="140"/>
      <c r="F8" s="140"/>
      <c r="G8" s="127" t="s">
        <v>62</v>
      </c>
      <c r="H8" s="127"/>
      <c r="I8" s="126">
        <f>1/F45</f>
        <v>34.199766093894567</v>
      </c>
      <c r="J8" s="126"/>
      <c r="K8" s="140"/>
      <c r="L8" s="140"/>
      <c r="N8" s="46">
        <v>9</v>
      </c>
      <c r="O8" s="47" t="s">
        <v>17</v>
      </c>
      <c r="P8" s="46">
        <v>9</v>
      </c>
      <c r="Q8" s="46">
        <v>5</v>
      </c>
      <c r="R8" s="46">
        <v>2</v>
      </c>
      <c r="S8" s="46">
        <v>2</v>
      </c>
      <c r="T8" s="49">
        <v>12.75</v>
      </c>
      <c r="U8" s="49">
        <v>11.82</v>
      </c>
      <c r="V8" s="46">
        <v>17</v>
      </c>
      <c r="W8" s="47">
        <f t="shared" si="0"/>
        <v>1.4166666666666667</v>
      </c>
      <c r="X8" s="47">
        <f t="shared" si="1"/>
        <v>1.3133333333333335</v>
      </c>
      <c r="Z8" s="47">
        <v>8</v>
      </c>
      <c r="AA8" s="47" t="s">
        <v>17</v>
      </c>
      <c r="AB8" s="47">
        <v>11</v>
      </c>
      <c r="AC8" s="47">
        <v>3</v>
      </c>
      <c r="AD8" s="47">
        <v>3</v>
      </c>
      <c r="AE8" s="47">
        <v>5</v>
      </c>
      <c r="AF8" s="49">
        <v>14.22</v>
      </c>
      <c r="AG8" s="49">
        <v>16.04</v>
      </c>
      <c r="AH8" s="47">
        <v>12</v>
      </c>
      <c r="AI8" s="47">
        <f t="shared" si="2"/>
        <v>1.2927272727272727</v>
      </c>
      <c r="AJ8" s="47">
        <f t="shared" si="3"/>
        <v>1.458181818181818</v>
      </c>
    </row>
    <row r="9" spans="1:36" x14ac:dyDescent="0.2">
      <c r="A9" s="29" t="s">
        <v>52</v>
      </c>
      <c r="B9" s="38">
        <f>SUM(G44,H44,I44,J44,K44,L44,M44,N44,H45,I45,J45,K45,L45,M45,N45,I46,J46,K46,L46,M46,N46,J47,K47,L47,M47,N47,K48,L48,M48,N48,L49,M49,N49,M50,N50,N51)</f>
        <v>0.76861174132692156</v>
      </c>
      <c r="C9" s="36">
        <f>SUM(F44,G45,H46,I47,J48,K49,L50,M51,N52)</f>
        <v>0.15094244430918038</v>
      </c>
      <c r="D9" s="37">
        <f>SUM(F45,F46,G46,F47,G47,H47,F48,G48,H48,I48,F49,G49,H49,I49,J49,F50,G50,H50,I50,J50,K50,F51,G51,H51,I51,J51,K51,L51,F52,G52,H52,I52,J52,K52,L52,M52)</f>
        <v>7.9440836375168675E-2</v>
      </c>
      <c r="E9" s="140"/>
      <c r="F9" s="140"/>
      <c r="G9" s="127" t="s">
        <v>63</v>
      </c>
      <c r="H9" s="127"/>
      <c r="I9" s="126">
        <f>1/F46</f>
        <v>104.39896583420264</v>
      </c>
      <c r="J9" s="126"/>
      <c r="K9" s="140"/>
      <c r="L9" s="140"/>
      <c r="N9" s="44">
        <v>12</v>
      </c>
      <c r="O9" s="45" t="s">
        <v>18</v>
      </c>
      <c r="P9" s="44">
        <v>11</v>
      </c>
      <c r="Q9" s="44">
        <v>4</v>
      </c>
      <c r="R9" s="44">
        <v>3</v>
      </c>
      <c r="S9" s="44">
        <v>4</v>
      </c>
      <c r="T9" s="48">
        <v>11.47</v>
      </c>
      <c r="U9" s="48">
        <v>15.6</v>
      </c>
      <c r="V9" s="44">
        <v>15</v>
      </c>
      <c r="W9" s="45">
        <f t="shared" si="0"/>
        <v>1.0427272727272727</v>
      </c>
      <c r="X9" s="45">
        <f t="shared" si="1"/>
        <v>1.4181818181818182</v>
      </c>
      <c r="Z9" s="45">
        <v>11</v>
      </c>
      <c r="AA9" s="45" t="s">
        <v>18</v>
      </c>
      <c r="AB9" s="45">
        <v>9</v>
      </c>
      <c r="AC9" s="45">
        <v>2</v>
      </c>
      <c r="AD9" s="45">
        <v>3</v>
      </c>
      <c r="AE9" s="45">
        <v>4</v>
      </c>
      <c r="AF9" s="48">
        <v>8.3699999999999992</v>
      </c>
      <c r="AG9" s="48">
        <v>14.89</v>
      </c>
      <c r="AH9" s="45">
        <v>9</v>
      </c>
      <c r="AI9" s="45">
        <f t="shared" si="2"/>
        <v>0.92999999999999994</v>
      </c>
      <c r="AJ9" s="45">
        <f t="shared" si="3"/>
        <v>1.6544444444444446</v>
      </c>
    </row>
    <row r="10" spans="1:36" x14ac:dyDescent="0.2">
      <c r="A10" s="29" t="s">
        <v>53</v>
      </c>
      <c r="B10" s="39">
        <f>1/B9</f>
        <v>1.301046999716154</v>
      </c>
      <c r="C10" s="40">
        <f>1/C9</f>
        <v>6.6250417805058666</v>
      </c>
      <c r="D10" s="41">
        <f>1/D9</f>
        <v>12.58798428653725</v>
      </c>
      <c r="E10" s="140"/>
      <c r="F10" s="140"/>
      <c r="G10" s="127" t="s">
        <v>64</v>
      </c>
      <c r="H10" s="127"/>
      <c r="I10" s="126">
        <f>1/F47</f>
        <v>478.03590398810161</v>
      </c>
      <c r="J10" s="126"/>
      <c r="K10" s="140"/>
      <c r="L10" s="140"/>
      <c r="N10" s="46">
        <v>19</v>
      </c>
      <c r="O10" s="47" t="s">
        <v>19</v>
      </c>
      <c r="P10" s="46">
        <v>10</v>
      </c>
      <c r="Q10" s="46">
        <v>2</v>
      </c>
      <c r="R10" s="46">
        <v>2</v>
      </c>
      <c r="S10" s="46">
        <v>6</v>
      </c>
      <c r="T10" s="49">
        <v>11.02</v>
      </c>
      <c r="U10" s="49">
        <v>14.39</v>
      </c>
      <c r="V10" s="46">
        <v>8</v>
      </c>
      <c r="W10" s="47">
        <f t="shared" si="0"/>
        <v>1.1019999999999999</v>
      </c>
      <c r="X10" s="47">
        <f t="shared" si="1"/>
        <v>1.4390000000000001</v>
      </c>
      <c r="Z10" s="47">
        <v>15</v>
      </c>
      <c r="AA10" s="47" t="s">
        <v>19</v>
      </c>
      <c r="AB10" s="47">
        <v>10</v>
      </c>
      <c r="AC10" s="47">
        <v>1</v>
      </c>
      <c r="AD10" s="47">
        <v>4</v>
      </c>
      <c r="AE10" s="47">
        <v>5</v>
      </c>
      <c r="AF10" s="49">
        <v>9.15</v>
      </c>
      <c r="AG10" s="49">
        <v>20.64</v>
      </c>
      <c r="AH10" s="47">
        <v>7</v>
      </c>
      <c r="AI10" s="47">
        <f t="shared" si="2"/>
        <v>0.91500000000000004</v>
      </c>
      <c r="AJ10" s="47">
        <f t="shared" si="3"/>
        <v>2.0640000000000001</v>
      </c>
    </row>
    <row r="11" spans="1:36" x14ac:dyDescent="0.2">
      <c r="A11" s="140"/>
      <c r="B11" s="140"/>
      <c r="C11" s="140"/>
      <c r="D11" s="140"/>
      <c r="E11" s="140"/>
      <c r="F11" s="140"/>
      <c r="G11" s="129" t="s">
        <v>66</v>
      </c>
      <c r="H11" s="129"/>
      <c r="I11" s="124">
        <f>1/G44</f>
        <v>9.1300211302474832</v>
      </c>
      <c r="J11" s="124"/>
      <c r="K11" s="140"/>
      <c r="L11" s="140"/>
      <c r="N11" s="44">
        <v>8</v>
      </c>
      <c r="O11" s="45" t="s">
        <v>20</v>
      </c>
      <c r="P11" s="44">
        <v>11</v>
      </c>
      <c r="Q11" s="44">
        <v>5</v>
      </c>
      <c r="R11" s="44">
        <v>3</v>
      </c>
      <c r="S11" s="44">
        <v>3</v>
      </c>
      <c r="T11" s="48">
        <v>17.2</v>
      </c>
      <c r="U11" s="48">
        <v>21.36</v>
      </c>
      <c r="V11" s="44">
        <v>18</v>
      </c>
      <c r="W11" s="45">
        <f t="shared" si="0"/>
        <v>1.5636363636363635</v>
      </c>
      <c r="X11" s="45">
        <f t="shared" si="1"/>
        <v>1.9418181818181817</v>
      </c>
      <c r="Z11" s="45">
        <v>7</v>
      </c>
      <c r="AA11" s="45" t="s">
        <v>20</v>
      </c>
      <c r="AB11" s="45">
        <v>10</v>
      </c>
      <c r="AC11" s="45">
        <v>4</v>
      </c>
      <c r="AD11" s="45">
        <v>1</v>
      </c>
      <c r="AE11" s="45">
        <v>5</v>
      </c>
      <c r="AF11" s="48">
        <v>12.64</v>
      </c>
      <c r="AG11" s="48">
        <v>19.170000000000002</v>
      </c>
      <c r="AH11" s="45">
        <v>13</v>
      </c>
      <c r="AI11" s="45">
        <f t="shared" si="2"/>
        <v>1.264</v>
      </c>
      <c r="AJ11" s="45">
        <f t="shared" si="3"/>
        <v>1.9170000000000003</v>
      </c>
    </row>
    <row r="12" spans="1:36" x14ac:dyDescent="0.2">
      <c r="A12" s="140"/>
      <c r="B12" s="140"/>
      <c r="C12" s="140"/>
      <c r="D12" s="140"/>
      <c r="E12" s="140"/>
      <c r="F12" s="140"/>
      <c r="G12" s="128" t="s">
        <v>67</v>
      </c>
      <c r="H12" s="128"/>
      <c r="I12" s="125">
        <f>1/G45</f>
        <v>13.935252677245895</v>
      </c>
      <c r="J12" s="125"/>
      <c r="K12" s="140"/>
      <c r="L12" s="140"/>
      <c r="N12" s="46">
        <v>14</v>
      </c>
      <c r="O12" s="47" t="s">
        <v>21</v>
      </c>
      <c r="P12" s="46">
        <v>10</v>
      </c>
      <c r="Q12" s="46">
        <v>3</v>
      </c>
      <c r="R12" s="46">
        <v>4</v>
      </c>
      <c r="S12" s="46">
        <v>3</v>
      </c>
      <c r="T12" s="49">
        <v>12.89</v>
      </c>
      <c r="U12" s="49">
        <v>15.34</v>
      </c>
      <c r="V12" s="46">
        <v>13</v>
      </c>
      <c r="W12" s="47">
        <f t="shared" si="0"/>
        <v>1.2890000000000001</v>
      </c>
      <c r="X12" s="47">
        <f t="shared" si="1"/>
        <v>1.534</v>
      </c>
      <c r="Z12" s="47">
        <v>19</v>
      </c>
      <c r="AA12" s="47" t="s">
        <v>21</v>
      </c>
      <c r="AB12" s="47">
        <v>9</v>
      </c>
      <c r="AC12" s="47">
        <v>1</v>
      </c>
      <c r="AD12" s="47">
        <v>2</v>
      </c>
      <c r="AE12" s="47">
        <v>6</v>
      </c>
      <c r="AF12" s="49">
        <v>13.51</v>
      </c>
      <c r="AG12" s="49">
        <v>17</v>
      </c>
      <c r="AH12" s="47">
        <v>5</v>
      </c>
      <c r="AI12" s="47">
        <f t="shared" si="2"/>
        <v>1.5011111111111111</v>
      </c>
      <c r="AJ12" s="47">
        <f t="shared" si="3"/>
        <v>1.8888888888888888</v>
      </c>
    </row>
    <row r="13" spans="1:36" x14ac:dyDescent="0.2">
      <c r="A13" s="140"/>
      <c r="B13" s="140"/>
      <c r="C13" s="140"/>
      <c r="D13" s="140"/>
      <c r="E13" s="140"/>
      <c r="F13" s="140"/>
      <c r="G13" s="127" t="s">
        <v>68</v>
      </c>
      <c r="H13" s="127"/>
      <c r="I13" s="126">
        <f>1/G46</f>
        <v>42.539061938277243</v>
      </c>
      <c r="J13" s="126"/>
      <c r="K13" s="140"/>
      <c r="L13" s="140"/>
      <c r="N13" s="44">
        <v>18</v>
      </c>
      <c r="O13" s="45" t="s">
        <v>22</v>
      </c>
      <c r="P13" s="44">
        <v>10</v>
      </c>
      <c r="Q13" s="44">
        <v>2</v>
      </c>
      <c r="R13" s="44">
        <v>3</v>
      </c>
      <c r="S13" s="44">
        <v>5</v>
      </c>
      <c r="T13" s="48">
        <v>8.01</v>
      </c>
      <c r="U13" s="48">
        <v>11.78</v>
      </c>
      <c r="V13" s="44">
        <v>9</v>
      </c>
      <c r="W13" s="45">
        <f t="shared" si="0"/>
        <v>0.80099999999999993</v>
      </c>
      <c r="X13" s="45">
        <f t="shared" si="1"/>
        <v>1.1779999999999999</v>
      </c>
      <c r="Z13" s="45">
        <v>12</v>
      </c>
      <c r="AA13" s="45" t="s">
        <v>22</v>
      </c>
      <c r="AB13" s="45">
        <v>10</v>
      </c>
      <c r="AC13" s="45">
        <v>3</v>
      </c>
      <c r="AD13" s="45">
        <v>0</v>
      </c>
      <c r="AE13" s="45">
        <v>7</v>
      </c>
      <c r="AF13" s="48">
        <v>13.02</v>
      </c>
      <c r="AG13" s="48">
        <v>18.12</v>
      </c>
      <c r="AH13" s="45">
        <v>9</v>
      </c>
      <c r="AI13" s="45">
        <f t="shared" si="2"/>
        <v>1.302</v>
      </c>
      <c r="AJ13" s="45">
        <f t="shared" si="3"/>
        <v>1.8120000000000001</v>
      </c>
    </row>
    <row r="14" spans="1:36" ht="15" customHeight="1" x14ac:dyDescent="0.2">
      <c r="A14" s="142" t="s">
        <v>57</v>
      </c>
      <c r="B14" s="142"/>
      <c r="C14" s="142"/>
      <c r="D14" s="140"/>
      <c r="E14" s="140"/>
      <c r="F14" s="140"/>
      <c r="G14" s="127" t="s">
        <v>69</v>
      </c>
      <c r="H14" s="127"/>
      <c r="I14" s="126">
        <f>1/G47</f>
        <v>194.7835284189002</v>
      </c>
      <c r="J14" s="126"/>
      <c r="K14" s="140"/>
      <c r="L14" s="140"/>
      <c r="N14" s="46">
        <v>5</v>
      </c>
      <c r="O14" s="47" t="s">
        <v>23</v>
      </c>
      <c r="P14" s="46">
        <v>10</v>
      </c>
      <c r="Q14" s="46">
        <v>6</v>
      </c>
      <c r="R14" s="46">
        <v>3</v>
      </c>
      <c r="S14" s="46">
        <v>1</v>
      </c>
      <c r="T14" s="49">
        <v>23.23</v>
      </c>
      <c r="U14" s="49">
        <v>13.99</v>
      </c>
      <c r="V14" s="46">
        <v>21</v>
      </c>
      <c r="W14" s="47">
        <f t="shared" si="0"/>
        <v>2.323</v>
      </c>
      <c r="X14" s="47">
        <f t="shared" si="1"/>
        <v>1.399</v>
      </c>
      <c r="Z14" s="47">
        <v>14</v>
      </c>
      <c r="AA14" s="47" t="s">
        <v>23</v>
      </c>
      <c r="AB14" s="47">
        <v>9</v>
      </c>
      <c r="AC14" s="47">
        <v>2</v>
      </c>
      <c r="AD14" s="47">
        <v>2</v>
      </c>
      <c r="AE14" s="47">
        <v>5</v>
      </c>
      <c r="AF14" s="49">
        <v>16.579999999999998</v>
      </c>
      <c r="AG14" s="49">
        <v>18.010000000000002</v>
      </c>
      <c r="AH14" s="47">
        <v>8</v>
      </c>
      <c r="AI14" s="47">
        <f t="shared" si="2"/>
        <v>1.842222222222222</v>
      </c>
      <c r="AJ14" s="47">
        <f t="shared" si="3"/>
        <v>2.0011111111111113</v>
      </c>
    </row>
    <row r="15" spans="1:36" x14ac:dyDescent="0.2">
      <c r="A15" s="32" t="s">
        <v>58</v>
      </c>
      <c r="B15" s="32" t="s">
        <v>52</v>
      </c>
      <c r="C15" s="32" t="s">
        <v>53</v>
      </c>
      <c r="D15" s="140"/>
      <c r="E15" s="140"/>
      <c r="F15" s="140"/>
      <c r="G15" s="129" t="s">
        <v>70</v>
      </c>
      <c r="H15" s="129"/>
      <c r="I15" s="124">
        <f>1/H44</f>
        <v>7.4403521386250722</v>
      </c>
      <c r="J15" s="124"/>
      <c r="K15" s="140"/>
      <c r="L15" s="140"/>
      <c r="N15" s="44">
        <v>1</v>
      </c>
      <c r="O15" s="45" t="s">
        <v>24</v>
      </c>
      <c r="P15" s="44">
        <v>11</v>
      </c>
      <c r="Q15" s="44">
        <v>9</v>
      </c>
      <c r="R15" s="44">
        <v>1</v>
      </c>
      <c r="S15" s="44">
        <v>1</v>
      </c>
      <c r="T15" s="48">
        <v>27.55</v>
      </c>
      <c r="U15" s="48">
        <v>9.1300000000000008</v>
      </c>
      <c r="V15" s="44">
        <v>28</v>
      </c>
      <c r="W15" s="45">
        <f t="shared" si="0"/>
        <v>2.5045454545454544</v>
      </c>
      <c r="X15" s="45">
        <f t="shared" si="1"/>
        <v>0.83000000000000007</v>
      </c>
      <c r="Z15" s="45">
        <v>4</v>
      </c>
      <c r="AA15" s="45" t="s">
        <v>24</v>
      </c>
      <c r="AB15" s="45">
        <v>9</v>
      </c>
      <c r="AC15" s="45">
        <v>5</v>
      </c>
      <c r="AD15" s="45">
        <v>2</v>
      </c>
      <c r="AE15" s="45">
        <v>2</v>
      </c>
      <c r="AF15" s="48">
        <v>17.84</v>
      </c>
      <c r="AG15" s="48">
        <v>8.82</v>
      </c>
      <c r="AH15" s="45">
        <v>17</v>
      </c>
      <c r="AI15" s="45">
        <f t="shared" si="2"/>
        <v>1.9822222222222221</v>
      </c>
      <c r="AJ15" s="45">
        <f t="shared" si="3"/>
        <v>0.98</v>
      </c>
    </row>
    <row r="16" spans="1:36" x14ac:dyDescent="0.2">
      <c r="A16" s="30">
        <v>0.5</v>
      </c>
      <c r="B16" s="42">
        <f>F44</f>
        <v>4.4629285033444037E-2</v>
      </c>
      <c r="C16" s="43">
        <f>1/B16</f>
        <v>22.406812012574832</v>
      </c>
      <c r="D16" s="140"/>
      <c r="E16" s="140"/>
      <c r="F16" s="140"/>
      <c r="G16" s="129" t="s">
        <v>71</v>
      </c>
      <c r="H16" s="129"/>
      <c r="I16" s="124">
        <f>1/H45</f>
        <v>11.35629212466201</v>
      </c>
      <c r="J16" s="124"/>
      <c r="K16" s="140"/>
      <c r="L16" s="140"/>
      <c r="N16" s="46">
        <v>4</v>
      </c>
      <c r="O16" s="47" t="s">
        <v>25</v>
      </c>
      <c r="P16" s="46">
        <v>9</v>
      </c>
      <c r="Q16" s="46">
        <v>7</v>
      </c>
      <c r="R16" s="46">
        <v>1</v>
      </c>
      <c r="S16" s="46">
        <v>1</v>
      </c>
      <c r="T16" s="49">
        <v>17.440000000000001</v>
      </c>
      <c r="U16" s="49">
        <v>9.01</v>
      </c>
      <c r="V16" s="46">
        <v>22</v>
      </c>
      <c r="W16" s="47">
        <f t="shared" si="0"/>
        <v>1.9377777777777778</v>
      </c>
      <c r="X16" s="47">
        <f t="shared" si="1"/>
        <v>1.0011111111111111</v>
      </c>
      <c r="Z16" s="47">
        <v>6</v>
      </c>
      <c r="AA16" s="47" t="s">
        <v>25</v>
      </c>
      <c r="AB16" s="47">
        <v>11</v>
      </c>
      <c r="AC16" s="47">
        <v>5</v>
      </c>
      <c r="AD16" s="47">
        <v>2</v>
      </c>
      <c r="AE16" s="47">
        <v>4</v>
      </c>
      <c r="AF16" s="49">
        <v>15.62</v>
      </c>
      <c r="AG16" s="49">
        <v>14.13</v>
      </c>
      <c r="AH16" s="47">
        <v>17</v>
      </c>
      <c r="AI16" s="47">
        <f t="shared" si="2"/>
        <v>1.42</v>
      </c>
      <c r="AJ16" s="47">
        <f t="shared" si="3"/>
        <v>1.2845454545454547</v>
      </c>
    </row>
    <row r="17" spans="1:36" x14ac:dyDescent="0.2">
      <c r="A17" s="29">
        <v>1.5</v>
      </c>
      <c r="B17" s="35">
        <f>SUM(F44,F45,G44)</f>
        <v>0.18339802279894407</v>
      </c>
      <c r="C17" s="43">
        <f t="shared" ref="C17:C20" si="4">1/B17</f>
        <v>5.4526214881622899</v>
      </c>
      <c r="D17" s="140"/>
      <c r="E17" s="140"/>
      <c r="F17" s="140"/>
      <c r="G17" s="128" t="s">
        <v>72</v>
      </c>
      <c r="H17" s="128"/>
      <c r="I17" s="125">
        <f>1/H46</f>
        <v>34.666469655693561</v>
      </c>
      <c r="J17" s="125"/>
      <c r="K17" s="140"/>
      <c r="L17" s="140"/>
      <c r="N17" s="44">
        <v>3</v>
      </c>
      <c r="O17" s="45" t="s">
        <v>26</v>
      </c>
      <c r="P17" s="44">
        <v>10</v>
      </c>
      <c r="Q17" s="44">
        <v>6</v>
      </c>
      <c r="R17" s="44">
        <v>4</v>
      </c>
      <c r="S17" s="44">
        <v>0</v>
      </c>
      <c r="T17" s="48">
        <v>22.41</v>
      </c>
      <c r="U17" s="48">
        <v>9.14</v>
      </c>
      <c r="V17" s="44">
        <v>22</v>
      </c>
      <c r="W17" s="45">
        <f t="shared" si="0"/>
        <v>2.2410000000000001</v>
      </c>
      <c r="X17" s="45">
        <f t="shared" si="1"/>
        <v>0.91400000000000003</v>
      </c>
      <c r="Z17" s="45">
        <v>3</v>
      </c>
      <c r="AA17" s="45" t="s">
        <v>26</v>
      </c>
      <c r="AB17" s="45">
        <v>10</v>
      </c>
      <c r="AC17" s="45">
        <v>4</v>
      </c>
      <c r="AD17" s="45">
        <v>5</v>
      </c>
      <c r="AE17" s="45">
        <v>1</v>
      </c>
      <c r="AF17" s="48">
        <v>14.94</v>
      </c>
      <c r="AG17" s="48">
        <v>11.43</v>
      </c>
      <c r="AH17" s="45">
        <v>17</v>
      </c>
      <c r="AI17" s="45">
        <f t="shared" si="2"/>
        <v>1.494</v>
      </c>
      <c r="AJ17" s="45">
        <f t="shared" si="3"/>
        <v>1.143</v>
      </c>
    </row>
    <row r="18" spans="1:36" x14ac:dyDescent="0.2">
      <c r="A18" s="30">
        <v>2.5</v>
      </c>
      <c r="B18" s="42">
        <f>SUM(F44,F45,G44,G45,F46,H44)</f>
        <v>0.39913935236090758</v>
      </c>
      <c r="C18" s="43">
        <f t="shared" si="4"/>
        <v>2.505390646361989</v>
      </c>
      <c r="D18" s="140"/>
      <c r="E18" s="140"/>
      <c r="F18" s="140"/>
      <c r="G18" s="127" t="s">
        <v>73</v>
      </c>
      <c r="H18" s="127"/>
      <c r="I18" s="126">
        <f>1/H47</f>
        <v>158.73545324436913</v>
      </c>
      <c r="J18" s="126"/>
      <c r="K18" s="140"/>
      <c r="L18" s="140"/>
      <c r="N18" s="46">
        <v>11</v>
      </c>
      <c r="O18" s="47" t="s">
        <v>27</v>
      </c>
      <c r="P18" s="46">
        <v>10</v>
      </c>
      <c r="Q18" s="46">
        <v>4</v>
      </c>
      <c r="R18" s="46">
        <v>3</v>
      </c>
      <c r="S18" s="46">
        <v>3</v>
      </c>
      <c r="T18" s="49">
        <v>13.51</v>
      </c>
      <c r="U18" s="49">
        <v>14.18</v>
      </c>
      <c r="V18" s="46">
        <v>15</v>
      </c>
      <c r="W18" s="47">
        <f t="shared" si="0"/>
        <v>1.351</v>
      </c>
      <c r="X18" s="47">
        <f t="shared" si="1"/>
        <v>1.4179999999999999</v>
      </c>
      <c r="Z18" s="47">
        <v>17</v>
      </c>
      <c r="AA18" s="47" t="s">
        <v>27</v>
      </c>
      <c r="AB18" s="47">
        <v>10</v>
      </c>
      <c r="AC18" s="47">
        <v>1</v>
      </c>
      <c r="AD18" s="47">
        <v>3</v>
      </c>
      <c r="AE18" s="47">
        <v>6</v>
      </c>
      <c r="AF18" s="49">
        <v>8.0299999999999994</v>
      </c>
      <c r="AG18" s="49">
        <v>19.28</v>
      </c>
      <c r="AH18" s="47">
        <v>6</v>
      </c>
      <c r="AI18" s="47">
        <f t="shared" si="2"/>
        <v>0.80299999999999994</v>
      </c>
      <c r="AJ18" s="47">
        <f t="shared" si="3"/>
        <v>1.9280000000000002</v>
      </c>
    </row>
    <row r="19" spans="1:36" x14ac:dyDescent="0.2">
      <c r="A19" s="29">
        <v>3.5</v>
      </c>
      <c r="B19" s="35">
        <f>SUM(F44,F45,F46,F47,G44,G45,G46,H44,H45,I44)</f>
        <v>0.62274553355433659</v>
      </c>
      <c r="C19" s="43">
        <f t="shared" si="4"/>
        <v>1.6057923278750368</v>
      </c>
      <c r="D19" s="140"/>
      <c r="E19" s="140"/>
      <c r="F19" s="140"/>
      <c r="G19" s="129" t="s">
        <v>74</v>
      </c>
      <c r="H19" s="129"/>
      <c r="I19" s="124">
        <f>1/I44</f>
        <v>9.0950786132368044</v>
      </c>
      <c r="J19" s="124"/>
      <c r="K19" s="140"/>
      <c r="L19" s="140"/>
      <c r="N19" s="44">
        <v>20</v>
      </c>
      <c r="O19" s="45" t="s">
        <v>28</v>
      </c>
      <c r="P19" s="44">
        <v>10</v>
      </c>
      <c r="Q19" s="44">
        <v>1</v>
      </c>
      <c r="R19" s="44">
        <v>3</v>
      </c>
      <c r="S19" s="44">
        <v>6</v>
      </c>
      <c r="T19" s="48">
        <v>11.98</v>
      </c>
      <c r="U19" s="48">
        <v>14.95</v>
      </c>
      <c r="V19" s="44">
        <v>6</v>
      </c>
      <c r="W19" s="45">
        <f t="shared" si="0"/>
        <v>1.198</v>
      </c>
      <c r="X19" s="45">
        <f t="shared" si="1"/>
        <v>1.4949999999999999</v>
      </c>
      <c r="Z19" s="45">
        <v>13</v>
      </c>
      <c r="AA19" s="45" t="s">
        <v>28</v>
      </c>
      <c r="AB19" s="45">
        <v>10</v>
      </c>
      <c r="AC19" s="45">
        <v>3</v>
      </c>
      <c r="AD19" s="45">
        <v>0</v>
      </c>
      <c r="AE19" s="45">
        <v>7</v>
      </c>
      <c r="AF19" s="48">
        <v>8.9700000000000006</v>
      </c>
      <c r="AG19" s="48">
        <v>14.27</v>
      </c>
      <c r="AH19" s="45">
        <v>9</v>
      </c>
      <c r="AI19" s="45">
        <f t="shared" si="2"/>
        <v>0.89700000000000002</v>
      </c>
      <c r="AJ19" s="45">
        <f t="shared" si="3"/>
        <v>1.427</v>
      </c>
    </row>
    <row r="20" spans="1:36" x14ac:dyDescent="0.2">
      <c r="A20" s="30">
        <v>4.5</v>
      </c>
      <c r="B20" s="42">
        <f>SUM(F44,F45,F46,F47,F48,G44,G45,G47,H44,H45,H46,I44,I45,J44)</f>
        <v>0.7730560374512524</v>
      </c>
      <c r="C20" s="43">
        <f t="shared" si="4"/>
        <v>1.2935672856226264</v>
      </c>
      <c r="D20" s="140"/>
      <c r="E20" s="140"/>
      <c r="F20" s="140"/>
      <c r="G20" s="129" t="s">
        <v>75</v>
      </c>
      <c r="H20" s="129"/>
      <c r="I20" s="124">
        <f>1/I45</f>
        <v>13.881919525353224</v>
      </c>
      <c r="J20" s="124"/>
      <c r="K20" s="140"/>
      <c r="L20" s="140"/>
      <c r="N20" s="46">
        <v>7</v>
      </c>
      <c r="O20" s="47" t="s">
        <v>29</v>
      </c>
      <c r="P20" s="46">
        <v>10</v>
      </c>
      <c r="Q20" s="46">
        <v>6</v>
      </c>
      <c r="R20" s="46">
        <v>0</v>
      </c>
      <c r="S20" s="46">
        <v>4</v>
      </c>
      <c r="T20" s="49">
        <v>18.48</v>
      </c>
      <c r="U20" s="49">
        <v>11.18</v>
      </c>
      <c r="V20" s="46">
        <v>18</v>
      </c>
      <c r="W20" s="47">
        <f t="shared" si="0"/>
        <v>1.8480000000000001</v>
      </c>
      <c r="X20" s="47">
        <f t="shared" si="1"/>
        <v>1.1179999999999999</v>
      </c>
      <c r="Z20" s="47">
        <v>2</v>
      </c>
      <c r="AA20" s="47" t="s">
        <v>29</v>
      </c>
      <c r="AB20" s="47">
        <v>11</v>
      </c>
      <c r="AC20" s="47">
        <v>5</v>
      </c>
      <c r="AD20" s="47">
        <v>3</v>
      </c>
      <c r="AE20" s="47">
        <v>3</v>
      </c>
      <c r="AF20" s="49">
        <v>14.59</v>
      </c>
      <c r="AG20" s="49">
        <v>16.62</v>
      </c>
      <c r="AH20" s="47">
        <v>18</v>
      </c>
      <c r="AI20" s="47">
        <f t="shared" si="2"/>
        <v>1.3263636363636364</v>
      </c>
      <c r="AJ20" s="47">
        <f t="shared" si="3"/>
        <v>1.510909090909091</v>
      </c>
    </row>
    <row r="21" spans="1:36" x14ac:dyDescent="0.2">
      <c r="A21" s="140"/>
      <c r="B21" s="140"/>
      <c r="C21" s="140"/>
      <c r="D21" s="140"/>
      <c r="E21" s="140"/>
      <c r="F21" s="140"/>
      <c r="G21" s="129" t="s">
        <v>76</v>
      </c>
      <c r="H21" s="129"/>
      <c r="I21" s="124">
        <f>1/I46</f>
        <v>42.376255973845005</v>
      </c>
      <c r="J21" s="124"/>
      <c r="K21" s="140"/>
      <c r="L21" s="140"/>
      <c r="N21" s="44">
        <v>15</v>
      </c>
      <c r="O21" s="45" t="s">
        <v>30</v>
      </c>
      <c r="P21" s="44">
        <v>10</v>
      </c>
      <c r="Q21" s="44">
        <v>4</v>
      </c>
      <c r="R21" s="44">
        <v>1</v>
      </c>
      <c r="S21" s="44">
        <v>5</v>
      </c>
      <c r="T21" s="48">
        <v>13.51</v>
      </c>
      <c r="U21" s="48">
        <v>11.43</v>
      </c>
      <c r="V21" s="44">
        <v>13</v>
      </c>
      <c r="W21" s="45">
        <f t="shared" si="0"/>
        <v>1.351</v>
      </c>
      <c r="X21" s="45">
        <f t="shared" si="1"/>
        <v>1.143</v>
      </c>
      <c r="Z21" s="45">
        <v>18</v>
      </c>
      <c r="AA21" s="45" t="s">
        <v>30</v>
      </c>
      <c r="AB21" s="45">
        <v>10</v>
      </c>
      <c r="AC21" s="45">
        <v>1</v>
      </c>
      <c r="AD21" s="45">
        <v>2</v>
      </c>
      <c r="AE21" s="45">
        <v>7</v>
      </c>
      <c r="AF21" s="48">
        <v>12.74</v>
      </c>
      <c r="AG21" s="48">
        <v>11.85</v>
      </c>
      <c r="AH21" s="45">
        <v>5</v>
      </c>
      <c r="AI21" s="45">
        <f t="shared" si="2"/>
        <v>1.274</v>
      </c>
      <c r="AJ21" s="45">
        <f t="shared" si="3"/>
        <v>1.1850000000000001</v>
      </c>
    </row>
    <row r="22" spans="1:36" x14ac:dyDescent="0.2">
      <c r="A22" s="140"/>
      <c r="B22" s="140"/>
      <c r="C22" s="140"/>
      <c r="D22" s="140"/>
      <c r="E22" s="140"/>
      <c r="F22" s="140"/>
      <c r="G22" s="128" t="s">
        <v>77</v>
      </c>
      <c r="H22" s="128"/>
      <c r="I22" s="125">
        <f>1/I47</f>
        <v>194.03805076248727</v>
      </c>
      <c r="J22" s="125"/>
      <c r="K22" s="140"/>
      <c r="L22" s="140"/>
      <c r="N22" s="46">
        <v>17</v>
      </c>
      <c r="O22" s="47" t="s">
        <v>31</v>
      </c>
      <c r="P22" s="46">
        <v>10</v>
      </c>
      <c r="Q22" s="46">
        <v>3</v>
      </c>
      <c r="R22" s="46">
        <v>2</v>
      </c>
      <c r="S22" s="46">
        <v>5</v>
      </c>
      <c r="T22" s="49">
        <v>9.56</v>
      </c>
      <c r="U22" s="49">
        <v>15.23</v>
      </c>
      <c r="V22" s="46">
        <v>11</v>
      </c>
      <c r="W22" s="47">
        <f t="shared" si="0"/>
        <v>0.95600000000000007</v>
      </c>
      <c r="X22" s="47">
        <f t="shared" si="1"/>
        <v>1.5230000000000001</v>
      </c>
      <c r="Z22" s="47">
        <v>16</v>
      </c>
      <c r="AA22" s="47" t="s">
        <v>31</v>
      </c>
      <c r="AB22" s="47">
        <v>10</v>
      </c>
      <c r="AC22" s="47">
        <v>1</v>
      </c>
      <c r="AD22" s="47">
        <v>3</v>
      </c>
      <c r="AE22" s="47">
        <v>6</v>
      </c>
      <c r="AF22" s="49">
        <v>8.58</v>
      </c>
      <c r="AG22" s="49">
        <v>14.32</v>
      </c>
      <c r="AH22" s="47">
        <v>6</v>
      </c>
      <c r="AI22" s="47">
        <f t="shared" si="2"/>
        <v>0.85799999999999998</v>
      </c>
      <c r="AJ22" s="47">
        <f t="shared" si="3"/>
        <v>1.4319999999999999</v>
      </c>
    </row>
    <row r="23" spans="1:36" ht="15" x14ac:dyDescent="0.2">
      <c r="A23" s="142" t="s">
        <v>59</v>
      </c>
      <c r="B23" s="142"/>
      <c r="C23" s="142"/>
      <c r="D23" s="140"/>
      <c r="E23" s="140"/>
      <c r="F23" s="140"/>
      <c r="G23" s="129" t="s">
        <v>78</v>
      </c>
      <c r="H23" s="129"/>
      <c r="I23" s="124">
        <f>1/SUM(J44,J45,J46,J47,K48,K47,K46,K45,K44,L44,L45,L46,L47,L48,L49,M44,M45,M46,M47,M48,M49,M50,N44,N45,N46,N47,N48,N49,N50,N51)</f>
        <v>4.3282552527131184</v>
      </c>
      <c r="J23" s="124"/>
      <c r="K23" s="140"/>
      <c r="L23" s="140"/>
      <c r="N23" s="28" t="s">
        <v>81</v>
      </c>
      <c r="O23" s="31"/>
      <c r="P23" s="31"/>
      <c r="Q23" s="31"/>
      <c r="R23" s="31"/>
      <c r="S23" s="31"/>
      <c r="T23" s="31"/>
      <c r="U23" s="31"/>
      <c r="V23" s="31"/>
      <c r="W23" s="28">
        <f>AVERAGE(W3:W22)</f>
        <v>1.57370101010101</v>
      </c>
      <c r="X23" s="28">
        <f>AVERAGE(X3:X22)</f>
        <v>1.2718277777777778</v>
      </c>
      <c r="Z23" s="28" t="s">
        <v>81</v>
      </c>
      <c r="AA23" s="28"/>
      <c r="AB23" s="28"/>
      <c r="AC23" s="28"/>
      <c r="AD23" s="28"/>
      <c r="AE23" s="28"/>
      <c r="AF23" s="28"/>
      <c r="AG23" s="28"/>
      <c r="AH23" s="28"/>
      <c r="AI23" s="28">
        <f>AVERAGE(AI3:AI22)</f>
        <v>1.2829323232323233</v>
      </c>
      <c r="AJ23" s="28">
        <f>AVERAGE(AJ3:AJ22)</f>
        <v>1.5723540404040404</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278.64168698216292</v>
      </c>
      <c r="J24" s="126"/>
      <c r="K24" s="140"/>
      <c r="L24" s="140"/>
    </row>
    <row r="25" spans="1:36" x14ac:dyDescent="0.2">
      <c r="A25" s="30">
        <v>0.5</v>
      </c>
      <c r="B25" s="42">
        <f>1-B16</f>
        <v>0.95537071496655601</v>
      </c>
      <c r="C25" s="43">
        <f>1/B25</f>
        <v>1.0467141020069957</v>
      </c>
      <c r="D25" s="140"/>
      <c r="E25" s="140"/>
      <c r="F25" s="140"/>
      <c r="G25" s="128" t="s">
        <v>79</v>
      </c>
      <c r="H25" s="128"/>
      <c r="I25" s="125">
        <f>1/SUM(J48,K49,L50,M51,N52)</f>
        <v>1809.0924227415514</v>
      </c>
      <c r="J25" s="125"/>
      <c r="K25" s="140"/>
      <c r="L25" s="140"/>
      <c r="O25" s="26" t="s">
        <v>36</v>
      </c>
      <c r="P25" s="24"/>
      <c r="Q25" s="24"/>
      <c r="R25" s="24"/>
      <c r="S25" s="24"/>
      <c r="T25" s="24"/>
    </row>
    <row r="26" spans="1:36" x14ac:dyDescent="0.2">
      <c r="A26" s="29">
        <v>1.5</v>
      </c>
      <c r="B26" s="42">
        <f t="shared" ref="B26:B29" si="5">1-B17</f>
        <v>0.81660197720105598</v>
      </c>
      <c r="C26" s="43">
        <f t="shared" ref="C26:C29" si="6">1/B26</f>
        <v>1.2245867973863471</v>
      </c>
      <c r="D26" s="140"/>
      <c r="E26" s="140"/>
      <c r="F26" s="140"/>
      <c r="G26" s="25"/>
      <c r="H26" s="24"/>
      <c r="I26" s="24"/>
      <c r="J26" s="24"/>
      <c r="K26" s="140"/>
      <c r="L26" s="140"/>
      <c r="O26" s="24" t="s">
        <v>37</v>
      </c>
      <c r="P26" s="24"/>
      <c r="Q26" s="24" t="s">
        <v>43</v>
      </c>
      <c r="R26" s="24"/>
      <c r="S26" s="24"/>
      <c r="T26" s="24"/>
    </row>
    <row r="27" spans="1:36" x14ac:dyDescent="0.2">
      <c r="A27" s="30">
        <v>2.5</v>
      </c>
      <c r="B27" s="42">
        <f t="shared" si="5"/>
        <v>0.60086064763909242</v>
      </c>
      <c r="C27" s="43">
        <f t="shared" si="6"/>
        <v>1.6642794031015509</v>
      </c>
      <c r="D27" s="140"/>
      <c r="E27" s="140"/>
      <c r="F27" s="140"/>
      <c r="G27" s="25"/>
      <c r="H27" s="24"/>
      <c r="I27" s="24"/>
      <c r="J27" s="24"/>
      <c r="K27" s="140"/>
      <c r="L27" s="140"/>
      <c r="O27" s="24" t="s">
        <v>38</v>
      </c>
      <c r="P27" s="24"/>
      <c r="Q27" s="24" t="s">
        <v>44</v>
      </c>
      <c r="R27" s="24"/>
      <c r="S27" s="24"/>
      <c r="T27" s="24"/>
    </row>
    <row r="28" spans="1:36" x14ac:dyDescent="0.2">
      <c r="A28" s="29">
        <v>3.5</v>
      </c>
      <c r="B28" s="42">
        <f t="shared" si="5"/>
        <v>0.37725446644566341</v>
      </c>
      <c r="C28" s="43">
        <f t="shared" si="6"/>
        <v>2.6507307108159357</v>
      </c>
      <c r="D28" s="140"/>
      <c r="E28" s="140"/>
      <c r="F28" s="140"/>
      <c r="G28" s="25"/>
      <c r="H28" s="24"/>
      <c r="I28" s="24"/>
      <c r="J28" s="24"/>
      <c r="K28" s="140"/>
      <c r="L28" s="140"/>
      <c r="O28" s="24" t="s">
        <v>39</v>
      </c>
      <c r="P28" s="24"/>
      <c r="Q28" s="24" t="s">
        <v>45</v>
      </c>
      <c r="R28" s="24"/>
      <c r="S28" s="24"/>
      <c r="T28" s="24"/>
    </row>
    <row r="29" spans="1:36" x14ac:dyDescent="0.2">
      <c r="A29" s="30">
        <v>4.5</v>
      </c>
      <c r="B29" s="42">
        <f t="shared" si="5"/>
        <v>0.2269439625487476</v>
      </c>
      <c r="C29" s="43">
        <f t="shared" si="6"/>
        <v>4.4063741056129651</v>
      </c>
      <c r="D29" s="140"/>
      <c r="E29" s="140"/>
      <c r="F29" s="140"/>
      <c r="G29" s="25"/>
      <c r="H29" s="24"/>
      <c r="I29" s="24"/>
      <c r="J29" s="24"/>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45" x14ac:dyDescent="0.2">
      <c r="G33" s="22"/>
    </row>
    <row r="34" spans="1:45" ht="15" x14ac:dyDescent="0.2">
      <c r="A34" s="120" t="s">
        <v>82</v>
      </c>
      <c r="B34" s="120"/>
      <c r="C34" s="21">
        <f>W23</f>
        <v>1.57370101010101</v>
      </c>
      <c r="E34" s="121" t="s">
        <v>87</v>
      </c>
      <c r="F34" s="121"/>
      <c r="G34" s="117">
        <f t="shared" ref="G34" si="7">C36/C34</f>
        <v>1.1452125979804411</v>
      </c>
      <c r="H34" s="117"/>
    </row>
    <row r="35" spans="1:45" ht="15" x14ac:dyDescent="0.2">
      <c r="A35" s="119" t="s">
        <v>91</v>
      </c>
      <c r="B35" s="119"/>
      <c r="C35" s="20">
        <f>AI23</f>
        <v>1.2829323232323233</v>
      </c>
      <c r="E35" s="122" t="s">
        <v>88</v>
      </c>
      <c r="F35" s="122"/>
      <c r="G35" s="116">
        <f t="shared" ref="G35" si="8">C39/C34</f>
        <v>1.3617580380547945</v>
      </c>
      <c r="H35" s="116"/>
    </row>
    <row r="36" spans="1:45" ht="15.75" thickBot="1" x14ac:dyDescent="0.25">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1.8022222222222222</v>
      </c>
      <c r="E36" s="121" t="s">
        <v>89</v>
      </c>
      <c r="F36" s="121"/>
      <c r="G36" s="117">
        <f t="shared" ref="G36" si="9">C38/C35</f>
        <v>0.58381879264910008</v>
      </c>
      <c r="H36" s="117"/>
      <c r="U36" s="19" t="s">
        <v>98</v>
      </c>
    </row>
    <row r="37" spans="1:45" ht="18.75" thickBot="1" x14ac:dyDescent="0.25">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1.1222222222222222</v>
      </c>
      <c r="E37" s="123" t="s">
        <v>90</v>
      </c>
      <c r="F37" s="123"/>
      <c r="G37" s="118">
        <f t="shared" ref="G37" si="10">C37/C35</f>
        <v>0.87473220675803454</v>
      </c>
      <c r="H37" s="118"/>
      <c r="U37" s="7" t="s">
        <v>0</v>
      </c>
      <c r="V37" s="8" t="s">
        <v>1</v>
      </c>
      <c r="W37" s="8" t="s">
        <v>2</v>
      </c>
      <c r="X37" s="8" t="s">
        <v>3</v>
      </c>
      <c r="Y37" s="8" t="s">
        <v>4</v>
      </c>
      <c r="Z37" s="8" t="s">
        <v>5</v>
      </c>
      <c r="AA37" s="8" t="s">
        <v>6</v>
      </c>
      <c r="AB37" s="8" t="s">
        <v>7</v>
      </c>
      <c r="AC37" s="8" t="s">
        <v>8</v>
      </c>
      <c r="AD37" s="8" t="s">
        <v>9</v>
      </c>
      <c r="AE37" s="8" t="s">
        <v>10</v>
      </c>
      <c r="AF37" s="9" t="s">
        <v>11</v>
      </c>
      <c r="AH37" s="7" t="s">
        <v>0</v>
      </c>
      <c r="AI37" s="8" t="s">
        <v>1</v>
      </c>
      <c r="AJ37" s="8" t="s">
        <v>2</v>
      </c>
      <c r="AK37" s="8" t="s">
        <v>3</v>
      </c>
      <c r="AL37" s="8" t="s">
        <v>4</v>
      </c>
      <c r="AM37" s="8" t="s">
        <v>5</v>
      </c>
      <c r="AN37" s="8" t="s">
        <v>6</v>
      </c>
      <c r="AO37" s="8" t="s">
        <v>7</v>
      </c>
      <c r="AP37" s="8" t="s">
        <v>8</v>
      </c>
      <c r="AQ37" s="8" t="s">
        <v>9</v>
      </c>
      <c r="AR37" s="8" t="s">
        <v>10</v>
      </c>
      <c r="AS37" s="9" t="s">
        <v>11</v>
      </c>
    </row>
    <row r="38" spans="1:45" ht="18.75" thickBot="1" x14ac:dyDescent="0.25">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0.749</v>
      </c>
      <c r="G38" s="22"/>
      <c r="U38" s="10">
        <v>2</v>
      </c>
      <c r="V38" s="2" t="s">
        <v>12</v>
      </c>
      <c r="W38" s="1">
        <v>9</v>
      </c>
      <c r="X38" s="1">
        <v>8</v>
      </c>
      <c r="Y38" s="1">
        <v>1</v>
      </c>
      <c r="Z38" s="1">
        <v>0</v>
      </c>
      <c r="AA38" s="1">
        <v>25</v>
      </c>
      <c r="AB38" s="1">
        <v>10</v>
      </c>
      <c r="AC38" s="1">
        <v>25</v>
      </c>
      <c r="AD38" s="3">
        <v>22.36</v>
      </c>
      <c r="AE38" s="3">
        <v>6.65</v>
      </c>
      <c r="AF38" s="11">
        <v>22.03</v>
      </c>
      <c r="AH38" s="10">
        <v>1</v>
      </c>
      <c r="AI38" s="2" t="s">
        <v>12</v>
      </c>
      <c r="AJ38" s="1">
        <v>10</v>
      </c>
      <c r="AK38" s="1">
        <v>8</v>
      </c>
      <c r="AL38" s="1">
        <v>1</v>
      </c>
      <c r="AM38" s="1">
        <v>1</v>
      </c>
      <c r="AN38" s="1">
        <v>20</v>
      </c>
      <c r="AO38" s="1">
        <v>6</v>
      </c>
      <c r="AP38" s="1">
        <v>25</v>
      </c>
      <c r="AQ38" s="3">
        <v>18.21</v>
      </c>
      <c r="AR38" s="3">
        <v>10.29</v>
      </c>
      <c r="AS38" s="11">
        <v>19.53</v>
      </c>
    </row>
    <row r="39" spans="1:45" ht="30.75" thickBot="1" x14ac:dyDescent="0.25">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2.1429999999999998</v>
      </c>
      <c r="U39" s="12">
        <v>10</v>
      </c>
      <c r="V39" s="5" t="s">
        <v>13</v>
      </c>
      <c r="W39" s="4">
        <v>10</v>
      </c>
      <c r="X39" s="4">
        <v>5</v>
      </c>
      <c r="Y39" s="4">
        <v>2</v>
      </c>
      <c r="Z39" s="4">
        <v>3</v>
      </c>
      <c r="AA39" s="4">
        <v>15</v>
      </c>
      <c r="AB39" s="4">
        <v>11</v>
      </c>
      <c r="AC39" s="4">
        <v>17</v>
      </c>
      <c r="AD39" s="6">
        <v>15.44</v>
      </c>
      <c r="AE39" s="6">
        <v>13.41</v>
      </c>
      <c r="AF39" s="13">
        <v>15.27</v>
      </c>
      <c r="AH39" s="12">
        <v>10</v>
      </c>
      <c r="AI39" s="5" t="s">
        <v>13</v>
      </c>
      <c r="AJ39" s="4">
        <v>10</v>
      </c>
      <c r="AK39" s="4">
        <v>3</v>
      </c>
      <c r="AL39" s="4">
        <v>2</v>
      </c>
      <c r="AM39" s="4">
        <v>5</v>
      </c>
      <c r="AN39" s="4">
        <v>8</v>
      </c>
      <c r="AO39" s="4">
        <v>16</v>
      </c>
      <c r="AP39" s="4">
        <v>11</v>
      </c>
      <c r="AQ39" s="6">
        <v>8.66</v>
      </c>
      <c r="AR39" s="6">
        <v>15.97</v>
      </c>
      <c r="AS39" s="13">
        <v>11.42</v>
      </c>
    </row>
    <row r="40" spans="1:45" ht="30.75" thickBot="1" x14ac:dyDescent="0.25">
      <c r="U40" s="10">
        <v>16</v>
      </c>
      <c r="V40" s="2" t="s">
        <v>14</v>
      </c>
      <c r="W40" s="1">
        <v>10</v>
      </c>
      <c r="X40" s="1">
        <v>3</v>
      </c>
      <c r="Y40" s="1">
        <v>3</v>
      </c>
      <c r="Z40" s="1">
        <v>4</v>
      </c>
      <c r="AA40" s="1">
        <v>10</v>
      </c>
      <c r="AB40" s="1">
        <v>11</v>
      </c>
      <c r="AC40" s="1">
        <v>12</v>
      </c>
      <c r="AD40" s="3">
        <v>9.92</v>
      </c>
      <c r="AE40" s="3">
        <v>13.49</v>
      </c>
      <c r="AF40" s="11">
        <v>10.61</v>
      </c>
      <c r="AH40" s="10">
        <v>20</v>
      </c>
      <c r="AI40" s="2" t="s">
        <v>14</v>
      </c>
      <c r="AJ40" s="1">
        <v>10</v>
      </c>
      <c r="AK40" s="1">
        <v>1</v>
      </c>
      <c r="AL40" s="1">
        <v>2</v>
      </c>
      <c r="AM40" s="1">
        <v>7</v>
      </c>
      <c r="AN40" s="1">
        <v>9</v>
      </c>
      <c r="AO40" s="1">
        <v>31</v>
      </c>
      <c r="AP40" s="1">
        <v>5</v>
      </c>
      <c r="AQ40" s="3">
        <v>7.49</v>
      </c>
      <c r="AR40" s="3">
        <v>21.43</v>
      </c>
      <c r="AS40" s="11">
        <v>5.53</v>
      </c>
    </row>
    <row r="41" spans="1:45" ht="30.75" thickBot="1" x14ac:dyDescent="0.25">
      <c r="U41" s="12">
        <v>6</v>
      </c>
      <c r="V41" s="5" t="s">
        <v>15</v>
      </c>
      <c r="W41" s="4">
        <v>10</v>
      </c>
      <c r="X41" s="4">
        <v>5</v>
      </c>
      <c r="Y41" s="4">
        <v>4</v>
      </c>
      <c r="Z41" s="4">
        <v>1</v>
      </c>
      <c r="AA41" s="4">
        <v>20</v>
      </c>
      <c r="AB41" s="4">
        <v>10</v>
      </c>
      <c r="AC41" s="4">
        <v>19</v>
      </c>
      <c r="AD41" s="6">
        <v>17.260000000000002</v>
      </c>
      <c r="AE41" s="6">
        <v>12.2</v>
      </c>
      <c r="AF41" s="13">
        <v>18.07</v>
      </c>
      <c r="AH41" s="12">
        <v>9</v>
      </c>
      <c r="AI41" s="5" t="s">
        <v>15</v>
      </c>
      <c r="AJ41" s="4">
        <v>10</v>
      </c>
      <c r="AK41" s="4">
        <v>2</v>
      </c>
      <c r="AL41" s="4">
        <v>5</v>
      </c>
      <c r="AM41" s="4">
        <v>3</v>
      </c>
      <c r="AN41" s="4">
        <v>12</v>
      </c>
      <c r="AO41" s="4">
        <v>18</v>
      </c>
      <c r="AP41" s="4">
        <v>11</v>
      </c>
      <c r="AQ41" s="6">
        <v>13.52</v>
      </c>
      <c r="AR41" s="6">
        <v>15.21</v>
      </c>
      <c r="AS41" s="13">
        <v>12.96</v>
      </c>
    </row>
    <row r="42" spans="1:45" ht="18.75" thickBot="1" x14ac:dyDescent="0.25">
      <c r="A42" s="29" t="s">
        <v>92</v>
      </c>
      <c r="B42" s="20">
        <f>G34*G35*C34</f>
        <v>2.4541905974720848</v>
      </c>
      <c r="D42" s="34"/>
      <c r="E42" s="34" t="s">
        <v>95</v>
      </c>
      <c r="F42" s="34">
        <v>0</v>
      </c>
      <c r="G42" s="34">
        <v>1</v>
      </c>
      <c r="H42" s="34">
        <v>2</v>
      </c>
      <c r="I42" s="34">
        <v>3</v>
      </c>
      <c r="J42" s="34">
        <v>4</v>
      </c>
      <c r="K42" s="34">
        <v>5</v>
      </c>
      <c r="L42" s="34">
        <v>6</v>
      </c>
      <c r="M42" s="34">
        <v>7</v>
      </c>
      <c r="N42" s="34">
        <v>8</v>
      </c>
      <c r="U42" s="10">
        <v>13</v>
      </c>
      <c r="V42" s="2" t="s">
        <v>16</v>
      </c>
      <c r="W42" s="1">
        <v>9</v>
      </c>
      <c r="X42" s="1">
        <v>4</v>
      </c>
      <c r="Y42" s="1">
        <v>2</v>
      </c>
      <c r="Z42" s="1">
        <v>3</v>
      </c>
      <c r="AA42" s="1">
        <v>16</v>
      </c>
      <c r="AB42" s="1">
        <v>10</v>
      </c>
      <c r="AC42" s="1">
        <v>14</v>
      </c>
      <c r="AD42" s="3">
        <v>16.22</v>
      </c>
      <c r="AE42" s="3">
        <v>10.1</v>
      </c>
      <c r="AF42" s="11">
        <v>16.850000000000001</v>
      </c>
      <c r="AH42" s="10">
        <v>5</v>
      </c>
      <c r="AI42" s="2" t="s">
        <v>16</v>
      </c>
      <c r="AJ42" s="1">
        <v>10</v>
      </c>
      <c r="AK42" s="1">
        <v>5</v>
      </c>
      <c r="AL42" s="1">
        <v>2</v>
      </c>
      <c r="AM42" s="1">
        <v>3</v>
      </c>
      <c r="AN42" s="1">
        <v>21</v>
      </c>
      <c r="AO42" s="1">
        <v>17</v>
      </c>
      <c r="AP42" s="1">
        <v>17</v>
      </c>
      <c r="AQ42" s="3">
        <v>17.690000000000001</v>
      </c>
      <c r="AR42" s="3">
        <v>14.71</v>
      </c>
      <c r="AS42" s="11">
        <v>15.98</v>
      </c>
    </row>
    <row r="43" spans="1:45" ht="18.75" thickBot="1" x14ac:dyDescent="0.25">
      <c r="A43" s="34" t="s">
        <v>93</v>
      </c>
      <c r="B43" s="33">
        <f>G36*G37*C35</f>
        <v>0.65517442286176786</v>
      </c>
      <c r="D43" s="34" t="s">
        <v>96</v>
      </c>
      <c r="E43" s="29" t="s">
        <v>97</v>
      </c>
      <c r="F43" s="35">
        <f>(($B$42^F42)*EXP(-$B$42))/(FACT(F42))</f>
        <v>8.593272146208461E-2</v>
      </c>
      <c r="G43" s="35">
        <f t="shared" ref="G43:N43" si="11">(($B$42^G42)*EXP(-$B$42))/(FACT(G42))</f>
        <v>0.21089527702743568</v>
      </c>
      <c r="H43" s="35">
        <f t="shared" si="11"/>
        <v>0.25878860296600159</v>
      </c>
      <c r="I43" s="35">
        <f t="shared" si="11"/>
        <v>0.2117055187106992</v>
      </c>
      <c r="J43" s="35">
        <f t="shared" si="11"/>
        <v>0.12989142336318713</v>
      </c>
      <c r="K43" s="35">
        <f t="shared" si="11"/>
        <v>6.3755661982039941E-2</v>
      </c>
      <c r="L43" s="35">
        <f t="shared" si="11"/>
        <v>2.6078091028655149E-2</v>
      </c>
      <c r="M43" s="35">
        <f t="shared" si="11"/>
        <v>9.1429436860780838E-3</v>
      </c>
      <c r="N43" s="35">
        <f t="shared" si="11"/>
        <v>2.8048158034487004E-3</v>
      </c>
      <c r="U43" s="12">
        <v>9</v>
      </c>
      <c r="V43" s="5" t="s">
        <v>17</v>
      </c>
      <c r="W43" s="4">
        <v>9</v>
      </c>
      <c r="X43" s="4">
        <v>5</v>
      </c>
      <c r="Y43" s="4">
        <v>2</v>
      </c>
      <c r="Z43" s="4">
        <v>2</v>
      </c>
      <c r="AA43" s="4">
        <v>13</v>
      </c>
      <c r="AB43" s="4">
        <v>7</v>
      </c>
      <c r="AC43" s="4">
        <v>17</v>
      </c>
      <c r="AD43" s="6">
        <v>12.75</v>
      </c>
      <c r="AE43" s="6">
        <v>11.82</v>
      </c>
      <c r="AF43" s="13">
        <v>13.08</v>
      </c>
      <c r="AH43" s="12">
        <v>8</v>
      </c>
      <c r="AI43" s="5" t="s">
        <v>17</v>
      </c>
      <c r="AJ43" s="4">
        <v>11</v>
      </c>
      <c r="AK43" s="4">
        <v>3</v>
      </c>
      <c r="AL43" s="4">
        <v>3</v>
      </c>
      <c r="AM43" s="4">
        <v>5</v>
      </c>
      <c r="AN43" s="4">
        <v>9</v>
      </c>
      <c r="AO43" s="4">
        <v>14</v>
      </c>
      <c r="AP43" s="4">
        <v>12</v>
      </c>
      <c r="AQ43" s="6">
        <v>14.22</v>
      </c>
      <c r="AR43" s="6">
        <v>16.04</v>
      </c>
      <c r="AS43" s="13">
        <v>13.91</v>
      </c>
    </row>
    <row r="44" spans="1:45" ht="30.75" thickBot="1" x14ac:dyDescent="0.25">
      <c r="A44" s="29" t="s">
        <v>94</v>
      </c>
      <c r="B44" s="20">
        <f>B42+B43</f>
        <v>3.1093650203338528</v>
      </c>
      <c r="D44" s="34">
        <v>0</v>
      </c>
      <c r="E44" s="35">
        <f>(($B$43^D44)*EXP(-$B$43))/(FACT(D44))</f>
        <v>0.51935146791708964</v>
      </c>
      <c r="F44" s="36">
        <f>E44*F43</f>
        <v>4.4629285033444037E-2</v>
      </c>
      <c r="G44" s="38">
        <f>E44*G43</f>
        <v>0.10952877170097999</v>
      </c>
      <c r="H44" s="38">
        <f>E44*H43</f>
        <v>0.13440224083060581</v>
      </c>
      <c r="I44" s="38">
        <f>E44*I43</f>
        <v>0.10994957190855052</v>
      </c>
      <c r="J44" s="38">
        <f>E44*J43</f>
        <v>6.7459301393511389E-2</v>
      </c>
      <c r="K44" s="38">
        <f>E44*K43</f>
        <v>3.311159663839823E-2</v>
      </c>
      <c r="L44" s="38">
        <f>E44*L43</f>
        <v>1.3543694856207537E-2</v>
      </c>
      <c r="M44" s="38">
        <f>E44*M43</f>
        <v>4.7484012244479396E-3</v>
      </c>
      <c r="N44" s="38">
        <f>E44*N43</f>
        <v>1.4566852047581337E-3</v>
      </c>
      <c r="U44" s="10">
        <v>12</v>
      </c>
      <c r="V44" s="2" t="s">
        <v>18</v>
      </c>
      <c r="W44" s="1">
        <v>11</v>
      </c>
      <c r="X44" s="1">
        <v>4</v>
      </c>
      <c r="Y44" s="1">
        <v>3</v>
      </c>
      <c r="Z44" s="1">
        <v>4</v>
      </c>
      <c r="AA44" s="1">
        <v>11</v>
      </c>
      <c r="AB44" s="1">
        <v>16</v>
      </c>
      <c r="AC44" s="1">
        <v>15</v>
      </c>
      <c r="AD44" s="3">
        <v>11.47</v>
      </c>
      <c r="AE44" s="3">
        <v>15.6</v>
      </c>
      <c r="AF44" s="11">
        <v>11.8</v>
      </c>
      <c r="AH44" s="10">
        <v>11</v>
      </c>
      <c r="AI44" s="2" t="s">
        <v>18</v>
      </c>
      <c r="AJ44" s="1">
        <v>9</v>
      </c>
      <c r="AK44" s="1">
        <v>2</v>
      </c>
      <c r="AL44" s="1">
        <v>3</v>
      </c>
      <c r="AM44" s="1">
        <v>4</v>
      </c>
      <c r="AN44" s="1">
        <v>7</v>
      </c>
      <c r="AO44" s="1">
        <v>11</v>
      </c>
      <c r="AP44" s="1">
        <v>9</v>
      </c>
      <c r="AQ44" s="3">
        <v>8.3699999999999992</v>
      </c>
      <c r="AR44" s="3">
        <v>14.89</v>
      </c>
      <c r="AS44" s="11">
        <v>8.42</v>
      </c>
    </row>
    <row r="45" spans="1:45" ht="18.75" thickBot="1" x14ac:dyDescent="0.25">
      <c r="D45" s="34">
        <v>1</v>
      </c>
      <c r="E45" s="35">
        <f t="shared" ref="E45:E52" si="12">(($B$43^D45)*EXP(-$B$43))/(FACT(D45))</f>
        <v>0.34026579825499115</v>
      </c>
      <c r="F45" s="37">
        <f>E45*F43</f>
        <v>2.9239966064520031E-2</v>
      </c>
      <c r="G45" s="36">
        <f>E45*G43</f>
        <v>7.1760449785947894E-2</v>
      </c>
      <c r="H45" s="38">
        <f>E45*H43</f>
        <v>8.8056910567520505E-2</v>
      </c>
      <c r="I45" s="38">
        <f>E45*I43</f>
        <v>7.2036147319083033E-2</v>
      </c>
      <c r="J45" s="38">
        <f>E45*J43</f>
        <v>4.4197608857151877E-2</v>
      </c>
      <c r="K45" s="38">
        <f>E45*K43</f>
        <v>2.169387121759421E-2</v>
      </c>
      <c r="L45" s="38">
        <f>E45*L43</f>
        <v>8.8734824608316682E-3</v>
      </c>
      <c r="M45" s="38">
        <f>E45*M43</f>
        <v>3.1110310317437905E-3</v>
      </c>
      <c r="N45" s="38">
        <f>E45*N43</f>
        <v>9.5438288831868633E-4</v>
      </c>
      <c r="U45" s="12">
        <v>19</v>
      </c>
      <c r="V45" s="5" t="s">
        <v>19</v>
      </c>
      <c r="W45" s="4">
        <v>10</v>
      </c>
      <c r="X45" s="4">
        <v>2</v>
      </c>
      <c r="Y45" s="4">
        <v>2</v>
      </c>
      <c r="Z45" s="4">
        <v>6</v>
      </c>
      <c r="AA45" s="4">
        <v>9</v>
      </c>
      <c r="AB45" s="4">
        <v>14</v>
      </c>
      <c r="AC45" s="4">
        <v>8</v>
      </c>
      <c r="AD45" s="6">
        <v>11.02</v>
      </c>
      <c r="AE45" s="6">
        <v>14.39</v>
      </c>
      <c r="AF45" s="13">
        <v>11.4</v>
      </c>
      <c r="AH45" s="12">
        <v>15</v>
      </c>
      <c r="AI45" s="5" t="s">
        <v>19</v>
      </c>
      <c r="AJ45" s="4">
        <v>10</v>
      </c>
      <c r="AK45" s="4">
        <v>1</v>
      </c>
      <c r="AL45" s="4">
        <v>4</v>
      </c>
      <c r="AM45" s="4">
        <v>5</v>
      </c>
      <c r="AN45" s="4">
        <v>6</v>
      </c>
      <c r="AO45" s="4">
        <v>14</v>
      </c>
      <c r="AP45" s="4">
        <v>7</v>
      </c>
      <c r="AQ45" s="6">
        <v>9.15</v>
      </c>
      <c r="AR45" s="6">
        <v>20.64</v>
      </c>
      <c r="AS45" s="13">
        <v>6.29</v>
      </c>
    </row>
    <row r="46" spans="1:45" ht="18.75" thickBot="1" x14ac:dyDescent="0.25">
      <c r="D46" s="34">
        <v>2</v>
      </c>
      <c r="E46" s="35">
        <f t="shared" si="12"/>
        <v>0.11146672399565628</v>
      </c>
      <c r="F46" s="37">
        <f>E46*F43</f>
        <v>9.5786389454097943E-3</v>
      </c>
      <c r="G46" s="37">
        <f>E46*G43</f>
        <v>2.3507805636404644E-2</v>
      </c>
      <c r="H46" s="36">
        <f>E46*H43</f>
        <v>2.8846317780032778E-2</v>
      </c>
      <c r="I46" s="38">
        <f>E46*I43</f>
        <v>2.3598120622482757E-2</v>
      </c>
      <c r="J46" s="38">
        <f>E46*J43</f>
        <v>1.4478571437427319E-2</v>
      </c>
      <c r="K46" s="38">
        <f>E46*K43</f>
        <v>7.1066347773124025E-3</v>
      </c>
      <c r="L46" s="38">
        <f>E46*L43</f>
        <v>2.9068393750247036E-3</v>
      </c>
      <c r="M46" s="38">
        <f>E46*M43</f>
        <v>1.019133980363894E-3</v>
      </c>
      <c r="N46" s="38">
        <f>E46*N43</f>
        <v>3.1264362902167121E-4</v>
      </c>
      <c r="U46" s="10">
        <v>8</v>
      </c>
      <c r="V46" s="2" t="s">
        <v>20</v>
      </c>
      <c r="W46" s="1">
        <v>11</v>
      </c>
      <c r="X46" s="1">
        <v>5</v>
      </c>
      <c r="Y46" s="1">
        <v>3</v>
      </c>
      <c r="Z46" s="1">
        <v>3</v>
      </c>
      <c r="AA46" s="1">
        <v>18</v>
      </c>
      <c r="AB46" s="1">
        <v>16</v>
      </c>
      <c r="AC46" s="1">
        <v>18</v>
      </c>
      <c r="AD46" s="3">
        <v>17.2</v>
      </c>
      <c r="AE46" s="3">
        <v>21.36</v>
      </c>
      <c r="AF46" s="11">
        <v>13.78</v>
      </c>
      <c r="AH46" s="10">
        <v>7</v>
      </c>
      <c r="AI46" s="2" t="s">
        <v>20</v>
      </c>
      <c r="AJ46" s="1">
        <v>10</v>
      </c>
      <c r="AK46" s="1">
        <v>4</v>
      </c>
      <c r="AL46" s="1">
        <v>1</v>
      </c>
      <c r="AM46" s="1">
        <v>5</v>
      </c>
      <c r="AN46" s="1">
        <v>14</v>
      </c>
      <c r="AO46" s="1">
        <v>14</v>
      </c>
      <c r="AP46" s="1">
        <v>13</v>
      </c>
      <c r="AQ46" s="3">
        <v>12.64</v>
      </c>
      <c r="AR46" s="3">
        <v>19.170000000000002</v>
      </c>
      <c r="AS46" s="11">
        <v>10.07</v>
      </c>
    </row>
    <row r="47" spans="1:45" ht="18.75" thickBot="1" x14ac:dyDescent="0.25">
      <c r="D47" s="34">
        <v>3</v>
      </c>
      <c r="E47" s="35">
        <f t="shared" si="12"/>
        <v>2.4343382187382027E-2</v>
      </c>
      <c r="F47" s="37">
        <f>E47*F43</f>
        <v>2.0918930809533717E-3</v>
      </c>
      <c r="G47" s="37">
        <f>E47*G43</f>
        <v>5.1339043301926761E-3</v>
      </c>
      <c r="H47" s="37">
        <f>E47*H43</f>
        <v>6.2997898677400431E-3</v>
      </c>
      <c r="I47" s="36">
        <f>E47*I43</f>
        <v>5.1536283531525076E-3</v>
      </c>
      <c r="J47" s="38">
        <f>E47*J43</f>
        <v>3.1619965617931071E-3</v>
      </c>
      <c r="K47" s="38">
        <f>E47*K43</f>
        <v>1.5520284462383406E-3</v>
      </c>
      <c r="L47" s="38">
        <f>E47*L43</f>
        <v>6.3482893662789074E-4</v>
      </c>
      <c r="M47" s="38">
        <f>E47*M43</f>
        <v>2.2257017246791018E-4</v>
      </c>
      <c r="N47" s="38">
        <f>E47*N43</f>
        <v>6.8278703068560699E-5</v>
      </c>
      <c r="U47" s="12">
        <v>14</v>
      </c>
      <c r="V47" s="5" t="s">
        <v>21</v>
      </c>
      <c r="W47" s="4">
        <v>10</v>
      </c>
      <c r="X47" s="4">
        <v>3</v>
      </c>
      <c r="Y47" s="4">
        <v>4</v>
      </c>
      <c r="Z47" s="4">
        <v>3</v>
      </c>
      <c r="AA47" s="4">
        <v>15</v>
      </c>
      <c r="AB47" s="4">
        <v>14</v>
      </c>
      <c r="AC47" s="4">
        <v>13</v>
      </c>
      <c r="AD47" s="6">
        <v>12.89</v>
      </c>
      <c r="AE47" s="6">
        <v>15.34</v>
      </c>
      <c r="AF47" s="13">
        <v>13.25</v>
      </c>
      <c r="AH47" s="12">
        <v>19</v>
      </c>
      <c r="AI47" s="5" t="s">
        <v>21</v>
      </c>
      <c r="AJ47" s="4">
        <v>9</v>
      </c>
      <c r="AK47" s="4">
        <v>1</v>
      </c>
      <c r="AL47" s="4">
        <v>2</v>
      </c>
      <c r="AM47" s="4">
        <v>6</v>
      </c>
      <c r="AN47" s="4">
        <v>11</v>
      </c>
      <c r="AO47" s="4">
        <v>19</v>
      </c>
      <c r="AP47" s="4">
        <v>5</v>
      </c>
      <c r="AQ47" s="6">
        <v>13.51</v>
      </c>
      <c r="AR47" s="6">
        <v>17</v>
      </c>
      <c r="AS47" s="13">
        <v>10.46</v>
      </c>
    </row>
    <row r="48" spans="1:45" ht="18.75" thickBot="1" x14ac:dyDescent="0.25">
      <c r="D48" s="34">
        <v>4</v>
      </c>
      <c r="E48" s="35">
        <f t="shared" si="12"/>
        <v>3.9872903437803654E-3</v>
      </c>
      <c r="F48" s="37">
        <f>E48*F43</f>
        <v>3.4263871050053773E-4</v>
      </c>
      <c r="G48" s="37">
        <f>E48*G43</f>
        <v>8.4090070164037948E-4</v>
      </c>
      <c r="H48" s="37">
        <f>E48*H43</f>
        <v>1.031865297686749E-3</v>
      </c>
      <c r="I48" s="37">
        <f>E48*I43</f>
        <v>8.4413137048018443E-4</v>
      </c>
      <c r="J48" s="36">
        <f>E48*J43</f>
        <v>5.1791481811592338E-4</v>
      </c>
      <c r="K48" s="38">
        <f>E48*K43</f>
        <v>2.5421233538231282E-4</v>
      </c>
      <c r="L48" s="38">
        <f>E48*L43</f>
        <v>1.0398092054278205E-4</v>
      </c>
      <c r="M48" s="38">
        <f>E48*M43</f>
        <v>3.6455571073226802E-5</v>
      </c>
      <c r="N48" s="38">
        <f>E48*N43</f>
        <v>1.1183614969173571E-5</v>
      </c>
      <c r="U48" s="10">
        <v>18</v>
      </c>
      <c r="V48" s="2" t="s">
        <v>22</v>
      </c>
      <c r="W48" s="1">
        <v>10</v>
      </c>
      <c r="X48" s="1">
        <v>2</v>
      </c>
      <c r="Y48" s="1">
        <v>3</v>
      </c>
      <c r="Z48" s="1">
        <v>5</v>
      </c>
      <c r="AA48" s="1">
        <v>11</v>
      </c>
      <c r="AB48" s="1">
        <v>12</v>
      </c>
      <c r="AC48" s="1">
        <v>9</v>
      </c>
      <c r="AD48" s="3">
        <v>8.01</v>
      </c>
      <c r="AE48" s="3">
        <v>11.78</v>
      </c>
      <c r="AF48" s="11">
        <v>10.199999999999999</v>
      </c>
      <c r="AH48" s="10">
        <v>12</v>
      </c>
      <c r="AI48" s="2" t="s">
        <v>22</v>
      </c>
      <c r="AJ48" s="1">
        <v>10</v>
      </c>
      <c r="AK48" s="1">
        <v>3</v>
      </c>
      <c r="AL48" s="1">
        <v>0</v>
      </c>
      <c r="AM48" s="1">
        <v>7</v>
      </c>
      <c r="AN48" s="1">
        <v>17</v>
      </c>
      <c r="AO48" s="1">
        <v>23</v>
      </c>
      <c r="AP48" s="1">
        <v>9</v>
      </c>
      <c r="AQ48" s="3">
        <v>13.02</v>
      </c>
      <c r="AR48" s="3">
        <v>18.12</v>
      </c>
      <c r="AS48" s="11">
        <v>10.81</v>
      </c>
    </row>
    <row r="49" spans="4:45" ht="30.75" thickBot="1" x14ac:dyDescent="0.25">
      <c r="D49" s="34">
        <v>5</v>
      </c>
      <c r="E49" s="35">
        <f t="shared" si="12"/>
        <v>5.2247412995372008E-4</v>
      </c>
      <c r="F49" s="37">
        <f>E49*F43</f>
        <v>4.4897623880458024E-5</v>
      </c>
      <c r="G49" s="37">
        <f>E49*G43</f>
        <v>1.1018732637625823E-4</v>
      </c>
      <c r="H49" s="37">
        <f>E49*H43</f>
        <v>1.3521035017660039E-4</v>
      </c>
      <c r="I49" s="37">
        <f>E49*I43</f>
        <v>1.1061065669477358E-4</v>
      </c>
      <c r="J49" s="37">
        <f>E49*J43</f>
        <v>6.78649084101315E-5</v>
      </c>
      <c r="K49" s="36">
        <f>E49*K43</f>
        <v>3.3310684023689786E-5</v>
      </c>
      <c r="L49" s="38">
        <f>E49*L43</f>
        <v>1.3625127921050511E-5</v>
      </c>
      <c r="M49" s="38">
        <f>E49*M43</f>
        <v>4.7769515475995052E-6</v>
      </c>
      <c r="N49" s="38">
        <f>E49*N43</f>
        <v>1.4654436965873041E-6</v>
      </c>
      <c r="U49" s="12">
        <v>5</v>
      </c>
      <c r="V49" s="5" t="s">
        <v>23</v>
      </c>
      <c r="W49" s="4">
        <v>10</v>
      </c>
      <c r="X49" s="4">
        <v>6</v>
      </c>
      <c r="Y49" s="4">
        <v>3</v>
      </c>
      <c r="Z49" s="4">
        <v>1</v>
      </c>
      <c r="AA49" s="4">
        <v>23</v>
      </c>
      <c r="AB49" s="4">
        <v>9</v>
      </c>
      <c r="AC49" s="4">
        <v>21</v>
      </c>
      <c r="AD49" s="6">
        <v>23.23</v>
      </c>
      <c r="AE49" s="6">
        <v>13.99</v>
      </c>
      <c r="AF49" s="13">
        <v>18.600000000000001</v>
      </c>
      <c r="AH49" s="12">
        <v>14</v>
      </c>
      <c r="AI49" s="5" t="s">
        <v>23</v>
      </c>
      <c r="AJ49" s="4">
        <v>9</v>
      </c>
      <c r="AK49" s="4">
        <v>2</v>
      </c>
      <c r="AL49" s="4">
        <v>2</v>
      </c>
      <c r="AM49" s="4">
        <v>5</v>
      </c>
      <c r="AN49" s="4">
        <v>11</v>
      </c>
      <c r="AO49" s="4">
        <v>16</v>
      </c>
      <c r="AP49" s="4">
        <v>8</v>
      </c>
      <c r="AQ49" s="6">
        <v>16.579999999999998</v>
      </c>
      <c r="AR49" s="6">
        <v>18.010000000000002</v>
      </c>
      <c r="AS49" s="13">
        <v>11.41</v>
      </c>
    </row>
    <row r="50" spans="4:45" ht="30.75" thickBot="1" x14ac:dyDescent="0.25">
      <c r="D50" s="34">
        <v>6</v>
      </c>
      <c r="E50" s="35">
        <f t="shared" si="12"/>
        <v>5.7051947758772145E-5</v>
      </c>
      <c r="F50" s="37">
        <f>E50*F43</f>
        <v>4.9026291356239691E-6</v>
      </c>
      <c r="G50" s="37">
        <f>E50*G43</f>
        <v>1.203198632754104E-5</v>
      </c>
      <c r="H50" s="37">
        <f>E50*H43</f>
        <v>1.4764393856981949E-5</v>
      </c>
      <c r="I50" s="37">
        <f>E50*I43</f>
        <v>1.2078212193726569E-5</v>
      </c>
      <c r="J50" s="37">
        <f>E50*J43</f>
        <v>7.4105587000291078E-6</v>
      </c>
      <c r="K50" s="37">
        <f>E50*K43</f>
        <v>3.637384696725278E-6</v>
      </c>
      <c r="L50" s="36">
        <f>E50*L43</f>
        <v>1.4878058870153381E-6</v>
      </c>
      <c r="M50" s="38">
        <f>E50*M43</f>
        <v>5.2162274553952244E-7</v>
      </c>
      <c r="N50" s="38">
        <f>E50*N43</f>
        <v>1.6002020469133378E-7</v>
      </c>
      <c r="U50" s="10">
        <v>1</v>
      </c>
      <c r="V50" s="2" t="s">
        <v>24</v>
      </c>
      <c r="W50" s="1">
        <v>11</v>
      </c>
      <c r="X50" s="1">
        <v>9</v>
      </c>
      <c r="Y50" s="1">
        <v>1</v>
      </c>
      <c r="Z50" s="1">
        <v>1</v>
      </c>
      <c r="AA50" s="1">
        <v>38</v>
      </c>
      <c r="AB50" s="1">
        <v>12</v>
      </c>
      <c r="AC50" s="1">
        <v>28</v>
      </c>
      <c r="AD50" s="3">
        <v>27.55</v>
      </c>
      <c r="AE50" s="3">
        <v>9.1300000000000008</v>
      </c>
      <c r="AF50" s="11">
        <v>26.87</v>
      </c>
      <c r="AH50" s="10">
        <v>4</v>
      </c>
      <c r="AI50" s="2" t="s">
        <v>24</v>
      </c>
      <c r="AJ50" s="1">
        <v>9</v>
      </c>
      <c r="AK50" s="1">
        <v>5</v>
      </c>
      <c r="AL50" s="1">
        <v>2</v>
      </c>
      <c r="AM50" s="1">
        <v>2</v>
      </c>
      <c r="AN50" s="1">
        <v>15</v>
      </c>
      <c r="AO50" s="1">
        <v>8</v>
      </c>
      <c r="AP50" s="1">
        <v>17</v>
      </c>
      <c r="AQ50" s="3">
        <v>17.84</v>
      </c>
      <c r="AR50" s="3">
        <v>8.82</v>
      </c>
      <c r="AS50" s="11">
        <v>17.760000000000002</v>
      </c>
    </row>
    <row r="51" spans="4:45" ht="45.75" thickBot="1" x14ac:dyDescent="0.25">
      <c r="D51" s="34">
        <v>7</v>
      </c>
      <c r="E51" s="35">
        <f t="shared" si="12"/>
        <v>5.3398538494276103E-6</v>
      </c>
      <c r="F51" s="37">
        <f>E51*F43</f>
        <v>4.5886817349110311E-7</v>
      </c>
      <c r="G51" s="37">
        <f>E51*G43</f>
        <v>1.1261499568610548E-6</v>
      </c>
      <c r="H51" s="37">
        <f>E51*H43</f>
        <v>1.3818933177359972E-6</v>
      </c>
      <c r="I51" s="37">
        <f>E51*I43</f>
        <v>1.1304765290323962E-6</v>
      </c>
      <c r="J51" s="37">
        <f>E51*J43</f>
        <v>6.9360121705354623E-7</v>
      </c>
      <c r="K51" s="37">
        <f>E51*K43</f>
        <v>3.4044591705760154E-7</v>
      </c>
      <c r="L51" s="37">
        <f>E51*L43</f>
        <v>1.3925319476508783E-7</v>
      </c>
      <c r="M51" s="36">
        <f>E51*M43</f>
        <v>4.882198303720392E-8</v>
      </c>
      <c r="N51" s="38">
        <f>E51*N43</f>
        <v>1.4977306464980937E-8</v>
      </c>
      <c r="U51" s="12">
        <v>4</v>
      </c>
      <c r="V51" s="5" t="s">
        <v>25</v>
      </c>
      <c r="W51" s="4">
        <v>9</v>
      </c>
      <c r="X51" s="4">
        <v>7</v>
      </c>
      <c r="Y51" s="4">
        <v>1</v>
      </c>
      <c r="Z51" s="4">
        <v>1</v>
      </c>
      <c r="AA51" s="4">
        <v>17</v>
      </c>
      <c r="AB51" s="4">
        <v>5</v>
      </c>
      <c r="AC51" s="4">
        <v>22</v>
      </c>
      <c r="AD51" s="6">
        <v>17.440000000000001</v>
      </c>
      <c r="AE51" s="6">
        <v>9.01</v>
      </c>
      <c r="AF51" s="13">
        <v>18.420000000000002</v>
      </c>
      <c r="AH51" s="12">
        <v>6</v>
      </c>
      <c r="AI51" s="5" t="s">
        <v>25</v>
      </c>
      <c r="AJ51" s="4">
        <v>11</v>
      </c>
      <c r="AK51" s="4">
        <v>5</v>
      </c>
      <c r="AL51" s="4">
        <v>2</v>
      </c>
      <c r="AM51" s="4">
        <v>4</v>
      </c>
      <c r="AN51" s="4">
        <v>15</v>
      </c>
      <c r="AO51" s="4">
        <v>20</v>
      </c>
      <c r="AP51" s="4">
        <v>17</v>
      </c>
      <c r="AQ51" s="6">
        <v>15.62</v>
      </c>
      <c r="AR51" s="6">
        <v>14.13</v>
      </c>
      <c r="AS51" s="13">
        <v>16.600000000000001</v>
      </c>
    </row>
    <row r="52" spans="4:45" ht="30.75" thickBot="1" x14ac:dyDescent="0.25">
      <c r="D52" s="34">
        <v>8</v>
      </c>
      <c r="E52" s="35">
        <f t="shared" si="12"/>
        <v>4.3731695799561552E-7</v>
      </c>
      <c r="F52" s="37">
        <f>E52*F43</f>
        <v>3.7579836342083385E-8</v>
      </c>
      <c r="G52" s="37">
        <f>E52*G43</f>
        <v>9.2228081005280787E-8</v>
      </c>
      <c r="H52" s="37">
        <f>E52*H43</f>
        <v>1.1317264461302694E-7</v>
      </c>
      <c r="I52" s="37">
        <f>E52*I43</f>
        <v>9.258241343344684E-8</v>
      </c>
      <c r="J52" s="37">
        <f>E52*J43</f>
        <v>5.6803722134909619E-8</v>
      </c>
      <c r="K52" s="37">
        <f>E52*K43</f>
        <v>2.7881432152982421E-8</v>
      </c>
      <c r="L52" s="37">
        <f>E52*L43</f>
        <v>1.1404391438984221E-8</v>
      </c>
      <c r="M52" s="37">
        <f>E52*M43</f>
        <v>3.9983643199208873E-9</v>
      </c>
      <c r="N52" s="36">
        <f>E52*N43</f>
        <v>1.2265935149022139E-9</v>
      </c>
      <c r="U52" s="10">
        <v>3</v>
      </c>
      <c r="V52" s="2" t="s">
        <v>26</v>
      </c>
      <c r="W52" s="1">
        <v>10</v>
      </c>
      <c r="X52" s="1">
        <v>6</v>
      </c>
      <c r="Y52" s="1">
        <v>4</v>
      </c>
      <c r="Z52" s="1">
        <v>0</v>
      </c>
      <c r="AA52" s="1">
        <v>18</v>
      </c>
      <c r="AB52" s="1">
        <v>5</v>
      </c>
      <c r="AC52" s="1">
        <v>22</v>
      </c>
      <c r="AD52" s="3">
        <v>22.41</v>
      </c>
      <c r="AE52" s="3">
        <v>9.14</v>
      </c>
      <c r="AF52" s="11">
        <v>22.44</v>
      </c>
      <c r="AH52" s="10">
        <v>3</v>
      </c>
      <c r="AI52" s="2" t="s">
        <v>26</v>
      </c>
      <c r="AJ52" s="1">
        <v>10</v>
      </c>
      <c r="AK52" s="1">
        <v>4</v>
      </c>
      <c r="AL52" s="1">
        <v>5</v>
      </c>
      <c r="AM52" s="1">
        <v>1</v>
      </c>
      <c r="AN52" s="1">
        <v>15</v>
      </c>
      <c r="AO52" s="1">
        <v>6</v>
      </c>
      <c r="AP52" s="1">
        <v>17</v>
      </c>
      <c r="AQ52" s="3">
        <v>14.94</v>
      </c>
      <c r="AR52" s="3">
        <v>11.43</v>
      </c>
      <c r="AS52" s="11">
        <v>15</v>
      </c>
    </row>
    <row r="53" spans="4:45" ht="45.75" thickBot="1" x14ac:dyDescent="0.25">
      <c r="U53" s="12">
        <v>11</v>
      </c>
      <c r="V53" s="5" t="s">
        <v>27</v>
      </c>
      <c r="W53" s="4">
        <v>10</v>
      </c>
      <c r="X53" s="4">
        <v>4</v>
      </c>
      <c r="Y53" s="4">
        <v>3</v>
      </c>
      <c r="Z53" s="4">
        <v>3</v>
      </c>
      <c r="AA53" s="4">
        <v>13</v>
      </c>
      <c r="AB53" s="4">
        <v>12</v>
      </c>
      <c r="AC53" s="4">
        <v>15</v>
      </c>
      <c r="AD53" s="6">
        <v>13.51</v>
      </c>
      <c r="AE53" s="6">
        <v>14.18</v>
      </c>
      <c r="AF53" s="13">
        <v>13.09</v>
      </c>
      <c r="AH53" s="12">
        <v>17</v>
      </c>
      <c r="AI53" s="5" t="s">
        <v>27</v>
      </c>
      <c r="AJ53" s="4">
        <v>10</v>
      </c>
      <c r="AK53" s="4">
        <v>1</v>
      </c>
      <c r="AL53" s="4">
        <v>3</v>
      </c>
      <c r="AM53" s="4">
        <v>6</v>
      </c>
      <c r="AN53" s="4">
        <v>3</v>
      </c>
      <c r="AO53" s="4">
        <v>23</v>
      </c>
      <c r="AP53" s="4">
        <v>6</v>
      </c>
      <c r="AQ53" s="6">
        <v>8.0299999999999994</v>
      </c>
      <c r="AR53" s="6">
        <v>19.28</v>
      </c>
      <c r="AS53" s="13">
        <v>7.6</v>
      </c>
    </row>
    <row r="54" spans="4:45" ht="30.75" thickBot="1" x14ac:dyDescent="0.25">
      <c r="U54" s="10">
        <v>20</v>
      </c>
      <c r="V54" s="2" t="s">
        <v>28</v>
      </c>
      <c r="W54" s="1">
        <v>10</v>
      </c>
      <c r="X54" s="1">
        <v>1</v>
      </c>
      <c r="Y54" s="1">
        <v>3</v>
      </c>
      <c r="Z54" s="1">
        <v>6</v>
      </c>
      <c r="AA54" s="1">
        <v>9</v>
      </c>
      <c r="AB54" s="1">
        <v>17</v>
      </c>
      <c r="AC54" s="1">
        <v>6</v>
      </c>
      <c r="AD54" s="3">
        <v>11.98</v>
      </c>
      <c r="AE54" s="3">
        <v>14.95</v>
      </c>
      <c r="AF54" s="11">
        <v>11.15</v>
      </c>
      <c r="AH54" s="10">
        <v>13</v>
      </c>
      <c r="AI54" s="2" t="s">
        <v>28</v>
      </c>
      <c r="AJ54" s="1">
        <v>10</v>
      </c>
      <c r="AK54" s="1">
        <v>3</v>
      </c>
      <c r="AL54" s="1">
        <v>0</v>
      </c>
      <c r="AM54" s="1">
        <v>7</v>
      </c>
      <c r="AN54" s="1">
        <v>8</v>
      </c>
      <c r="AO54" s="1">
        <v>18</v>
      </c>
      <c r="AP54" s="1">
        <v>9</v>
      </c>
      <c r="AQ54" s="3">
        <v>8.9700000000000006</v>
      </c>
      <c r="AR54" s="3">
        <v>14.27</v>
      </c>
      <c r="AS54" s="11">
        <v>10.36</v>
      </c>
    </row>
    <row r="55" spans="4:45" ht="30.75" thickBot="1" x14ac:dyDescent="0.25">
      <c r="U55" s="12">
        <v>7</v>
      </c>
      <c r="V55" s="5" t="s">
        <v>29</v>
      </c>
      <c r="W55" s="4">
        <v>10</v>
      </c>
      <c r="X55" s="4">
        <v>6</v>
      </c>
      <c r="Y55" s="4">
        <v>0</v>
      </c>
      <c r="Z55" s="4">
        <v>4</v>
      </c>
      <c r="AA55" s="4">
        <v>21</v>
      </c>
      <c r="AB55" s="4">
        <v>15</v>
      </c>
      <c r="AC55" s="4">
        <v>18</v>
      </c>
      <c r="AD55" s="6">
        <v>18.48</v>
      </c>
      <c r="AE55" s="6">
        <v>11.18</v>
      </c>
      <c r="AF55" s="13">
        <v>18.55</v>
      </c>
      <c r="AH55" s="12">
        <v>2</v>
      </c>
      <c r="AI55" s="5" t="s">
        <v>29</v>
      </c>
      <c r="AJ55" s="4">
        <v>11</v>
      </c>
      <c r="AK55" s="4">
        <v>5</v>
      </c>
      <c r="AL55" s="4">
        <v>3</v>
      </c>
      <c r="AM55" s="4">
        <v>3</v>
      </c>
      <c r="AN55" s="4">
        <v>19</v>
      </c>
      <c r="AO55" s="4">
        <v>16</v>
      </c>
      <c r="AP55" s="4">
        <v>18</v>
      </c>
      <c r="AQ55" s="6">
        <v>14.59</v>
      </c>
      <c r="AR55" s="6">
        <v>16.62</v>
      </c>
      <c r="AS55" s="13">
        <v>13.5</v>
      </c>
    </row>
    <row r="56" spans="4:45" ht="30.75" thickBot="1" x14ac:dyDescent="0.25">
      <c r="U56" s="10">
        <v>15</v>
      </c>
      <c r="V56" s="2" t="s">
        <v>30</v>
      </c>
      <c r="W56" s="1">
        <v>10</v>
      </c>
      <c r="X56" s="1">
        <v>4</v>
      </c>
      <c r="Y56" s="1">
        <v>1</v>
      </c>
      <c r="Z56" s="1">
        <v>5</v>
      </c>
      <c r="AA56" s="1">
        <v>11</v>
      </c>
      <c r="AB56" s="1">
        <v>12</v>
      </c>
      <c r="AC56" s="1">
        <v>13</v>
      </c>
      <c r="AD56" s="3">
        <v>13.51</v>
      </c>
      <c r="AE56" s="3">
        <v>11.43</v>
      </c>
      <c r="AF56" s="11">
        <v>14.61</v>
      </c>
      <c r="AH56" s="10">
        <v>18</v>
      </c>
      <c r="AI56" s="2" t="s">
        <v>30</v>
      </c>
      <c r="AJ56" s="1">
        <v>10</v>
      </c>
      <c r="AK56" s="1">
        <v>1</v>
      </c>
      <c r="AL56" s="1">
        <v>2</v>
      </c>
      <c r="AM56" s="1">
        <v>7</v>
      </c>
      <c r="AN56" s="1">
        <v>6</v>
      </c>
      <c r="AO56" s="1">
        <v>13</v>
      </c>
      <c r="AP56" s="1">
        <v>5</v>
      </c>
      <c r="AQ56" s="3">
        <v>12.74</v>
      </c>
      <c r="AR56" s="3">
        <v>11.85</v>
      </c>
      <c r="AS56" s="11">
        <v>14.35</v>
      </c>
    </row>
    <row r="57" spans="4:45" ht="60.75" thickBot="1" x14ac:dyDescent="0.25">
      <c r="U57" s="14">
        <v>17</v>
      </c>
      <c r="V57" s="15" t="s">
        <v>31</v>
      </c>
      <c r="W57" s="16">
        <v>10</v>
      </c>
      <c r="X57" s="16">
        <v>3</v>
      </c>
      <c r="Y57" s="16">
        <v>2</v>
      </c>
      <c r="Z57" s="16">
        <v>5</v>
      </c>
      <c r="AA57" s="16">
        <v>6</v>
      </c>
      <c r="AB57" s="16">
        <v>14</v>
      </c>
      <c r="AC57" s="16">
        <v>11</v>
      </c>
      <c r="AD57" s="17">
        <v>9.56</v>
      </c>
      <c r="AE57" s="17">
        <v>15.23</v>
      </c>
      <c r="AF57" s="18">
        <v>9.56</v>
      </c>
      <c r="AH57" s="14">
        <v>16</v>
      </c>
      <c r="AI57" s="15" t="s">
        <v>31</v>
      </c>
      <c r="AJ57" s="16">
        <v>10</v>
      </c>
      <c r="AK57" s="16">
        <v>1</v>
      </c>
      <c r="AL57" s="16">
        <v>3</v>
      </c>
      <c r="AM57" s="16">
        <v>6</v>
      </c>
      <c r="AN57" s="16">
        <v>6</v>
      </c>
      <c r="AO57" s="16">
        <v>16</v>
      </c>
      <c r="AP57" s="16">
        <v>6</v>
      </c>
      <c r="AQ57" s="17">
        <v>8.58</v>
      </c>
      <c r="AR57" s="17">
        <v>14.32</v>
      </c>
      <c r="AS57" s="18">
        <v>10.18</v>
      </c>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34" priority="5" rank="1"/>
  </conditionalFormatting>
  <conditionalFormatting sqref="I7:J25">
    <cfRule type="top10" dxfId="33" priority="4" bottom="1" rank="2"/>
  </conditionalFormatting>
  <conditionalFormatting sqref="B9:D9">
    <cfRule type="top10" dxfId="32" priority="3" rank="1"/>
  </conditionalFormatting>
  <conditionalFormatting sqref="B16:B20">
    <cfRule type="top10" dxfId="31" priority="2" rank="1"/>
  </conditionalFormatting>
  <conditionalFormatting sqref="B25:B29">
    <cfRule type="top10" dxfId="30" priority="1" rank="1"/>
  </conditionalFormatting>
  <dataValidations count="2">
    <dataValidation type="list" allowBlank="1" showInputMessage="1" showErrorMessage="1" errorTitle="Team Not Valid" error="Please check spelling and enter a valid team." sqref="C2:D2" xr:uid="{1444A296-B8A7-4787-8383-30189488ABF9}">
      <formula1>$AA$3:$AA$22</formula1>
    </dataValidation>
    <dataValidation type="list" allowBlank="1" showInputMessage="1" showErrorMessage="1" errorTitle="Team Not Valid" error="Please check spelling and enter a valid team." sqref="A2:B2" xr:uid="{41048CB2-1002-496B-8CCD-D1DDF9E01A0A}">
      <formula1>$O$3:$O$22</formula1>
    </dataValidation>
  </dataValidations>
  <hyperlinks>
    <hyperlink ref="V38" r:id="rId1" display="https://understat.com/team/Arsenal/2022" xr:uid="{9641BEA3-AF0B-4342-B09A-344D769C0815}"/>
    <hyperlink ref="V39" r:id="rId2" display="https://understat.com/team/Aston_Villa/2022" xr:uid="{91BEE7F8-132C-45EB-913A-1E8BC55D606F}"/>
    <hyperlink ref="V40" r:id="rId3" display="https://understat.com/team/Bournemouth/2022" xr:uid="{F2ABC0D2-E8F4-4DD0-B2F6-C39857127323}"/>
    <hyperlink ref="V41" r:id="rId4" display="https://understat.com/team/Brentford/2022" xr:uid="{89D58DA2-25FB-42FC-ADA1-61B775B015BF}"/>
    <hyperlink ref="V42" r:id="rId5" display="https://understat.com/team/Brighton/2022" xr:uid="{48A5C78E-DE42-4974-8B71-58B7F3D8AE8D}"/>
    <hyperlink ref="V43" r:id="rId6" display="https://understat.com/team/Chelsea/2022" xr:uid="{306C58A7-5948-4CEA-8C07-74F8CBE15EB1}"/>
    <hyperlink ref="V44" r:id="rId7" display="https://understat.com/team/Crystal_Palace/2022" xr:uid="{CC520F2F-222F-4A00-9924-33FBF6ED4587}"/>
    <hyperlink ref="V45" r:id="rId8" display="https://understat.com/team/Everton/2022" xr:uid="{B1DC127E-58CE-4D42-AA97-DAC57D22E3B1}"/>
    <hyperlink ref="V46" r:id="rId9" display="https://understat.com/team/Fulham/2022" xr:uid="{C974DAA3-7A42-4DAF-92A1-64C7BEC33CDA}"/>
    <hyperlink ref="V47" r:id="rId10" display="https://understat.com/team/Leeds/2022" xr:uid="{444D2535-8A09-4D6C-BED2-3406B13549A2}"/>
    <hyperlink ref="V48" r:id="rId11" display="https://understat.com/team/Leicester/2022" xr:uid="{7DD0E359-5BD8-4D67-8412-890D8B85E8B0}"/>
    <hyperlink ref="V49" r:id="rId12" display="https://understat.com/team/Liverpool/2022" xr:uid="{7902DE91-0267-4CEF-A0F3-E2C5D6D5104F}"/>
    <hyperlink ref="V50" r:id="rId13" display="https://understat.com/team/Manchester_City/2022" xr:uid="{87C3BBF1-0D7A-42F9-AB72-9E9C03B39734}"/>
    <hyperlink ref="V51" r:id="rId14" display="https://understat.com/team/Manchester_United/2022" xr:uid="{68EDD71D-B54F-46EB-9E71-52523428A2F2}"/>
    <hyperlink ref="V52" r:id="rId15" display="https://understat.com/team/Newcastle_United/2022" xr:uid="{C7786A92-A45C-480C-B45A-6862A265E3B2}"/>
    <hyperlink ref="V53" r:id="rId16" display="https://understat.com/team/Nottingham_Forest/2022" xr:uid="{46DB1710-ABCE-44E6-807A-CABCB185A6F8}"/>
    <hyperlink ref="V54" r:id="rId17" display="https://understat.com/team/Southampton/2022" xr:uid="{126B8B7E-5EDB-40B4-A0EC-2CE69F9EF65B}"/>
    <hyperlink ref="V55" r:id="rId18" display="https://understat.com/team/Tottenham/2022" xr:uid="{69EB32DD-5EB3-4E57-9503-EF813253AFD3}"/>
    <hyperlink ref="V56" r:id="rId19" display="https://understat.com/team/West_Ham/2022" xr:uid="{75259C5F-5839-41A2-9D4A-E9A0E9843788}"/>
    <hyperlink ref="V57" r:id="rId20" display="https://understat.com/team/Wolverhampton_Wanderers/2022" xr:uid="{5CEAC1DE-92A3-4628-9F61-3A64DD58B940}"/>
    <hyperlink ref="AI38" r:id="rId21" display="https://understat.com/team/Arsenal/2022" xr:uid="{B7F12A44-111E-4323-911C-F3B56E0A17B4}"/>
    <hyperlink ref="AI39" r:id="rId22" display="https://understat.com/team/Aston_Villa/2022" xr:uid="{AC5D036E-29CF-410B-AFFC-E5E74130CDD5}"/>
    <hyperlink ref="AI40" r:id="rId23" display="https://understat.com/team/Bournemouth/2022" xr:uid="{F5B69610-116E-484D-B0B6-E5FD03C79504}"/>
    <hyperlink ref="AI41" r:id="rId24" display="https://understat.com/team/Brentford/2022" xr:uid="{FB13A758-7C7E-4E8B-9950-F79A5E724EE3}"/>
    <hyperlink ref="AI42" r:id="rId25" display="https://understat.com/team/Brighton/2022" xr:uid="{0C45A791-53E9-4E5D-A86C-9B2EB78FD93E}"/>
    <hyperlink ref="AI43" r:id="rId26" display="https://understat.com/team/Chelsea/2022" xr:uid="{7FDCB93C-C7F5-48AD-B4E3-D78E22B1850B}"/>
    <hyperlink ref="AI44" r:id="rId27" display="https://understat.com/team/Crystal_Palace/2022" xr:uid="{ED90077B-36BA-4A9F-9216-767C6EAA603D}"/>
    <hyperlink ref="AI45" r:id="rId28" display="https://understat.com/team/Everton/2022" xr:uid="{C121F441-758A-46D3-AA69-388A925ED0CD}"/>
    <hyperlink ref="AI46" r:id="rId29" display="https://understat.com/team/Fulham/2022" xr:uid="{62681742-E094-4AD4-999C-909A7EC105AD}"/>
    <hyperlink ref="AI47" r:id="rId30" display="https://understat.com/team/Leeds/2022" xr:uid="{227F2396-B362-4249-B3CA-6CB76D503A42}"/>
    <hyperlink ref="AI48" r:id="rId31" display="https://understat.com/team/Leicester/2022" xr:uid="{E39F3A0C-1516-46F6-AE30-0E543E3FA699}"/>
    <hyperlink ref="AI49" r:id="rId32" display="https://understat.com/team/Liverpool/2022" xr:uid="{36FBD6AB-9AC7-4804-9CA9-AD3D87D546C4}"/>
    <hyperlink ref="AI50" r:id="rId33" display="https://understat.com/team/Manchester_City/2022" xr:uid="{B8214215-D47E-4E1A-9AB2-46F27B5A5696}"/>
    <hyperlink ref="AI51" r:id="rId34" display="https://understat.com/team/Manchester_United/2022" xr:uid="{017F5541-1BEC-4C26-BA97-BC70DB7F00FA}"/>
    <hyperlink ref="AI52" r:id="rId35" display="https://understat.com/team/Newcastle_United/2022" xr:uid="{2E61CF55-6E99-40D6-82CC-BEBDE21C3874}"/>
    <hyperlink ref="AI53" r:id="rId36" display="https://understat.com/team/Nottingham_Forest/2022" xr:uid="{2639FE2C-39A6-44E7-BFB5-2B65D1D55E9F}"/>
    <hyperlink ref="AI54" r:id="rId37" display="https://understat.com/team/Southampton/2022" xr:uid="{1D291540-D334-45D3-8650-EE1547F29AF1}"/>
    <hyperlink ref="AI55" r:id="rId38" display="https://understat.com/team/Tottenham/2022" xr:uid="{5FA80DC9-A72A-4FF1-9516-2EA7223CF7AA}"/>
    <hyperlink ref="AI56" r:id="rId39" display="https://understat.com/team/West_Ham/2022" xr:uid="{14A69E05-D0AD-48BC-B190-23601B3BF68F}"/>
    <hyperlink ref="AI57" r:id="rId40" display="https://understat.com/team/Wolverhampton_Wanderers/2022" xr:uid="{8B7B6EF4-E0D1-4BC4-9D9B-9F0A9570EF6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CD54-596D-471D-85B8-21D463A7BC13}">
  <dimension ref="A1:AS80"/>
  <sheetViews>
    <sheetView zoomScale="110" zoomScaleNormal="110" workbookViewId="0">
      <selection activeCell="F26" sqref="F26:K31"/>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219</v>
      </c>
      <c r="O1" s="132"/>
      <c r="Z1" s="133" t="s">
        <v>218</v>
      </c>
      <c r="AA1" s="134"/>
    </row>
    <row r="2" spans="1:36" ht="15" x14ac:dyDescent="0.2">
      <c r="A2" s="137" t="s">
        <v>26</v>
      </c>
      <c r="B2" s="137"/>
      <c r="C2" s="137" t="s">
        <v>30</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51">
        <v>3</v>
      </c>
      <c r="Q3" s="51">
        <v>2</v>
      </c>
      <c r="R3" s="51">
        <v>1</v>
      </c>
      <c r="S3" s="51">
        <v>0</v>
      </c>
      <c r="T3" s="51">
        <v>6</v>
      </c>
      <c r="U3" s="51">
        <v>3</v>
      </c>
      <c r="V3" s="51">
        <v>7</v>
      </c>
      <c r="W3" s="45">
        <f>T3/P3</f>
        <v>2</v>
      </c>
      <c r="X3" s="45">
        <f>U3/P3</f>
        <v>1</v>
      </c>
      <c r="Z3" s="45">
        <v>1</v>
      </c>
      <c r="AA3" s="45" t="s">
        <v>12</v>
      </c>
      <c r="AB3" s="51">
        <v>3</v>
      </c>
      <c r="AC3" s="51">
        <v>3</v>
      </c>
      <c r="AD3" s="51">
        <v>0</v>
      </c>
      <c r="AE3" s="51">
        <v>0</v>
      </c>
      <c r="AF3" s="51">
        <v>8</v>
      </c>
      <c r="AG3" s="51">
        <v>2</v>
      </c>
      <c r="AH3" s="51">
        <v>9</v>
      </c>
      <c r="AI3" s="45">
        <f>AF3/AB3</f>
        <v>2.6666666666666665</v>
      </c>
      <c r="AJ3" s="45">
        <f>AG3/AB3</f>
        <v>0.66666666666666663</v>
      </c>
    </row>
    <row r="4" spans="1:36" ht="18" x14ac:dyDescent="0.25">
      <c r="A4" s="135" t="s">
        <v>50</v>
      </c>
      <c r="B4" s="135"/>
      <c r="C4" s="136" t="s">
        <v>51</v>
      </c>
      <c r="D4" s="136"/>
      <c r="E4" s="140"/>
      <c r="F4" s="140"/>
      <c r="G4" s="140"/>
      <c r="H4" s="140"/>
      <c r="I4" s="140"/>
      <c r="J4" s="140"/>
      <c r="K4" s="140"/>
      <c r="L4" s="140"/>
      <c r="N4" s="46">
        <v>10</v>
      </c>
      <c r="O4" s="47" t="s">
        <v>13</v>
      </c>
      <c r="P4" s="52">
        <v>3</v>
      </c>
      <c r="Q4" s="52">
        <v>1</v>
      </c>
      <c r="R4" s="52">
        <v>1</v>
      </c>
      <c r="S4" s="52">
        <v>1</v>
      </c>
      <c r="T4" s="52">
        <v>4</v>
      </c>
      <c r="U4" s="52">
        <v>5</v>
      </c>
      <c r="V4" s="52">
        <v>4</v>
      </c>
      <c r="W4" s="47">
        <f t="shared" ref="W4:W22" si="0">T4/P4</f>
        <v>1.3333333333333333</v>
      </c>
      <c r="X4" s="47">
        <f t="shared" ref="X4:X22" si="1">U4/P4</f>
        <v>1.6666666666666667</v>
      </c>
      <c r="Z4" s="47">
        <v>10</v>
      </c>
      <c r="AA4" s="47" t="s">
        <v>13</v>
      </c>
      <c r="AB4" s="52">
        <v>3</v>
      </c>
      <c r="AC4" s="52">
        <v>3</v>
      </c>
      <c r="AD4" s="52">
        <v>0</v>
      </c>
      <c r="AE4" s="52">
        <v>0</v>
      </c>
      <c r="AF4" s="52">
        <v>5</v>
      </c>
      <c r="AG4" s="52">
        <v>1</v>
      </c>
      <c r="AH4" s="52">
        <v>9</v>
      </c>
      <c r="AI4" s="47">
        <f t="shared" ref="AI4:AI22" si="2">AF4/AB4</f>
        <v>1.6666666666666667</v>
      </c>
      <c r="AJ4" s="47">
        <f t="shared" ref="AJ4:AJ22" si="3">AG4/AB4</f>
        <v>0.33333333333333331</v>
      </c>
    </row>
    <row r="5" spans="1:36" ht="22.5" x14ac:dyDescent="0.3">
      <c r="A5" s="138">
        <f>B42</f>
        <v>1.0491803278688525</v>
      </c>
      <c r="B5" s="139"/>
      <c r="C5" s="130">
        <f>B43</f>
        <v>0</v>
      </c>
      <c r="D5" s="130"/>
      <c r="E5" s="140"/>
      <c r="F5" s="140"/>
      <c r="G5" s="140"/>
      <c r="H5" s="140"/>
      <c r="I5" s="140"/>
      <c r="J5" s="140"/>
      <c r="K5" s="140"/>
      <c r="L5" s="140"/>
      <c r="N5" s="44">
        <v>16</v>
      </c>
      <c r="O5" s="45" t="s">
        <v>14</v>
      </c>
      <c r="P5" s="51">
        <v>3</v>
      </c>
      <c r="Q5" s="51">
        <v>1</v>
      </c>
      <c r="R5" s="51">
        <v>1</v>
      </c>
      <c r="S5" s="51">
        <v>1</v>
      </c>
      <c r="T5" s="51">
        <v>4</v>
      </c>
      <c r="U5" s="51">
        <v>3</v>
      </c>
      <c r="V5" s="51">
        <v>4</v>
      </c>
      <c r="W5" s="45">
        <f t="shared" si="0"/>
        <v>1.3333333333333333</v>
      </c>
      <c r="X5" s="45">
        <f t="shared" si="1"/>
        <v>1</v>
      </c>
      <c r="Z5" s="45">
        <v>20</v>
      </c>
      <c r="AA5" s="45" t="s">
        <v>14</v>
      </c>
      <c r="AB5" s="51">
        <v>3</v>
      </c>
      <c r="AC5" s="51">
        <v>0</v>
      </c>
      <c r="AD5" s="51">
        <v>0</v>
      </c>
      <c r="AE5" s="51">
        <v>3</v>
      </c>
      <c r="AF5" s="51">
        <v>0</v>
      </c>
      <c r="AG5" s="51">
        <v>7</v>
      </c>
      <c r="AH5" s="51">
        <v>0</v>
      </c>
      <c r="AI5" s="45">
        <f t="shared" si="2"/>
        <v>0</v>
      </c>
      <c r="AJ5" s="45">
        <f t="shared" si="3"/>
        <v>2.3333333333333335</v>
      </c>
    </row>
    <row r="6" spans="1:36" x14ac:dyDescent="0.2">
      <c r="A6" s="140"/>
      <c r="B6" s="140"/>
      <c r="C6" s="140"/>
      <c r="D6" s="140"/>
      <c r="E6" s="140"/>
      <c r="F6" s="140"/>
      <c r="G6" s="122" t="s">
        <v>60</v>
      </c>
      <c r="H6" s="122"/>
      <c r="I6" s="122" t="s">
        <v>53</v>
      </c>
      <c r="J6" s="122"/>
      <c r="K6" s="140"/>
      <c r="L6" s="140"/>
      <c r="N6" s="46">
        <v>6</v>
      </c>
      <c r="O6" s="47" t="s">
        <v>15</v>
      </c>
      <c r="P6" s="52">
        <v>3</v>
      </c>
      <c r="Q6" s="52">
        <v>2</v>
      </c>
      <c r="R6" s="52">
        <v>1</v>
      </c>
      <c r="S6" s="52">
        <v>0</v>
      </c>
      <c r="T6" s="52">
        <v>7</v>
      </c>
      <c r="U6" s="52">
        <v>3</v>
      </c>
      <c r="V6" s="52">
        <v>7</v>
      </c>
      <c r="W6" s="47">
        <f t="shared" si="0"/>
        <v>2.3333333333333335</v>
      </c>
      <c r="X6" s="47">
        <f t="shared" si="1"/>
        <v>1</v>
      </c>
      <c r="Z6" s="47">
        <v>9</v>
      </c>
      <c r="AA6" s="47" t="s">
        <v>15</v>
      </c>
      <c r="AB6" s="52">
        <v>3</v>
      </c>
      <c r="AC6" s="52">
        <v>2</v>
      </c>
      <c r="AD6" s="52">
        <v>1</v>
      </c>
      <c r="AE6" s="52">
        <v>0</v>
      </c>
      <c r="AF6" s="52">
        <v>4</v>
      </c>
      <c r="AG6" s="52">
        <v>1</v>
      </c>
      <c r="AH6" s="52">
        <v>7</v>
      </c>
      <c r="AI6" s="47">
        <f t="shared" si="2"/>
        <v>1.3333333333333333</v>
      </c>
      <c r="AJ6" s="47">
        <f t="shared" si="3"/>
        <v>0.33333333333333331</v>
      </c>
    </row>
    <row r="7" spans="1:36" x14ac:dyDescent="0.2">
      <c r="A7" s="140"/>
      <c r="B7" s="140"/>
      <c r="C7" s="140"/>
      <c r="D7" s="140"/>
      <c r="E7" s="140"/>
      <c r="F7" s="140"/>
      <c r="G7" s="128" t="s">
        <v>61</v>
      </c>
      <c r="H7" s="128"/>
      <c r="I7" s="125" t="e">
        <f>1/F44</f>
        <v>#NUM!</v>
      </c>
      <c r="J7" s="125"/>
      <c r="K7" s="140"/>
      <c r="L7" s="140"/>
      <c r="N7" s="44">
        <v>13</v>
      </c>
      <c r="O7" s="45" t="s">
        <v>16</v>
      </c>
      <c r="P7" s="51">
        <v>3</v>
      </c>
      <c r="Q7" s="51">
        <v>1</v>
      </c>
      <c r="R7" s="51">
        <v>0</v>
      </c>
      <c r="S7" s="51">
        <v>2</v>
      </c>
      <c r="T7" s="51">
        <v>6</v>
      </c>
      <c r="U7" s="51">
        <v>6</v>
      </c>
      <c r="V7" s="51">
        <v>3</v>
      </c>
      <c r="W7" s="45">
        <f t="shared" si="0"/>
        <v>2</v>
      </c>
      <c r="X7" s="45">
        <f t="shared" si="1"/>
        <v>2</v>
      </c>
      <c r="Z7" s="45">
        <v>5</v>
      </c>
      <c r="AA7" s="45" t="s">
        <v>16</v>
      </c>
      <c r="AB7" s="51">
        <v>3</v>
      </c>
      <c r="AC7" s="51">
        <v>2</v>
      </c>
      <c r="AD7" s="51">
        <v>1</v>
      </c>
      <c r="AE7" s="51">
        <v>0</v>
      </c>
      <c r="AF7" s="51">
        <v>9</v>
      </c>
      <c r="AG7" s="51">
        <v>4</v>
      </c>
      <c r="AH7" s="51">
        <v>7</v>
      </c>
      <c r="AI7" s="45">
        <f t="shared" si="2"/>
        <v>3</v>
      </c>
      <c r="AJ7" s="45">
        <f t="shared" si="3"/>
        <v>1.3333333333333333</v>
      </c>
    </row>
    <row r="8" spans="1:36" x14ac:dyDescent="0.2">
      <c r="A8" s="21"/>
      <c r="B8" s="29" t="s">
        <v>54</v>
      </c>
      <c r="C8" s="29" t="s">
        <v>55</v>
      </c>
      <c r="D8" s="29" t="s">
        <v>56</v>
      </c>
      <c r="E8" s="140"/>
      <c r="F8" s="140"/>
      <c r="G8" s="127" t="s">
        <v>62</v>
      </c>
      <c r="H8" s="127"/>
      <c r="I8" s="126" t="e">
        <f>1/F45</f>
        <v>#DIV/0!</v>
      </c>
      <c r="J8" s="126"/>
      <c r="K8" s="140"/>
      <c r="L8" s="140"/>
      <c r="N8" s="46">
        <v>9</v>
      </c>
      <c r="O8" s="47" t="s">
        <v>17</v>
      </c>
      <c r="P8" s="52">
        <v>3</v>
      </c>
      <c r="Q8" s="52">
        <v>2</v>
      </c>
      <c r="R8" s="52">
        <v>0</v>
      </c>
      <c r="S8" s="52">
        <v>1</v>
      </c>
      <c r="T8" s="52">
        <v>3</v>
      </c>
      <c r="U8" s="52">
        <v>1</v>
      </c>
      <c r="V8" s="52">
        <v>6</v>
      </c>
      <c r="W8" s="47">
        <f t="shared" si="0"/>
        <v>1</v>
      </c>
      <c r="X8" s="47">
        <f t="shared" si="1"/>
        <v>0.33333333333333331</v>
      </c>
      <c r="Z8" s="47">
        <v>8</v>
      </c>
      <c r="AA8" s="47" t="s">
        <v>17</v>
      </c>
      <c r="AB8" s="52">
        <v>4</v>
      </c>
      <c r="AC8" s="52">
        <v>0</v>
      </c>
      <c r="AD8" s="52">
        <v>2</v>
      </c>
      <c r="AE8" s="52">
        <v>2</v>
      </c>
      <c r="AF8" s="52">
        <v>2</v>
      </c>
      <c r="AG8" s="52">
        <v>4</v>
      </c>
      <c r="AH8" s="52">
        <v>2</v>
      </c>
      <c r="AI8" s="47">
        <f t="shared" si="2"/>
        <v>0.5</v>
      </c>
      <c r="AJ8" s="47">
        <f t="shared" si="3"/>
        <v>1</v>
      </c>
    </row>
    <row r="9" spans="1:36" x14ac:dyDescent="0.2">
      <c r="A9" s="29" t="s">
        <v>52</v>
      </c>
      <c r="B9" s="38" t="e">
        <f>SUM(G44,H44,I44,J44,K44,L44,M44,N44,H45,I45,J45,K45,L45,M45,N45,I46,J46,K46,L46,M46,N46,J47,K47,L47,M47,N47,K48,L48,M48,N48,L49,M49,N49,M50,N50,N51)</f>
        <v>#NUM!</v>
      </c>
      <c r="C9" s="36" t="e">
        <f>SUM(F44,G45,H46,I47,J48,K49,L50,M51,N52)</f>
        <v>#NUM!</v>
      </c>
      <c r="D9" s="37">
        <f>SUM(F45,F46,G46,F47,G47,H47,F48,G48,H48,I48,F49,G49,H49,I49,J49,F50,G50,H50,I50,J50,K50,F51,G51,H51,I51,J51,K51,L51,F52,G52,H52,I52,J52,K52,L52,M52)</f>
        <v>0</v>
      </c>
      <c r="E9" s="140"/>
      <c r="F9" s="140"/>
      <c r="G9" s="127" t="s">
        <v>63</v>
      </c>
      <c r="H9" s="127"/>
      <c r="I9" s="126" t="e">
        <f>1/F46</f>
        <v>#DIV/0!</v>
      </c>
      <c r="J9" s="126"/>
      <c r="K9" s="140"/>
      <c r="L9" s="140"/>
      <c r="N9" s="44">
        <v>12</v>
      </c>
      <c r="O9" s="45" t="s">
        <v>18</v>
      </c>
      <c r="P9" s="51">
        <v>4</v>
      </c>
      <c r="Q9" s="51">
        <v>0</v>
      </c>
      <c r="R9" s="51">
        <v>2</v>
      </c>
      <c r="S9" s="51">
        <v>2</v>
      </c>
      <c r="T9" s="51">
        <v>1</v>
      </c>
      <c r="U9" s="51">
        <v>8</v>
      </c>
      <c r="V9" s="51">
        <v>2</v>
      </c>
      <c r="W9" s="45">
        <f t="shared" si="0"/>
        <v>0.25</v>
      </c>
      <c r="X9" s="45">
        <f t="shared" si="1"/>
        <v>2</v>
      </c>
      <c r="Z9" s="45">
        <v>11</v>
      </c>
      <c r="AA9" s="45" t="s">
        <v>18</v>
      </c>
      <c r="AB9" s="51">
        <v>3</v>
      </c>
      <c r="AC9" s="51">
        <v>1</v>
      </c>
      <c r="AD9" s="51">
        <v>0</v>
      </c>
      <c r="AE9" s="51">
        <v>2</v>
      </c>
      <c r="AF9" s="51">
        <v>2</v>
      </c>
      <c r="AG9" s="51">
        <v>2</v>
      </c>
      <c r="AH9" s="51">
        <v>3</v>
      </c>
      <c r="AI9" s="45">
        <f t="shared" si="2"/>
        <v>0.66666666666666663</v>
      </c>
      <c r="AJ9" s="45">
        <f t="shared" si="3"/>
        <v>0.66666666666666663</v>
      </c>
    </row>
    <row r="10" spans="1:36" x14ac:dyDescent="0.2">
      <c r="A10" s="29" t="s">
        <v>53</v>
      </c>
      <c r="B10" s="39" t="e">
        <f>1/B9</f>
        <v>#NUM!</v>
      </c>
      <c r="C10" s="40" t="e">
        <f>1/C9</f>
        <v>#NUM!</v>
      </c>
      <c r="D10" s="41" t="e">
        <f>1/D9</f>
        <v>#DIV/0!</v>
      </c>
      <c r="E10" s="140"/>
      <c r="F10" s="140"/>
      <c r="G10" s="127" t="s">
        <v>64</v>
      </c>
      <c r="H10" s="127"/>
      <c r="I10" s="126" t="e">
        <f>1/F47</f>
        <v>#DIV/0!</v>
      </c>
      <c r="J10" s="126"/>
      <c r="K10" s="140"/>
      <c r="L10" s="140"/>
      <c r="N10" s="46">
        <v>19</v>
      </c>
      <c r="O10" s="47" t="s">
        <v>19</v>
      </c>
      <c r="P10" s="52">
        <v>3</v>
      </c>
      <c r="Q10" s="52">
        <v>0</v>
      </c>
      <c r="R10" s="52">
        <v>0</v>
      </c>
      <c r="S10" s="52">
        <v>3</v>
      </c>
      <c r="T10" s="52">
        <v>3</v>
      </c>
      <c r="U10" s="52">
        <v>8</v>
      </c>
      <c r="V10" s="52">
        <v>0</v>
      </c>
      <c r="W10" s="47">
        <f t="shared" si="0"/>
        <v>1</v>
      </c>
      <c r="X10" s="47">
        <f t="shared" si="1"/>
        <v>2.6666666666666665</v>
      </c>
      <c r="Z10" s="47">
        <v>15</v>
      </c>
      <c r="AA10" s="47" t="s">
        <v>19</v>
      </c>
      <c r="AB10" s="52">
        <v>3</v>
      </c>
      <c r="AC10" s="52">
        <v>0</v>
      </c>
      <c r="AD10" s="52">
        <v>1</v>
      </c>
      <c r="AE10" s="52">
        <v>2</v>
      </c>
      <c r="AF10" s="52">
        <v>1</v>
      </c>
      <c r="AG10" s="52">
        <v>6</v>
      </c>
      <c r="AH10" s="52">
        <v>1</v>
      </c>
      <c r="AI10" s="47">
        <f t="shared" si="2"/>
        <v>0.33333333333333331</v>
      </c>
      <c r="AJ10" s="47">
        <f t="shared" si="3"/>
        <v>2</v>
      </c>
    </row>
    <row r="11" spans="1:36" x14ac:dyDescent="0.2">
      <c r="A11" s="140"/>
      <c r="B11" s="140"/>
      <c r="C11" s="140"/>
      <c r="D11" s="140"/>
      <c r="E11" s="140"/>
      <c r="F11" s="140"/>
      <c r="G11" s="129" t="s">
        <v>66</v>
      </c>
      <c r="H11" s="129"/>
      <c r="I11" s="124" t="e">
        <f>1/G44</f>
        <v>#NUM!</v>
      </c>
      <c r="J11" s="124"/>
      <c r="K11" s="140"/>
      <c r="L11" s="140"/>
      <c r="N11" s="44">
        <v>8</v>
      </c>
      <c r="O11" s="45" t="s">
        <v>20</v>
      </c>
      <c r="P11" s="51">
        <v>4</v>
      </c>
      <c r="Q11" s="51">
        <v>2</v>
      </c>
      <c r="R11" s="51">
        <v>0</v>
      </c>
      <c r="S11" s="51">
        <v>2</v>
      </c>
      <c r="T11" s="51">
        <v>5</v>
      </c>
      <c r="U11" s="51">
        <v>5</v>
      </c>
      <c r="V11" s="51">
        <v>6</v>
      </c>
      <c r="W11" s="45">
        <f t="shared" si="0"/>
        <v>1.25</v>
      </c>
      <c r="X11" s="45">
        <f t="shared" si="1"/>
        <v>1.25</v>
      </c>
      <c r="Z11" s="45">
        <v>7</v>
      </c>
      <c r="AA11" s="45" t="s">
        <v>20</v>
      </c>
      <c r="AB11" s="51">
        <v>3</v>
      </c>
      <c r="AC11" s="51">
        <v>2</v>
      </c>
      <c r="AD11" s="51">
        <v>0</v>
      </c>
      <c r="AE11" s="51">
        <v>1</v>
      </c>
      <c r="AF11" s="51">
        <v>4</v>
      </c>
      <c r="AG11" s="51">
        <v>1</v>
      </c>
      <c r="AH11" s="51">
        <v>6</v>
      </c>
      <c r="AI11" s="45">
        <f t="shared" si="2"/>
        <v>1.3333333333333333</v>
      </c>
      <c r="AJ11" s="45">
        <f t="shared" si="3"/>
        <v>0.33333333333333331</v>
      </c>
    </row>
    <row r="12" spans="1:36" x14ac:dyDescent="0.2">
      <c r="A12" s="140"/>
      <c r="B12" s="140"/>
      <c r="C12" s="140"/>
      <c r="D12" s="140"/>
      <c r="E12" s="140"/>
      <c r="F12" s="140"/>
      <c r="G12" s="128" t="s">
        <v>67</v>
      </c>
      <c r="H12" s="128"/>
      <c r="I12" s="125" t="e">
        <f>1/G45</f>
        <v>#DIV/0!</v>
      </c>
      <c r="J12" s="125"/>
      <c r="K12" s="140"/>
      <c r="L12" s="140"/>
      <c r="N12" s="46">
        <v>14</v>
      </c>
      <c r="O12" s="47" t="s">
        <v>21</v>
      </c>
      <c r="P12" s="52">
        <v>3</v>
      </c>
      <c r="Q12" s="52">
        <v>0</v>
      </c>
      <c r="R12" s="52">
        <v>2</v>
      </c>
      <c r="S12" s="52">
        <v>1</v>
      </c>
      <c r="T12" s="52">
        <v>3</v>
      </c>
      <c r="U12" s="52">
        <v>5</v>
      </c>
      <c r="V12" s="52">
        <v>2</v>
      </c>
      <c r="W12" s="47">
        <f t="shared" si="0"/>
        <v>1</v>
      </c>
      <c r="X12" s="47">
        <f t="shared" si="1"/>
        <v>1.6666666666666667</v>
      </c>
      <c r="Z12" s="47">
        <v>19</v>
      </c>
      <c r="AA12" s="47" t="s">
        <v>21</v>
      </c>
      <c r="AB12" s="52">
        <v>3</v>
      </c>
      <c r="AC12" s="52">
        <v>0</v>
      </c>
      <c r="AD12" s="52">
        <v>1</v>
      </c>
      <c r="AE12" s="52">
        <v>2</v>
      </c>
      <c r="AF12" s="52">
        <v>4</v>
      </c>
      <c r="AG12" s="52">
        <v>6</v>
      </c>
      <c r="AH12" s="52">
        <v>1</v>
      </c>
      <c r="AI12" s="47">
        <f t="shared" si="2"/>
        <v>1.3333333333333333</v>
      </c>
      <c r="AJ12" s="47">
        <f t="shared" si="3"/>
        <v>2</v>
      </c>
    </row>
    <row r="13" spans="1:36" x14ac:dyDescent="0.2">
      <c r="A13" s="140"/>
      <c r="B13" s="140"/>
      <c r="C13" s="140"/>
      <c r="D13" s="140"/>
      <c r="E13" s="140"/>
      <c r="F13" s="140"/>
      <c r="G13" s="127" t="s">
        <v>68</v>
      </c>
      <c r="H13" s="127"/>
      <c r="I13" s="126" t="e">
        <f>1/G46</f>
        <v>#DIV/0!</v>
      </c>
      <c r="J13" s="126"/>
      <c r="K13" s="140"/>
      <c r="L13" s="140"/>
      <c r="N13" s="44">
        <v>18</v>
      </c>
      <c r="O13" s="45" t="s">
        <v>22</v>
      </c>
      <c r="P13" s="51">
        <v>3</v>
      </c>
      <c r="Q13" s="51">
        <v>0</v>
      </c>
      <c r="R13" s="51">
        <v>1</v>
      </c>
      <c r="S13" s="51">
        <v>2</v>
      </c>
      <c r="T13" s="51">
        <v>2</v>
      </c>
      <c r="U13" s="51">
        <v>6</v>
      </c>
      <c r="V13" s="51">
        <v>1</v>
      </c>
      <c r="W13" s="45">
        <f t="shared" si="0"/>
        <v>0.66666666666666663</v>
      </c>
      <c r="X13" s="45">
        <f t="shared" si="1"/>
        <v>2</v>
      </c>
      <c r="Z13" s="45">
        <v>12</v>
      </c>
      <c r="AA13" s="45" t="s">
        <v>22</v>
      </c>
      <c r="AB13" s="51">
        <v>3</v>
      </c>
      <c r="AC13" s="51">
        <v>1</v>
      </c>
      <c r="AD13" s="51">
        <v>0</v>
      </c>
      <c r="AE13" s="51">
        <v>2</v>
      </c>
      <c r="AF13" s="51">
        <v>3</v>
      </c>
      <c r="AG13" s="51">
        <v>4</v>
      </c>
      <c r="AH13" s="51">
        <v>3</v>
      </c>
      <c r="AI13" s="45">
        <f t="shared" si="2"/>
        <v>1</v>
      </c>
      <c r="AJ13" s="45">
        <f t="shared" si="3"/>
        <v>1.3333333333333333</v>
      </c>
    </row>
    <row r="14" spans="1:36" ht="15" customHeight="1" x14ac:dyDescent="0.2">
      <c r="A14" s="142" t="s">
        <v>57</v>
      </c>
      <c r="B14" s="142"/>
      <c r="C14" s="142"/>
      <c r="D14" s="140"/>
      <c r="E14" s="140"/>
      <c r="F14" s="140"/>
      <c r="G14" s="127" t="s">
        <v>69</v>
      </c>
      <c r="H14" s="127"/>
      <c r="I14" s="126" t="e">
        <f>1/G47</f>
        <v>#DIV/0!</v>
      </c>
      <c r="J14" s="126"/>
      <c r="K14" s="140"/>
      <c r="L14" s="140"/>
      <c r="N14" s="46">
        <v>5</v>
      </c>
      <c r="O14" s="47" t="s">
        <v>23</v>
      </c>
      <c r="P14" s="52">
        <v>3</v>
      </c>
      <c r="Q14" s="52">
        <v>2</v>
      </c>
      <c r="R14" s="52">
        <v>1</v>
      </c>
      <c r="S14" s="52">
        <v>0</v>
      </c>
      <c r="T14" s="52">
        <v>5</v>
      </c>
      <c r="U14" s="52">
        <v>2</v>
      </c>
      <c r="V14" s="52">
        <v>7</v>
      </c>
      <c r="W14" s="47">
        <f t="shared" si="0"/>
        <v>1.6666666666666667</v>
      </c>
      <c r="X14" s="47">
        <f t="shared" si="1"/>
        <v>0.66666666666666663</v>
      </c>
      <c r="Z14" s="47">
        <v>14</v>
      </c>
      <c r="AA14" s="47" t="s">
        <v>23</v>
      </c>
      <c r="AB14" s="52">
        <v>3</v>
      </c>
      <c r="AC14" s="52">
        <v>1</v>
      </c>
      <c r="AD14" s="52">
        <v>0</v>
      </c>
      <c r="AE14" s="52">
        <v>2</v>
      </c>
      <c r="AF14" s="52">
        <v>4</v>
      </c>
      <c r="AG14" s="52">
        <v>7</v>
      </c>
      <c r="AH14" s="52">
        <v>3</v>
      </c>
      <c r="AI14" s="47">
        <f t="shared" si="2"/>
        <v>1.3333333333333333</v>
      </c>
      <c r="AJ14" s="47">
        <f t="shared" si="3"/>
        <v>2.3333333333333335</v>
      </c>
    </row>
    <row r="15" spans="1:36" x14ac:dyDescent="0.2">
      <c r="A15" s="32" t="s">
        <v>58</v>
      </c>
      <c r="B15" s="32" t="s">
        <v>52</v>
      </c>
      <c r="C15" s="32" t="s">
        <v>53</v>
      </c>
      <c r="D15" s="140"/>
      <c r="E15" s="140"/>
      <c r="F15" s="140"/>
      <c r="G15" s="129" t="s">
        <v>70</v>
      </c>
      <c r="H15" s="129"/>
      <c r="I15" s="124" t="e">
        <f>1/H44</f>
        <v>#NUM!</v>
      </c>
      <c r="J15" s="124"/>
      <c r="K15" s="140"/>
      <c r="L15" s="140"/>
      <c r="N15" s="44">
        <v>1</v>
      </c>
      <c r="O15" s="45" t="s">
        <v>24</v>
      </c>
      <c r="P15" s="51">
        <v>4</v>
      </c>
      <c r="Q15" s="51">
        <v>2</v>
      </c>
      <c r="R15" s="51">
        <v>1</v>
      </c>
      <c r="S15" s="51">
        <v>1</v>
      </c>
      <c r="T15" s="51">
        <v>9</v>
      </c>
      <c r="U15" s="51">
        <v>5</v>
      </c>
      <c r="V15" s="51">
        <v>7</v>
      </c>
      <c r="W15" s="45">
        <f t="shared" si="0"/>
        <v>2.25</v>
      </c>
      <c r="X15" s="45">
        <f t="shared" si="1"/>
        <v>1.25</v>
      </c>
      <c r="Z15" s="45">
        <v>4</v>
      </c>
      <c r="AA15" s="45" t="s">
        <v>24</v>
      </c>
      <c r="AB15" s="51">
        <v>3</v>
      </c>
      <c r="AC15" s="51">
        <v>2</v>
      </c>
      <c r="AD15" s="51">
        <v>0</v>
      </c>
      <c r="AE15" s="51">
        <v>1</v>
      </c>
      <c r="AF15" s="51">
        <v>5</v>
      </c>
      <c r="AG15" s="51">
        <v>3</v>
      </c>
      <c r="AH15" s="51">
        <v>6</v>
      </c>
      <c r="AI15" s="45">
        <f t="shared" si="2"/>
        <v>1.6666666666666667</v>
      </c>
      <c r="AJ15" s="45">
        <f t="shared" si="3"/>
        <v>1</v>
      </c>
    </row>
    <row r="16" spans="1:36" x14ac:dyDescent="0.2">
      <c r="A16" s="30">
        <v>0.5</v>
      </c>
      <c r="B16" s="42" t="e">
        <f>F44</f>
        <v>#NUM!</v>
      </c>
      <c r="C16" s="43" t="e">
        <f>1/B16</f>
        <v>#NUM!</v>
      </c>
      <c r="D16" s="140"/>
      <c r="E16" s="140"/>
      <c r="F16" s="140"/>
      <c r="G16" s="129" t="s">
        <v>71</v>
      </c>
      <c r="H16" s="129"/>
      <c r="I16" s="124" t="e">
        <f>1/H45</f>
        <v>#DIV/0!</v>
      </c>
      <c r="J16" s="124"/>
      <c r="K16" s="140"/>
      <c r="L16" s="140"/>
      <c r="N16" s="46">
        <v>4</v>
      </c>
      <c r="O16" s="47" t="s">
        <v>25</v>
      </c>
      <c r="P16" s="52">
        <v>3</v>
      </c>
      <c r="Q16" s="52">
        <v>3</v>
      </c>
      <c r="R16" s="52">
        <v>0</v>
      </c>
      <c r="S16" s="52">
        <v>0</v>
      </c>
      <c r="T16" s="52">
        <v>8</v>
      </c>
      <c r="U16" s="52">
        <v>1</v>
      </c>
      <c r="V16" s="52">
        <v>9</v>
      </c>
      <c r="W16" s="47">
        <f t="shared" si="0"/>
        <v>2.6666666666666665</v>
      </c>
      <c r="X16" s="47">
        <f t="shared" si="1"/>
        <v>0.33333333333333331</v>
      </c>
      <c r="Z16" s="47">
        <v>6</v>
      </c>
      <c r="AA16" s="47" t="s">
        <v>25</v>
      </c>
      <c r="AB16" s="52">
        <v>4</v>
      </c>
      <c r="AC16" s="52">
        <v>2</v>
      </c>
      <c r="AD16" s="52">
        <v>1</v>
      </c>
      <c r="AE16" s="52">
        <v>1</v>
      </c>
      <c r="AF16" s="52">
        <v>6</v>
      </c>
      <c r="AG16" s="52">
        <v>5</v>
      </c>
      <c r="AH16" s="52">
        <v>7</v>
      </c>
      <c r="AI16" s="47">
        <f t="shared" si="2"/>
        <v>1.5</v>
      </c>
      <c r="AJ16" s="47">
        <f t="shared" si="3"/>
        <v>1.25</v>
      </c>
    </row>
    <row r="17" spans="1:36" x14ac:dyDescent="0.2">
      <c r="A17" s="29">
        <v>1.5</v>
      </c>
      <c r="B17" s="35" t="e">
        <f>SUM(F44,F45,G44)</f>
        <v>#NUM!</v>
      </c>
      <c r="C17" s="43" t="e">
        <f t="shared" ref="C17:C20" si="4">1/B17</f>
        <v>#NUM!</v>
      </c>
      <c r="D17" s="140"/>
      <c r="E17" s="140"/>
      <c r="F17" s="140"/>
      <c r="G17" s="128" t="s">
        <v>72</v>
      </c>
      <c r="H17" s="128"/>
      <c r="I17" s="125" t="e">
        <f>1/H46</f>
        <v>#DIV/0!</v>
      </c>
      <c r="J17" s="125"/>
      <c r="K17" s="140"/>
      <c r="L17" s="140"/>
      <c r="N17" s="44">
        <v>3</v>
      </c>
      <c r="O17" s="45" t="s">
        <v>26</v>
      </c>
      <c r="P17" s="51">
        <v>3</v>
      </c>
      <c r="Q17" s="51">
        <v>2</v>
      </c>
      <c r="R17" s="51">
        <v>1</v>
      </c>
      <c r="S17" s="51">
        <v>0</v>
      </c>
      <c r="T17" s="51">
        <v>2</v>
      </c>
      <c r="U17" s="51">
        <v>0</v>
      </c>
      <c r="V17" s="51">
        <v>7</v>
      </c>
      <c r="W17" s="45">
        <f t="shared" si="0"/>
        <v>0.66666666666666663</v>
      </c>
      <c r="X17" s="45">
        <f t="shared" si="1"/>
        <v>0</v>
      </c>
      <c r="Z17" s="45">
        <v>3</v>
      </c>
      <c r="AA17" s="45" t="s">
        <v>26</v>
      </c>
      <c r="AB17" s="51">
        <v>3</v>
      </c>
      <c r="AC17" s="51">
        <v>1</v>
      </c>
      <c r="AD17" s="51">
        <v>2</v>
      </c>
      <c r="AE17" s="51">
        <v>0</v>
      </c>
      <c r="AF17" s="51">
        <v>3</v>
      </c>
      <c r="AG17" s="51">
        <v>0</v>
      </c>
      <c r="AH17" s="51">
        <v>5</v>
      </c>
      <c r="AI17" s="45">
        <f t="shared" si="2"/>
        <v>1</v>
      </c>
      <c r="AJ17" s="45">
        <f t="shared" si="3"/>
        <v>0</v>
      </c>
    </row>
    <row r="18" spans="1:36" x14ac:dyDescent="0.2">
      <c r="A18" s="30">
        <v>2.5</v>
      </c>
      <c r="B18" s="42" t="e">
        <f>SUM(F44,F45,G44,G45,F46,H44)</f>
        <v>#NUM!</v>
      </c>
      <c r="C18" s="43" t="e">
        <f t="shared" si="4"/>
        <v>#NUM!</v>
      </c>
      <c r="D18" s="140"/>
      <c r="E18" s="140"/>
      <c r="F18" s="140"/>
      <c r="G18" s="127" t="s">
        <v>73</v>
      </c>
      <c r="H18" s="127"/>
      <c r="I18" s="126" t="e">
        <f>1/H47</f>
        <v>#DIV/0!</v>
      </c>
      <c r="J18" s="126"/>
      <c r="K18" s="140"/>
      <c r="L18" s="140"/>
      <c r="N18" s="46">
        <v>11</v>
      </c>
      <c r="O18" s="47" t="s">
        <v>27</v>
      </c>
      <c r="P18" s="52">
        <v>3</v>
      </c>
      <c r="Q18" s="52">
        <v>2</v>
      </c>
      <c r="R18" s="52">
        <v>1</v>
      </c>
      <c r="S18" s="52">
        <v>0</v>
      </c>
      <c r="T18" s="52">
        <v>4</v>
      </c>
      <c r="U18" s="52">
        <v>1</v>
      </c>
      <c r="V18" s="52">
        <v>7</v>
      </c>
      <c r="W18" s="47">
        <f t="shared" si="0"/>
        <v>1.3333333333333333</v>
      </c>
      <c r="X18" s="47">
        <f t="shared" si="1"/>
        <v>0.33333333333333331</v>
      </c>
      <c r="Z18" s="47">
        <v>17</v>
      </c>
      <c r="AA18" s="47" t="s">
        <v>27</v>
      </c>
      <c r="AB18" s="52">
        <v>3</v>
      </c>
      <c r="AC18" s="52">
        <v>1</v>
      </c>
      <c r="AD18" s="52">
        <v>1</v>
      </c>
      <c r="AE18" s="52">
        <v>1</v>
      </c>
      <c r="AF18" s="52">
        <v>2</v>
      </c>
      <c r="AG18" s="52">
        <v>4</v>
      </c>
      <c r="AH18" s="52">
        <v>4</v>
      </c>
      <c r="AI18" s="47">
        <f t="shared" si="2"/>
        <v>0.66666666666666663</v>
      </c>
      <c r="AJ18" s="47">
        <f t="shared" si="3"/>
        <v>1.3333333333333333</v>
      </c>
    </row>
    <row r="19" spans="1:36" x14ac:dyDescent="0.2">
      <c r="A19" s="29">
        <v>3.5</v>
      </c>
      <c r="B19" s="35" t="e">
        <f>SUM(F44,F45,F46,F47,G44,G45,G46,H44,H45,I44)</f>
        <v>#NUM!</v>
      </c>
      <c r="C19" s="43" t="e">
        <f t="shared" si="4"/>
        <v>#NUM!</v>
      </c>
      <c r="D19" s="140"/>
      <c r="E19" s="140"/>
      <c r="F19" s="140"/>
      <c r="G19" s="129" t="s">
        <v>74</v>
      </c>
      <c r="H19" s="129"/>
      <c r="I19" s="124" t="e">
        <f>1/I44</f>
        <v>#NUM!</v>
      </c>
      <c r="J19" s="124"/>
      <c r="K19" s="140"/>
      <c r="L19" s="140"/>
      <c r="N19" s="44">
        <v>20</v>
      </c>
      <c r="O19" s="45" t="s">
        <v>28</v>
      </c>
      <c r="P19" s="51">
        <v>3</v>
      </c>
      <c r="Q19" s="51">
        <v>0</v>
      </c>
      <c r="R19" s="51">
        <v>0</v>
      </c>
      <c r="S19" s="51">
        <v>3</v>
      </c>
      <c r="T19" s="51">
        <v>1</v>
      </c>
      <c r="U19" s="51">
        <v>5</v>
      </c>
      <c r="V19" s="51">
        <v>0</v>
      </c>
      <c r="W19" s="45">
        <f t="shared" si="0"/>
        <v>0.33333333333333331</v>
      </c>
      <c r="X19" s="45">
        <f t="shared" si="1"/>
        <v>1.6666666666666667</v>
      </c>
      <c r="Z19" s="45">
        <v>13</v>
      </c>
      <c r="AA19" s="45" t="s">
        <v>28</v>
      </c>
      <c r="AB19" s="51">
        <v>3</v>
      </c>
      <c r="AC19" s="51">
        <v>1</v>
      </c>
      <c r="AD19" s="51">
        <v>0</v>
      </c>
      <c r="AE19" s="51">
        <v>2</v>
      </c>
      <c r="AF19" s="51">
        <v>4</v>
      </c>
      <c r="AG19" s="51">
        <v>6</v>
      </c>
      <c r="AH19" s="51">
        <v>3</v>
      </c>
      <c r="AI19" s="45">
        <f t="shared" si="2"/>
        <v>1.3333333333333333</v>
      </c>
      <c r="AJ19" s="45">
        <f t="shared" si="3"/>
        <v>2</v>
      </c>
    </row>
    <row r="20" spans="1:36" x14ac:dyDescent="0.2">
      <c r="A20" s="30">
        <v>4.5</v>
      </c>
      <c r="B20" s="42" t="e">
        <f>SUM(F44,F45,F46,F47,F48,G44,G45,G47,H44,H45,H46,I44,I45,J44)</f>
        <v>#NUM!</v>
      </c>
      <c r="C20" s="43" t="e">
        <f t="shared" si="4"/>
        <v>#NUM!</v>
      </c>
      <c r="D20" s="140"/>
      <c r="E20" s="140"/>
      <c r="F20" s="140"/>
      <c r="G20" s="129" t="s">
        <v>75</v>
      </c>
      <c r="H20" s="129"/>
      <c r="I20" s="124" t="e">
        <f>1/I45</f>
        <v>#DIV/0!</v>
      </c>
      <c r="J20" s="124"/>
      <c r="K20" s="140"/>
      <c r="L20" s="140"/>
      <c r="N20" s="46">
        <v>7</v>
      </c>
      <c r="O20" s="47" t="s">
        <v>29</v>
      </c>
      <c r="P20" s="52">
        <v>3</v>
      </c>
      <c r="Q20" s="52">
        <v>1</v>
      </c>
      <c r="R20" s="52">
        <v>0</v>
      </c>
      <c r="S20" s="52">
        <v>2</v>
      </c>
      <c r="T20" s="52">
        <v>4</v>
      </c>
      <c r="U20" s="52">
        <v>7</v>
      </c>
      <c r="V20" s="52">
        <v>3</v>
      </c>
      <c r="W20" s="47">
        <f t="shared" si="0"/>
        <v>1.3333333333333333</v>
      </c>
      <c r="X20" s="47">
        <f t="shared" si="1"/>
        <v>2.3333333333333335</v>
      </c>
      <c r="Z20" s="47">
        <v>2</v>
      </c>
      <c r="AA20" s="47" t="s">
        <v>29</v>
      </c>
      <c r="AB20" s="52">
        <v>4</v>
      </c>
      <c r="AC20" s="52">
        <v>2</v>
      </c>
      <c r="AD20" s="52">
        <v>1</v>
      </c>
      <c r="AE20" s="52">
        <v>1</v>
      </c>
      <c r="AF20" s="52">
        <v>9</v>
      </c>
      <c r="AG20" s="52">
        <v>6</v>
      </c>
      <c r="AH20" s="52">
        <v>7</v>
      </c>
      <c r="AI20" s="47">
        <f t="shared" si="2"/>
        <v>2.25</v>
      </c>
      <c r="AJ20" s="47">
        <f t="shared" si="3"/>
        <v>1.5</v>
      </c>
    </row>
    <row r="21" spans="1:36" x14ac:dyDescent="0.2">
      <c r="A21" s="140"/>
      <c r="B21" s="140"/>
      <c r="C21" s="140"/>
      <c r="D21" s="140"/>
      <c r="E21" s="140"/>
      <c r="F21" s="140"/>
      <c r="G21" s="129" t="s">
        <v>76</v>
      </c>
      <c r="H21" s="129"/>
      <c r="I21" s="124" t="e">
        <f>1/I46</f>
        <v>#DIV/0!</v>
      </c>
      <c r="J21" s="124"/>
      <c r="K21" s="140"/>
      <c r="L21" s="140"/>
      <c r="N21" s="44">
        <v>15</v>
      </c>
      <c r="O21" s="45" t="s">
        <v>30</v>
      </c>
      <c r="P21" s="51">
        <v>3</v>
      </c>
      <c r="Q21" s="51">
        <v>1</v>
      </c>
      <c r="R21" s="51">
        <v>0</v>
      </c>
      <c r="S21" s="51">
        <v>2</v>
      </c>
      <c r="T21" s="51">
        <v>2</v>
      </c>
      <c r="U21" s="51">
        <v>4</v>
      </c>
      <c r="V21" s="51">
        <v>3</v>
      </c>
      <c r="W21" s="45">
        <f t="shared" si="0"/>
        <v>0.66666666666666663</v>
      </c>
      <c r="X21" s="45">
        <f t="shared" si="1"/>
        <v>1.3333333333333333</v>
      </c>
      <c r="Z21" s="45">
        <v>18</v>
      </c>
      <c r="AA21" s="45" t="s">
        <v>30</v>
      </c>
      <c r="AB21" s="51">
        <v>3</v>
      </c>
      <c r="AC21" s="51">
        <v>0</v>
      </c>
      <c r="AD21" s="51">
        <v>1</v>
      </c>
      <c r="AE21" s="51">
        <v>2</v>
      </c>
      <c r="AF21" s="51">
        <v>3</v>
      </c>
      <c r="AG21" s="51">
        <v>6</v>
      </c>
      <c r="AH21" s="51">
        <v>1</v>
      </c>
      <c r="AI21" s="45">
        <f t="shared" si="2"/>
        <v>1</v>
      </c>
      <c r="AJ21" s="45">
        <f t="shared" si="3"/>
        <v>2</v>
      </c>
    </row>
    <row r="22" spans="1:36" x14ac:dyDescent="0.2">
      <c r="A22" s="140"/>
      <c r="B22" s="140"/>
      <c r="C22" s="140"/>
      <c r="D22" s="140"/>
      <c r="E22" s="140"/>
      <c r="F22" s="140"/>
      <c r="G22" s="128" t="s">
        <v>77</v>
      </c>
      <c r="H22" s="128"/>
      <c r="I22" s="125" t="e">
        <f>1/I47</f>
        <v>#DIV/0!</v>
      </c>
      <c r="J22" s="125"/>
      <c r="K22" s="140"/>
      <c r="L22" s="140"/>
      <c r="N22" s="46">
        <v>17</v>
      </c>
      <c r="O22" s="47" t="s">
        <v>31</v>
      </c>
      <c r="P22" s="52">
        <v>3</v>
      </c>
      <c r="Q22" s="52">
        <v>1</v>
      </c>
      <c r="R22" s="52">
        <v>0</v>
      </c>
      <c r="S22" s="52">
        <v>2</v>
      </c>
      <c r="T22" s="52">
        <v>1</v>
      </c>
      <c r="U22" s="52">
        <v>3</v>
      </c>
      <c r="V22" s="52">
        <v>3</v>
      </c>
      <c r="W22" s="47">
        <f t="shared" si="0"/>
        <v>0.33333333333333331</v>
      </c>
      <c r="X22" s="47">
        <f t="shared" si="1"/>
        <v>1</v>
      </c>
      <c r="Z22" s="47">
        <v>16</v>
      </c>
      <c r="AA22" s="47" t="s">
        <v>31</v>
      </c>
      <c r="AB22" s="52">
        <v>3</v>
      </c>
      <c r="AC22" s="52">
        <v>1</v>
      </c>
      <c r="AD22" s="52">
        <v>1</v>
      </c>
      <c r="AE22" s="52">
        <v>1</v>
      </c>
      <c r="AF22" s="52">
        <v>3</v>
      </c>
      <c r="AG22" s="52">
        <v>5</v>
      </c>
      <c r="AH22" s="52">
        <v>4</v>
      </c>
      <c r="AI22" s="47">
        <f t="shared" si="2"/>
        <v>1</v>
      </c>
      <c r="AJ22" s="47">
        <f t="shared" si="3"/>
        <v>1.6666666666666667</v>
      </c>
    </row>
    <row r="23" spans="1:36" ht="15" x14ac:dyDescent="0.2">
      <c r="A23" s="142" t="s">
        <v>59</v>
      </c>
      <c r="B23" s="142"/>
      <c r="C23" s="142"/>
      <c r="D23" s="140"/>
      <c r="E23" s="140"/>
      <c r="F23" s="140"/>
      <c r="G23" s="129" t="s">
        <v>78</v>
      </c>
      <c r="H23" s="129"/>
      <c r="I23" s="124" t="e">
        <f>1/SUM(J44,J45,J46,J47,K48,K47,K46,K45,K44,L44,L45,L46,L47,L48,L49,M44,M45,M46,M47,M48,M49,M50,N44,N45,N46,N47,N48,N49,N50,N51)</f>
        <v>#NUM!</v>
      </c>
      <c r="J23" s="124"/>
      <c r="K23" s="140"/>
      <c r="L23" s="140"/>
      <c r="N23" s="28" t="s">
        <v>81</v>
      </c>
      <c r="O23" s="31"/>
      <c r="P23" s="31"/>
      <c r="Q23" s="31"/>
      <c r="R23" s="31"/>
      <c r="S23" s="31"/>
      <c r="T23" s="31"/>
      <c r="U23" s="31"/>
      <c r="V23" s="31"/>
      <c r="W23" s="28">
        <f>AVERAGE(W3:W22)</f>
        <v>1.2708333333333333</v>
      </c>
      <c r="X23" s="28">
        <f>AVERAGE(X3:X22)</f>
        <v>1.2749999999999999</v>
      </c>
      <c r="Z23" s="28" t="s">
        <v>81</v>
      </c>
      <c r="AA23" s="28"/>
      <c r="AB23" s="28"/>
      <c r="AC23" s="28"/>
      <c r="AD23" s="28"/>
      <c r="AE23" s="28"/>
      <c r="AF23" s="28"/>
      <c r="AG23" s="28"/>
      <c r="AH23" s="28"/>
      <c r="AI23" s="28">
        <f>AVERAGE(AI3:AI22)</f>
        <v>1.2791666666666668</v>
      </c>
      <c r="AJ23" s="28">
        <f>AVERAGE(AJ3:AJ22)</f>
        <v>1.2708333333333335</v>
      </c>
    </row>
    <row r="24" spans="1:36" x14ac:dyDescent="0.2">
      <c r="A24" s="32" t="s">
        <v>58</v>
      </c>
      <c r="B24" s="32" t="s">
        <v>52</v>
      </c>
      <c r="C24" s="32" t="s">
        <v>53</v>
      </c>
      <c r="D24" s="140"/>
      <c r="E24" s="140"/>
      <c r="F24" s="140"/>
      <c r="G24" s="127" t="s">
        <v>80</v>
      </c>
      <c r="H24" s="127"/>
      <c r="I24" s="126" t="e">
        <f>1/SUM(F48,G48,H48,I48,F49,G49,H49,I49,J49,F50,G50,H50,I50,J50,K50,F51,G51,H51,I51,J51,K51,L51,F52,G52,H52,I52,J52,K52,L52,M52)</f>
        <v>#DIV/0!</v>
      </c>
      <c r="J24" s="126"/>
      <c r="K24" s="140"/>
      <c r="L24" s="140"/>
    </row>
    <row r="25" spans="1:36" x14ac:dyDescent="0.2">
      <c r="A25" s="30">
        <v>0.5</v>
      </c>
      <c r="B25" s="42" t="e">
        <f>1-B16</f>
        <v>#NUM!</v>
      </c>
      <c r="C25" s="43" t="e">
        <f>1/B25</f>
        <v>#NUM!</v>
      </c>
      <c r="D25" s="140"/>
      <c r="E25" s="140"/>
      <c r="F25" s="140"/>
      <c r="G25" s="128" t="s">
        <v>79</v>
      </c>
      <c r="H25" s="128"/>
      <c r="I25" s="125" t="e">
        <f>1/SUM(J48,K49,L50,M51,N52)</f>
        <v>#DIV/0!</v>
      </c>
      <c r="J25" s="125"/>
      <c r="K25" s="140"/>
      <c r="L25" s="140"/>
      <c r="O25" s="26" t="s">
        <v>36</v>
      </c>
      <c r="P25" s="24"/>
      <c r="Q25" s="24"/>
      <c r="R25" s="24"/>
      <c r="S25" s="24"/>
      <c r="T25" s="24"/>
    </row>
    <row r="26" spans="1:36" x14ac:dyDescent="0.2">
      <c r="A26" s="29">
        <v>1.5</v>
      </c>
      <c r="B26" s="42" t="e">
        <f t="shared" ref="B26:B29" si="5">1-B17</f>
        <v>#NUM!</v>
      </c>
      <c r="C26" s="43" t="e">
        <f t="shared" ref="C26:C29" si="6">1/B26</f>
        <v>#NUM!</v>
      </c>
      <c r="D26" s="140"/>
      <c r="E26" s="140"/>
      <c r="F26" s="140"/>
      <c r="G26" s="141"/>
      <c r="H26" s="140"/>
      <c r="I26" s="140"/>
      <c r="J26" s="140"/>
      <c r="K26" s="140"/>
      <c r="L26" s="140"/>
      <c r="O26" s="24" t="s">
        <v>37</v>
      </c>
      <c r="P26" s="24"/>
      <c r="Q26" s="24" t="s">
        <v>43</v>
      </c>
      <c r="R26" s="24"/>
      <c r="S26" s="24"/>
      <c r="T26" s="24"/>
    </row>
    <row r="27" spans="1:36" x14ac:dyDescent="0.2">
      <c r="A27" s="30">
        <v>2.5</v>
      </c>
      <c r="B27" s="42" t="e">
        <f t="shared" si="5"/>
        <v>#NUM!</v>
      </c>
      <c r="C27" s="43" t="e">
        <f t="shared" si="6"/>
        <v>#NUM!</v>
      </c>
      <c r="D27" s="140"/>
      <c r="E27" s="140"/>
      <c r="F27" s="140"/>
      <c r="G27" s="141"/>
      <c r="H27" s="140"/>
      <c r="I27" s="140"/>
      <c r="J27" s="140"/>
      <c r="K27" s="140"/>
      <c r="L27" s="140"/>
      <c r="O27" s="24" t="s">
        <v>38</v>
      </c>
      <c r="P27" s="24"/>
      <c r="Q27" s="24" t="s">
        <v>44</v>
      </c>
      <c r="R27" s="24"/>
      <c r="S27" s="24"/>
      <c r="T27" s="24"/>
    </row>
    <row r="28" spans="1:36" x14ac:dyDescent="0.2">
      <c r="A28" s="29">
        <v>3.5</v>
      </c>
      <c r="B28" s="42" t="e">
        <f t="shared" si="5"/>
        <v>#NUM!</v>
      </c>
      <c r="C28" s="43" t="e">
        <f t="shared" si="6"/>
        <v>#NUM!</v>
      </c>
      <c r="D28" s="140"/>
      <c r="E28" s="140"/>
      <c r="F28" s="140"/>
      <c r="G28" s="141"/>
      <c r="H28" s="140"/>
      <c r="I28" s="140"/>
      <c r="J28" s="140"/>
      <c r="K28" s="140"/>
      <c r="L28" s="140"/>
      <c r="O28" s="24" t="s">
        <v>39</v>
      </c>
      <c r="P28" s="24"/>
      <c r="Q28" s="24" t="s">
        <v>45</v>
      </c>
      <c r="R28" s="24"/>
      <c r="S28" s="24"/>
      <c r="T28" s="24"/>
    </row>
    <row r="29" spans="1:36" x14ac:dyDescent="0.2">
      <c r="A29" s="30">
        <v>4.5</v>
      </c>
      <c r="B29" s="42" t="e">
        <f t="shared" si="5"/>
        <v>#NUM!</v>
      </c>
      <c r="C29" s="43" t="e">
        <f t="shared" si="6"/>
        <v>#NUM!</v>
      </c>
      <c r="D29" s="140"/>
      <c r="E29" s="140"/>
      <c r="F29" s="140"/>
      <c r="G29" s="141"/>
      <c r="H29" s="140"/>
      <c r="I29" s="140"/>
      <c r="J29" s="140"/>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45" x14ac:dyDescent="0.2">
      <c r="G33" s="22"/>
    </row>
    <row r="34" spans="1:45" ht="15" x14ac:dyDescent="0.2">
      <c r="A34" s="120" t="s">
        <v>82</v>
      </c>
      <c r="B34" s="120"/>
      <c r="C34" s="21">
        <f>W23</f>
        <v>1.2708333333333333</v>
      </c>
      <c r="E34" s="121" t="s">
        <v>87</v>
      </c>
      <c r="F34" s="121"/>
      <c r="G34" s="117">
        <f t="shared" ref="G34" si="7">C36/C34</f>
        <v>0.52459016393442626</v>
      </c>
      <c r="H34" s="117"/>
    </row>
    <row r="35" spans="1:45" ht="15" x14ac:dyDescent="0.2">
      <c r="A35" s="119" t="s">
        <v>91</v>
      </c>
      <c r="B35" s="119"/>
      <c r="C35" s="20">
        <f>AI23</f>
        <v>1.2791666666666668</v>
      </c>
      <c r="E35" s="122" t="s">
        <v>88</v>
      </c>
      <c r="F35" s="122"/>
      <c r="G35" s="116">
        <f t="shared" ref="G35" si="8">C39/C34</f>
        <v>1.5737704918032789</v>
      </c>
      <c r="H35" s="116"/>
    </row>
    <row r="36" spans="1:45" ht="15.75" thickBot="1" x14ac:dyDescent="0.25">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0.66666666666666663</v>
      </c>
      <c r="E36" s="121" t="s">
        <v>89</v>
      </c>
      <c r="F36" s="121"/>
      <c r="G36" s="117">
        <f t="shared" ref="G36" si="9">C38/C35</f>
        <v>0.78175895765472303</v>
      </c>
      <c r="H36" s="117"/>
      <c r="U36" s="19" t="s">
        <v>98</v>
      </c>
    </row>
    <row r="37" spans="1:45" ht="18.75" thickBot="1" x14ac:dyDescent="0.25">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0</v>
      </c>
      <c r="E37" s="123" t="s">
        <v>90</v>
      </c>
      <c r="F37" s="123"/>
      <c r="G37" s="118">
        <f t="shared" ref="G37" si="10">C37/C35</f>
        <v>0</v>
      </c>
      <c r="H37" s="118"/>
      <c r="U37" s="7" t="s">
        <v>0</v>
      </c>
      <c r="V37" s="8" t="s">
        <v>1</v>
      </c>
      <c r="W37" s="8" t="s">
        <v>2</v>
      </c>
      <c r="X37" s="8" t="s">
        <v>3</v>
      </c>
      <c r="Y37" s="8" t="s">
        <v>4</v>
      </c>
      <c r="Z37" s="8" t="s">
        <v>5</v>
      </c>
      <c r="AA37" s="8" t="s">
        <v>6</v>
      </c>
      <c r="AB37" s="8" t="s">
        <v>7</v>
      </c>
      <c r="AC37" s="8" t="s">
        <v>8</v>
      </c>
      <c r="AD37" s="8" t="s">
        <v>9</v>
      </c>
      <c r="AE37" s="8" t="s">
        <v>10</v>
      </c>
      <c r="AF37" s="9" t="s">
        <v>11</v>
      </c>
      <c r="AH37" s="7" t="s">
        <v>0</v>
      </c>
      <c r="AI37" s="8" t="s">
        <v>1</v>
      </c>
      <c r="AJ37" s="8" t="s">
        <v>2</v>
      </c>
      <c r="AK37" s="8" t="s">
        <v>3</v>
      </c>
      <c r="AL37" s="8" t="s">
        <v>4</v>
      </c>
      <c r="AM37" s="8" t="s">
        <v>5</v>
      </c>
      <c r="AN37" s="8" t="s">
        <v>6</v>
      </c>
      <c r="AO37" s="8" t="s">
        <v>7</v>
      </c>
      <c r="AP37" s="8" t="s">
        <v>8</v>
      </c>
      <c r="AQ37" s="8" t="s">
        <v>9</v>
      </c>
      <c r="AR37" s="8" t="s">
        <v>10</v>
      </c>
      <c r="AS37" s="9" t="s">
        <v>11</v>
      </c>
    </row>
    <row r="38" spans="1:45" ht="18.75" thickBot="1" x14ac:dyDescent="0.25">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1</v>
      </c>
      <c r="G38" s="22"/>
      <c r="U38" s="10">
        <v>2</v>
      </c>
      <c r="V38" s="2" t="s">
        <v>12</v>
      </c>
      <c r="W38" s="1">
        <v>9</v>
      </c>
      <c r="X38" s="1">
        <v>8</v>
      </c>
      <c r="Y38" s="1">
        <v>1</v>
      </c>
      <c r="Z38" s="1">
        <v>0</v>
      </c>
      <c r="AA38" s="1">
        <v>25</v>
      </c>
      <c r="AB38" s="1">
        <v>10</v>
      </c>
      <c r="AC38" s="1">
        <v>25</v>
      </c>
      <c r="AD38" s="3">
        <v>22.36</v>
      </c>
      <c r="AE38" s="3">
        <v>6.65</v>
      </c>
      <c r="AF38" s="11">
        <v>22.03</v>
      </c>
      <c r="AH38" s="10">
        <v>1</v>
      </c>
      <c r="AI38" s="2" t="s">
        <v>12</v>
      </c>
      <c r="AJ38" s="1">
        <v>10</v>
      </c>
      <c r="AK38" s="1">
        <v>8</v>
      </c>
      <c r="AL38" s="1">
        <v>1</v>
      </c>
      <c r="AM38" s="1">
        <v>1</v>
      </c>
      <c r="AN38" s="1">
        <v>20</v>
      </c>
      <c r="AO38" s="1">
        <v>6</v>
      </c>
      <c r="AP38" s="1">
        <v>25</v>
      </c>
      <c r="AQ38" s="3">
        <v>18.21</v>
      </c>
      <c r="AR38" s="3">
        <v>10.29</v>
      </c>
      <c r="AS38" s="11">
        <v>19.53</v>
      </c>
    </row>
    <row r="39" spans="1:45" ht="30.75" thickBot="1" x14ac:dyDescent="0.25">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2</v>
      </c>
      <c r="U39" s="12">
        <v>10</v>
      </c>
      <c r="V39" s="5" t="s">
        <v>13</v>
      </c>
      <c r="W39" s="4">
        <v>10</v>
      </c>
      <c r="X39" s="4">
        <v>5</v>
      </c>
      <c r="Y39" s="4">
        <v>2</v>
      </c>
      <c r="Z39" s="4">
        <v>3</v>
      </c>
      <c r="AA39" s="4">
        <v>15</v>
      </c>
      <c r="AB39" s="4">
        <v>11</v>
      </c>
      <c r="AC39" s="4">
        <v>17</v>
      </c>
      <c r="AD39" s="6">
        <v>15.44</v>
      </c>
      <c r="AE39" s="6">
        <v>13.41</v>
      </c>
      <c r="AF39" s="13">
        <v>15.27</v>
      </c>
      <c r="AH39" s="12">
        <v>10</v>
      </c>
      <c r="AI39" s="5" t="s">
        <v>13</v>
      </c>
      <c r="AJ39" s="4">
        <v>10</v>
      </c>
      <c r="AK39" s="4">
        <v>3</v>
      </c>
      <c r="AL39" s="4">
        <v>2</v>
      </c>
      <c r="AM39" s="4">
        <v>5</v>
      </c>
      <c r="AN39" s="4">
        <v>8</v>
      </c>
      <c r="AO39" s="4">
        <v>16</v>
      </c>
      <c r="AP39" s="4">
        <v>11</v>
      </c>
      <c r="AQ39" s="6">
        <v>8.66</v>
      </c>
      <c r="AR39" s="6">
        <v>15.97</v>
      </c>
      <c r="AS39" s="13">
        <v>11.42</v>
      </c>
    </row>
    <row r="40" spans="1:45" ht="30.75" thickBot="1" x14ac:dyDescent="0.25">
      <c r="U40" s="10">
        <v>16</v>
      </c>
      <c r="V40" s="2" t="s">
        <v>14</v>
      </c>
      <c r="W40" s="1">
        <v>10</v>
      </c>
      <c r="X40" s="1">
        <v>3</v>
      </c>
      <c r="Y40" s="1">
        <v>3</v>
      </c>
      <c r="Z40" s="1">
        <v>4</v>
      </c>
      <c r="AA40" s="1">
        <v>10</v>
      </c>
      <c r="AB40" s="1">
        <v>11</v>
      </c>
      <c r="AC40" s="1">
        <v>12</v>
      </c>
      <c r="AD40" s="3">
        <v>9.92</v>
      </c>
      <c r="AE40" s="3">
        <v>13.49</v>
      </c>
      <c r="AF40" s="11">
        <v>10.61</v>
      </c>
      <c r="AH40" s="10">
        <v>20</v>
      </c>
      <c r="AI40" s="2" t="s">
        <v>14</v>
      </c>
      <c r="AJ40" s="1">
        <v>10</v>
      </c>
      <c r="AK40" s="1">
        <v>1</v>
      </c>
      <c r="AL40" s="1">
        <v>2</v>
      </c>
      <c r="AM40" s="1">
        <v>7</v>
      </c>
      <c r="AN40" s="1">
        <v>9</v>
      </c>
      <c r="AO40" s="1">
        <v>31</v>
      </c>
      <c r="AP40" s="1">
        <v>5</v>
      </c>
      <c r="AQ40" s="3">
        <v>7.49</v>
      </c>
      <c r="AR40" s="3">
        <v>21.43</v>
      </c>
      <c r="AS40" s="11">
        <v>5.53</v>
      </c>
    </row>
    <row r="41" spans="1:45" ht="30.75" thickBot="1" x14ac:dyDescent="0.25">
      <c r="U41" s="12">
        <v>6</v>
      </c>
      <c r="V41" s="5" t="s">
        <v>15</v>
      </c>
      <c r="W41" s="4">
        <v>10</v>
      </c>
      <c r="X41" s="4">
        <v>5</v>
      </c>
      <c r="Y41" s="4">
        <v>4</v>
      </c>
      <c r="Z41" s="4">
        <v>1</v>
      </c>
      <c r="AA41" s="4">
        <v>20</v>
      </c>
      <c r="AB41" s="4">
        <v>10</v>
      </c>
      <c r="AC41" s="4">
        <v>19</v>
      </c>
      <c r="AD41" s="6">
        <v>17.260000000000002</v>
      </c>
      <c r="AE41" s="6">
        <v>12.2</v>
      </c>
      <c r="AF41" s="13">
        <v>18.07</v>
      </c>
      <c r="AH41" s="12">
        <v>9</v>
      </c>
      <c r="AI41" s="5" t="s">
        <v>15</v>
      </c>
      <c r="AJ41" s="4">
        <v>10</v>
      </c>
      <c r="AK41" s="4">
        <v>2</v>
      </c>
      <c r="AL41" s="4">
        <v>5</v>
      </c>
      <c r="AM41" s="4">
        <v>3</v>
      </c>
      <c r="AN41" s="4">
        <v>12</v>
      </c>
      <c r="AO41" s="4">
        <v>18</v>
      </c>
      <c r="AP41" s="4">
        <v>11</v>
      </c>
      <c r="AQ41" s="6">
        <v>13.52</v>
      </c>
      <c r="AR41" s="6">
        <v>15.21</v>
      </c>
      <c r="AS41" s="13">
        <v>12.96</v>
      </c>
    </row>
    <row r="42" spans="1:45" ht="18.75" thickBot="1" x14ac:dyDescent="0.25">
      <c r="A42" s="29" t="s">
        <v>92</v>
      </c>
      <c r="B42" s="20">
        <f>G34*G35*C34</f>
        <v>1.0491803278688525</v>
      </c>
      <c r="D42" s="34"/>
      <c r="E42" s="34" t="s">
        <v>95</v>
      </c>
      <c r="F42" s="34">
        <v>0</v>
      </c>
      <c r="G42" s="34">
        <v>1</v>
      </c>
      <c r="H42" s="34">
        <v>2</v>
      </c>
      <c r="I42" s="34">
        <v>3</v>
      </c>
      <c r="J42" s="34">
        <v>4</v>
      </c>
      <c r="K42" s="34">
        <v>5</v>
      </c>
      <c r="L42" s="34">
        <v>6</v>
      </c>
      <c r="M42" s="34">
        <v>7</v>
      </c>
      <c r="N42" s="34">
        <v>8</v>
      </c>
      <c r="U42" s="10">
        <v>13</v>
      </c>
      <c r="V42" s="2" t="s">
        <v>16</v>
      </c>
      <c r="W42" s="1">
        <v>9</v>
      </c>
      <c r="X42" s="1">
        <v>4</v>
      </c>
      <c r="Y42" s="1">
        <v>2</v>
      </c>
      <c r="Z42" s="1">
        <v>3</v>
      </c>
      <c r="AA42" s="1">
        <v>16</v>
      </c>
      <c r="AB42" s="1">
        <v>10</v>
      </c>
      <c r="AC42" s="1">
        <v>14</v>
      </c>
      <c r="AD42" s="3">
        <v>16.22</v>
      </c>
      <c r="AE42" s="3">
        <v>10.1</v>
      </c>
      <c r="AF42" s="11">
        <v>16.850000000000001</v>
      </c>
      <c r="AH42" s="10">
        <v>5</v>
      </c>
      <c r="AI42" s="2" t="s">
        <v>16</v>
      </c>
      <c r="AJ42" s="1">
        <v>10</v>
      </c>
      <c r="AK42" s="1">
        <v>5</v>
      </c>
      <c r="AL42" s="1">
        <v>2</v>
      </c>
      <c r="AM42" s="1">
        <v>3</v>
      </c>
      <c r="AN42" s="1">
        <v>21</v>
      </c>
      <c r="AO42" s="1">
        <v>17</v>
      </c>
      <c r="AP42" s="1">
        <v>17</v>
      </c>
      <c r="AQ42" s="3">
        <v>17.690000000000001</v>
      </c>
      <c r="AR42" s="3">
        <v>14.71</v>
      </c>
      <c r="AS42" s="11">
        <v>15.98</v>
      </c>
    </row>
    <row r="43" spans="1:45" ht="18.75" thickBot="1" x14ac:dyDescent="0.25">
      <c r="A43" s="34" t="s">
        <v>93</v>
      </c>
      <c r="B43" s="33">
        <f>G36*G37*C35</f>
        <v>0</v>
      </c>
      <c r="D43" s="34" t="s">
        <v>96</v>
      </c>
      <c r="E43" s="29" t="s">
        <v>97</v>
      </c>
      <c r="F43" s="35">
        <f>(($B$42^F42)*EXP(-$B$42))/(FACT(F42))</f>
        <v>0.35022470091887214</v>
      </c>
      <c r="G43" s="35">
        <f t="shared" ref="G43:N43" si="11">(($B$42^G42)*EXP(-$B$42))/(FACT(G42))</f>
        <v>0.3674488665378331</v>
      </c>
      <c r="H43" s="35">
        <f t="shared" si="11"/>
        <v>0.19276006113460098</v>
      </c>
      <c r="I43" s="35">
        <f t="shared" si="11"/>
        <v>6.7413354713740242E-2</v>
      </c>
      <c r="J43" s="35">
        <f t="shared" si="11"/>
        <v>1.7682191400325308E-2</v>
      </c>
      <c r="K43" s="35">
        <f t="shared" si="11"/>
        <v>3.7103614741666219E-3</v>
      </c>
      <c r="L43" s="35">
        <f t="shared" si="11"/>
        <v>6.4880637799634932E-4</v>
      </c>
      <c r="M43" s="35">
        <f t="shared" si="11"/>
        <v>9.7244984055658919E-5</v>
      </c>
      <c r="N43" s="35">
        <f t="shared" si="11"/>
        <v>1.2753440531889691E-5</v>
      </c>
      <c r="U43" s="12">
        <v>9</v>
      </c>
      <c r="V43" s="5" t="s">
        <v>17</v>
      </c>
      <c r="W43" s="4">
        <v>9</v>
      </c>
      <c r="X43" s="4">
        <v>5</v>
      </c>
      <c r="Y43" s="4">
        <v>2</v>
      </c>
      <c r="Z43" s="4">
        <v>2</v>
      </c>
      <c r="AA43" s="4">
        <v>13</v>
      </c>
      <c r="AB43" s="4">
        <v>7</v>
      </c>
      <c r="AC43" s="4">
        <v>17</v>
      </c>
      <c r="AD43" s="6">
        <v>12.75</v>
      </c>
      <c r="AE43" s="6">
        <v>11.82</v>
      </c>
      <c r="AF43" s="13">
        <v>13.08</v>
      </c>
      <c r="AH43" s="12">
        <v>8</v>
      </c>
      <c r="AI43" s="5" t="s">
        <v>17</v>
      </c>
      <c r="AJ43" s="4">
        <v>11</v>
      </c>
      <c r="AK43" s="4">
        <v>3</v>
      </c>
      <c r="AL43" s="4">
        <v>3</v>
      </c>
      <c r="AM43" s="4">
        <v>5</v>
      </c>
      <c r="AN43" s="4">
        <v>9</v>
      </c>
      <c r="AO43" s="4">
        <v>14</v>
      </c>
      <c r="AP43" s="4">
        <v>12</v>
      </c>
      <c r="AQ43" s="6">
        <v>14.22</v>
      </c>
      <c r="AR43" s="6">
        <v>16.04</v>
      </c>
      <c r="AS43" s="13">
        <v>13.91</v>
      </c>
    </row>
    <row r="44" spans="1:45" ht="30.75" thickBot="1" x14ac:dyDescent="0.25">
      <c r="A44" s="29" t="s">
        <v>94</v>
      </c>
      <c r="B44" s="20">
        <f>B42+B43</f>
        <v>1.0491803278688525</v>
      </c>
      <c r="D44" s="34">
        <v>0</v>
      </c>
      <c r="E44" s="35" t="e">
        <f>(($B$43^D44)*EXP(-$B$43))/(FACT(D44))</f>
        <v>#NUM!</v>
      </c>
      <c r="F44" s="36" t="e">
        <f>E44*F43</f>
        <v>#NUM!</v>
      </c>
      <c r="G44" s="38" t="e">
        <f>E44*G43</f>
        <v>#NUM!</v>
      </c>
      <c r="H44" s="38" t="e">
        <f>E44*H43</f>
        <v>#NUM!</v>
      </c>
      <c r="I44" s="38" t="e">
        <f>E44*I43</f>
        <v>#NUM!</v>
      </c>
      <c r="J44" s="38" t="e">
        <f>E44*J43</f>
        <v>#NUM!</v>
      </c>
      <c r="K44" s="38" t="e">
        <f>E44*K43</f>
        <v>#NUM!</v>
      </c>
      <c r="L44" s="38" t="e">
        <f>E44*L43</f>
        <v>#NUM!</v>
      </c>
      <c r="M44" s="38" t="e">
        <f>E44*M43</f>
        <v>#NUM!</v>
      </c>
      <c r="N44" s="38" t="e">
        <f>E44*N43</f>
        <v>#NUM!</v>
      </c>
      <c r="U44" s="10">
        <v>12</v>
      </c>
      <c r="V44" s="2" t="s">
        <v>18</v>
      </c>
      <c r="W44" s="1">
        <v>11</v>
      </c>
      <c r="X44" s="1">
        <v>4</v>
      </c>
      <c r="Y44" s="1">
        <v>3</v>
      </c>
      <c r="Z44" s="1">
        <v>4</v>
      </c>
      <c r="AA44" s="1">
        <v>11</v>
      </c>
      <c r="AB44" s="1">
        <v>16</v>
      </c>
      <c r="AC44" s="1">
        <v>15</v>
      </c>
      <c r="AD44" s="3">
        <v>11.47</v>
      </c>
      <c r="AE44" s="3">
        <v>15.6</v>
      </c>
      <c r="AF44" s="11">
        <v>11.8</v>
      </c>
      <c r="AH44" s="10">
        <v>11</v>
      </c>
      <c r="AI44" s="2" t="s">
        <v>18</v>
      </c>
      <c r="AJ44" s="1">
        <v>9</v>
      </c>
      <c r="AK44" s="1">
        <v>2</v>
      </c>
      <c r="AL44" s="1">
        <v>3</v>
      </c>
      <c r="AM44" s="1">
        <v>4</v>
      </c>
      <c r="AN44" s="1">
        <v>7</v>
      </c>
      <c r="AO44" s="1">
        <v>11</v>
      </c>
      <c r="AP44" s="1">
        <v>9</v>
      </c>
      <c r="AQ44" s="3">
        <v>8.3699999999999992</v>
      </c>
      <c r="AR44" s="3">
        <v>14.89</v>
      </c>
      <c r="AS44" s="11">
        <v>8.42</v>
      </c>
    </row>
    <row r="45" spans="1:45" ht="18.75" thickBot="1" x14ac:dyDescent="0.25">
      <c r="D45" s="34">
        <v>1</v>
      </c>
      <c r="E45" s="35">
        <f t="shared" ref="E45:E52" si="12">(($B$43^D45)*EXP(-$B$43))/(FACT(D45))</f>
        <v>0</v>
      </c>
      <c r="F45" s="37">
        <f>E45*F43</f>
        <v>0</v>
      </c>
      <c r="G45" s="36">
        <f>E45*G43</f>
        <v>0</v>
      </c>
      <c r="H45" s="38">
        <f>E45*H43</f>
        <v>0</v>
      </c>
      <c r="I45" s="38">
        <f>E45*I43</f>
        <v>0</v>
      </c>
      <c r="J45" s="38">
        <f>E45*J43</f>
        <v>0</v>
      </c>
      <c r="K45" s="38">
        <f>E45*K43</f>
        <v>0</v>
      </c>
      <c r="L45" s="38">
        <f>E45*L43</f>
        <v>0</v>
      </c>
      <c r="M45" s="38">
        <f>E45*M43</f>
        <v>0</v>
      </c>
      <c r="N45" s="38">
        <f>E45*N43</f>
        <v>0</v>
      </c>
      <c r="U45" s="12">
        <v>19</v>
      </c>
      <c r="V45" s="5" t="s">
        <v>19</v>
      </c>
      <c r="W45" s="4">
        <v>10</v>
      </c>
      <c r="X45" s="4">
        <v>2</v>
      </c>
      <c r="Y45" s="4">
        <v>2</v>
      </c>
      <c r="Z45" s="4">
        <v>6</v>
      </c>
      <c r="AA45" s="4">
        <v>9</v>
      </c>
      <c r="AB45" s="4">
        <v>14</v>
      </c>
      <c r="AC45" s="4">
        <v>8</v>
      </c>
      <c r="AD45" s="6">
        <v>11.02</v>
      </c>
      <c r="AE45" s="6">
        <v>14.39</v>
      </c>
      <c r="AF45" s="13">
        <v>11.4</v>
      </c>
      <c r="AH45" s="12">
        <v>15</v>
      </c>
      <c r="AI45" s="5" t="s">
        <v>19</v>
      </c>
      <c r="AJ45" s="4">
        <v>10</v>
      </c>
      <c r="AK45" s="4">
        <v>1</v>
      </c>
      <c r="AL45" s="4">
        <v>4</v>
      </c>
      <c r="AM45" s="4">
        <v>5</v>
      </c>
      <c r="AN45" s="4">
        <v>6</v>
      </c>
      <c r="AO45" s="4">
        <v>14</v>
      </c>
      <c r="AP45" s="4">
        <v>7</v>
      </c>
      <c r="AQ45" s="6">
        <v>9.15</v>
      </c>
      <c r="AR45" s="6">
        <v>20.64</v>
      </c>
      <c r="AS45" s="13">
        <v>6.29</v>
      </c>
    </row>
    <row r="46" spans="1:45" ht="18.75" thickBot="1" x14ac:dyDescent="0.25">
      <c r="D46" s="34">
        <v>2</v>
      </c>
      <c r="E46" s="35">
        <f t="shared" si="12"/>
        <v>0</v>
      </c>
      <c r="F46" s="37">
        <f>E46*F43</f>
        <v>0</v>
      </c>
      <c r="G46" s="37">
        <f>E46*G43</f>
        <v>0</v>
      </c>
      <c r="H46" s="36">
        <f>E46*H43</f>
        <v>0</v>
      </c>
      <c r="I46" s="38">
        <f>E46*I43</f>
        <v>0</v>
      </c>
      <c r="J46" s="38">
        <f>E46*J43</f>
        <v>0</v>
      </c>
      <c r="K46" s="38">
        <f>E46*K43</f>
        <v>0</v>
      </c>
      <c r="L46" s="38">
        <f>E46*L43</f>
        <v>0</v>
      </c>
      <c r="M46" s="38">
        <f>E46*M43</f>
        <v>0</v>
      </c>
      <c r="N46" s="38">
        <f>E46*N43</f>
        <v>0</v>
      </c>
      <c r="U46" s="10">
        <v>8</v>
      </c>
      <c r="V46" s="2" t="s">
        <v>20</v>
      </c>
      <c r="W46" s="1">
        <v>11</v>
      </c>
      <c r="X46" s="1">
        <v>5</v>
      </c>
      <c r="Y46" s="1">
        <v>3</v>
      </c>
      <c r="Z46" s="1">
        <v>3</v>
      </c>
      <c r="AA46" s="1">
        <v>18</v>
      </c>
      <c r="AB46" s="1">
        <v>16</v>
      </c>
      <c r="AC46" s="1">
        <v>18</v>
      </c>
      <c r="AD46" s="3">
        <v>17.2</v>
      </c>
      <c r="AE46" s="3">
        <v>21.36</v>
      </c>
      <c r="AF46" s="11">
        <v>13.78</v>
      </c>
      <c r="AH46" s="10">
        <v>7</v>
      </c>
      <c r="AI46" s="2" t="s">
        <v>20</v>
      </c>
      <c r="AJ46" s="1">
        <v>10</v>
      </c>
      <c r="AK46" s="1">
        <v>4</v>
      </c>
      <c r="AL46" s="1">
        <v>1</v>
      </c>
      <c r="AM46" s="1">
        <v>5</v>
      </c>
      <c r="AN46" s="1">
        <v>14</v>
      </c>
      <c r="AO46" s="1">
        <v>14</v>
      </c>
      <c r="AP46" s="1">
        <v>13</v>
      </c>
      <c r="AQ46" s="3">
        <v>12.64</v>
      </c>
      <c r="AR46" s="3">
        <v>19.170000000000002</v>
      </c>
      <c r="AS46" s="11">
        <v>10.07</v>
      </c>
    </row>
    <row r="47" spans="1:45" ht="18.75" thickBot="1" x14ac:dyDescent="0.25">
      <c r="D47" s="34">
        <v>3</v>
      </c>
      <c r="E47" s="35">
        <f t="shared" si="12"/>
        <v>0</v>
      </c>
      <c r="F47" s="37">
        <f>E47*F43</f>
        <v>0</v>
      </c>
      <c r="G47" s="37">
        <f>E47*G43</f>
        <v>0</v>
      </c>
      <c r="H47" s="37">
        <f>E47*H43</f>
        <v>0</v>
      </c>
      <c r="I47" s="36">
        <f>E47*I43</f>
        <v>0</v>
      </c>
      <c r="J47" s="38">
        <f>E47*J43</f>
        <v>0</v>
      </c>
      <c r="K47" s="38">
        <f>E47*K43</f>
        <v>0</v>
      </c>
      <c r="L47" s="38">
        <f>E47*L43</f>
        <v>0</v>
      </c>
      <c r="M47" s="38">
        <f>E47*M43</f>
        <v>0</v>
      </c>
      <c r="N47" s="38">
        <f>E47*N43</f>
        <v>0</v>
      </c>
      <c r="U47" s="12">
        <v>14</v>
      </c>
      <c r="V47" s="5" t="s">
        <v>21</v>
      </c>
      <c r="W47" s="4">
        <v>10</v>
      </c>
      <c r="X47" s="4">
        <v>3</v>
      </c>
      <c r="Y47" s="4">
        <v>4</v>
      </c>
      <c r="Z47" s="4">
        <v>3</v>
      </c>
      <c r="AA47" s="4">
        <v>15</v>
      </c>
      <c r="AB47" s="4">
        <v>14</v>
      </c>
      <c r="AC47" s="4">
        <v>13</v>
      </c>
      <c r="AD47" s="6">
        <v>12.89</v>
      </c>
      <c r="AE47" s="6">
        <v>15.34</v>
      </c>
      <c r="AF47" s="13">
        <v>13.25</v>
      </c>
      <c r="AH47" s="12">
        <v>19</v>
      </c>
      <c r="AI47" s="5" t="s">
        <v>21</v>
      </c>
      <c r="AJ47" s="4">
        <v>9</v>
      </c>
      <c r="AK47" s="4">
        <v>1</v>
      </c>
      <c r="AL47" s="4">
        <v>2</v>
      </c>
      <c r="AM47" s="4">
        <v>6</v>
      </c>
      <c r="AN47" s="4">
        <v>11</v>
      </c>
      <c r="AO47" s="4">
        <v>19</v>
      </c>
      <c r="AP47" s="4">
        <v>5</v>
      </c>
      <c r="AQ47" s="6">
        <v>13.51</v>
      </c>
      <c r="AR47" s="6">
        <v>17</v>
      </c>
      <c r="AS47" s="13">
        <v>10.46</v>
      </c>
    </row>
    <row r="48" spans="1:45" ht="18.75" thickBot="1" x14ac:dyDescent="0.25">
      <c r="D48" s="34">
        <v>4</v>
      </c>
      <c r="E48" s="35">
        <f t="shared" si="12"/>
        <v>0</v>
      </c>
      <c r="F48" s="37">
        <f>E48*F43</f>
        <v>0</v>
      </c>
      <c r="G48" s="37">
        <f>E48*G43</f>
        <v>0</v>
      </c>
      <c r="H48" s="37">
        <f>E48*H43</f>
        <v>0</v>
      </c>
      <c r="I48" s="37">
        <f>E48*I43</f>
        <v>0</v>
      </c>
      <c r="J48" s="36">
        <f>E48*J43</f>
        <v>0</v>
      </c>
      <c r="K48" s="38">
        <f>E48*K43</f>
        <v>0</v>
      </c>
      <c r="L48" s="38">
        <f>E48*L43</f>
        <v>0</v>
      </c>
      <c r="M48" s="38">
        <f>E48*M43</f>
        <v>0</v>
      </c>
      <c r="N48" s="38">
        <f>E48*N43</f>
        <v>0</v>
      </c>
      <c r="U48" s="10">
        <v>18</v>
      </c>
      <c r="V48" s="2" t="s">
        <v>22</v>
      </c>
      <c r="W48" s="1">
        <v>10</v>
      </c>
      <c r="X48" s="1">
        <v>2</v>
      </c>
      <c r="Y48" s="1">
        <v>3</v>
      </c>
      <c r="Z48" s="1">
        <v>5</v>
      </c>
      <c r="AA48" s="1">
        <v>11</v>
      </c>
      <c r="AB48" s="1">
        <v>12</v>
      </c>
      <c r="AC48" s="1">
        <v>9</v>
      </c>
      <c r="AD48" s="3">
        <v>8.01</v>
      </c>
      <c r="AE48" s="3">
        <v>11.78</v>
      </c>
      <c r="AF48" s="11">
        <v>10.199999999999999</v>
      </c>
      <c r="AH48" s="10">
        <v>12</v>
      </c>
      <c r="AI48" s="2" t="s">
        <v>22</v>
      </c>
      <c r="AJ48" s="1">
        <v>10</v>
      </c>
      <c r="AK48" s="1">
        <v>3</v>
      </c>
      <c r="AL48" s="1">
        <v>0</v>
      </c>
      <c r="AM48" s="1">
        <v>7</v>
      </c>
      <c r="AN48" s="1">
        <v>17</v>
      </c>
      <c r="AO48" s="1">
        <v>23</v>
      </c>
      <c r="AP48" s="1">
        <v>9</v>
      </c>
      <c r="AQ48" s="3">
        <v>13.02</v>
      </c>
      <c r="AR48" s="3">
        <v>18.12</v>
      </c>
      <c r="AS48" s="11">
        <v>10.81</v>
      </c>
    </row>
    <row r="49" spans="4:45" ht="30.75" thickBot="1" x14ac:dyDescent="0.25">
      <c r="D49" s="34">
        <v>5</v>
      </c>
      <c r="E49" s="35">
        <f t="shared" si="12"/>
        <v>0</v>
      </c>
      <c r="F49" s="37">
        <f>E49*F43</f>
        <v>0</v>
      </c>
      <c r="G49" s="37">
        <f>E49*G43</f>
        <v>0</v>
      </c>
      <c r="H49" s="37">
        <f>E49*H43</f>
        <v>0</v>
      </c>
      <c r="I49" s="37">
        <f>E49*I43</f>
        <v>0</v>
      </c>
      <c r="J49" s="37">
        <f>E49*J43</f>
        <v>0</v>
      </c>
      <c r="K49" s="36">
        <f>E49*K43</f>
        <v>0</v>
      </c>
      <c r="L49" s="38">
        <f>E49*L43</f>
        <v>0</v>
      </c>
      <c r="M49" s="38">
        <f>E49*M43</f>
        <v>0</v>
      </c>
      <c r="N49" s="38">
        <f>E49*N43</f>
        <v>0</v>
      </c>
      <c r="U49" s="12">
        <v>5</v>
      </c>
      <c r="V49" s="5" t="s">
        <v>23</v>
      </c>
      <c r="W49" s="4">
        <v>10</v>
      </c>
      <c r="X49" s="4">
        <v>6</v>
      </c>
      <c r="Y49" s="4">
        <v>3</v>
      </c>
      <c r="Z49" s="4">
        <v>1</v>
      </c>
      <c r="AA49" s="4">
        <v>23</v>
      </c>
      <c r="AB49" s="4">
        <v>9</v>
      </c>
      <c r="AC49" s="4">
        <v>21</v>
      </c>
      <c r="AD49" s="6">
        <v>23.23</v>
      </c>
      <c r="AE49" s="6">
        <v>13.99</v>
      </c>
      <c r="AF49" s="13">
        <v>18.600000000000001</v>
      </c>
      <c r="AH49" s="12">
        <v>14</v>
      </c>
      <c r="AI49" s="5" t="s">
        <v>23</v>
      </c>
      <c r="AJ49" s="4">
        <v>9</v>
      </c>
      <c r="AK49" s="4">
        <v>2</v>
      </c>
      <c r="AL49" s="4">
        <v>2</v>
      </c>
      <c r="AM49" s="4">
        <v>5</v>
      </c>
      <c r="AN49" s="4">
        <v>11</v>
      </c>
      <c r="AO49" s="4">
        <v>16</v>
      </c>
      <c r="AP49" s="4">
        <v>8</v>
      </c>
      <c r="AQ49" s="6">
        <v>16.579999999999998</v>
      </c>
      <c r="AR49" s="6">
        <v>18.010000000000002</v>
      </c>
      <c r="AS49" s="13">
        <v>11.41</v>
      </c>
    </row>
    <row r="50" spans="4:45" ht="30.75" thickBot="1" x14ac:dyDescent="0.25">
      <c r="D50" s="34">
        <v>6</v>
      </c>
      <c r="E50" s="35">
        <f t="shared" si="12"/>
        <v>0</v>
      </c>
      <c r="F50" s="37">
        <f>E50*F43</f>
        <v>0</v>
      </c>
      <c r="G50" s="37">
        <f>E50*G43</f>
        <v>0</v>
      </c>
      <c r="H50" s="37">
        <f>E50*H43</f>
        <v>0</v>
      </c>
      <c r="I50" s="37">
        <f>E50*I43</f>
        <v>0</v>
      </c>
      <c r="J50" s="37">
        <f>E50*J43</f>
        <v>0</v>
      </c>
      <c r="K50" s="37">
        <f>E50*K43</f>
        <v>0</v>
      </c>
      <c r="L50" s="36">
        <f>E50*L43</f>
        <v>0</v>
      </c>
      <c r="M50" s="38">
        <f>E50*M43</f>
        <v>0</v>
      </c>
      <c r="N50" s="38">
        <f>E50*N43</f>
        <v>0</v>
      </c>
      <c r="U50" s="10">
        <v>1</v>
      </c>
      <c r="V50" s="2" t="s">
        <v>24</v>
      </c>
      <c r="W50" s="1">
        <v>11</v>
      </c>
      <c r="X50" s="1">
        <v>9</v>
      </c>
      <c r="Y50" s="1">
        <v>1</v>
      </c>
      <c r="Z50" s="1">
        <v>1</v>
      </c>
      <c r="AA50" s="1">
        <v>38</v>
      </c>
      <c r="AB50" s="1">
        <v>12</v>
      </c>
      <c r="AC50" s="1">
        <v>28</v>
      </c>
      <c r="AD50" s="3">
        <v>27.55</v>
      </c>
      <c r="AE50" s="3">
        <v>9.1300000000000008</v>
      </c>
      <c r="AF50" s="11">
        <v>26.87</v>
      </c>
      <c r="AH50" s="10">
        <v>4</v>
      </c>
      <c r="AI50" s="2" t="s">
        <v>24</v>
      </c>
      <c r="AJ50" s="1">
        <v>9</v>
      </c>
      <c r="AK50" s="1">
        <v>5</v>
      </c>
      <c r="AL50" s="1">
        <v>2</v>
      </c>
      <c r="AM50" s="1">
        <v>2</v>
      </c>
      <c r="AN50" s="1">
        <v>15</v>
      </c>
      <c r="AO50" s="1">
        <v>8</v>
      </c>
      <c r="AP50" s="1">
        <v>17</v>
      </c>
      <c r="AQ50" s="3">
        <v>17.84</v>
      </c>
      <c r="AR50" s="3">
        <v>8.82</v>
      </c>
      <c r="AS50" s="11">
        <v>17.760000000000002</v>
      </c>
    </row>
    <row r="51" spans="4:45" ht="45.75" thickBot="1" x14ac:dyDescent="0.25">
      <c r="D51" s="34">
        <v>7</v>
      </c>
      <c r="E51" s="35">
        <f t="shared" si="12"/>
        <v>0</v>
      </c>
      <c r="F51" s="37">
        <f>E51*F43</f>
        <v>0</v>
      </c>
      <c r="G51" s="37">
        <f>E51*G43</f>
        <v>0</v>
      </c>
      <c r="H51" s="37">
        <f>E51*H43</f>
        <v>0</v>
      </c>
      <c r="I51" s="37">
        <f>E51*I43</f>
        <v>0</v>
      </c>
      <c r="J51" s="37">
        <f>E51*J43</f>
        <v>0</v>
      </c>
      <c r="K51" s="37">
        <f>E51*K43</f>
        <v>0</v>
      </c>
      <c r="L51" s="37">
        <f>E51*L43</f>
        <v>0</v>
      </c>
      <c r="M51" s="36">
        <f>E51*M43</f>
        <v>0</v>
      </c>
      <c r="N51" s="38">
        <f>E51*N43</f>
        <v>0</v>
      </c>
      <c r="U51" s="12">
        <v>4</v>
      </c>
      <c r="V51" s="5" t="s">
        <v>25</v>
      </c>
      <c r="W51" s="4">
        <v>9</v>
      </c>
      <c r="X51" s="4">
        <v>7</v>
      </c>
      <c r="Y51" s="4">
        <v>1</v>
      </c>
      <c r="Z51" s="4">
        <v>1</v>
      </c>
      <c r="AA51" s="4">
        <v>17</v>
      </c>
      <c r="AB51" s="4">
        <v>5</v>
      </c>
      <c r="AC51" s="4">
        <v>22</v>
      </c>
      <c r="AD51" s="6">
        <v>17.440000000000001</v>
      </c>
      <c r="AE51" s="6">
        <v>9.01</v>
      </c>
      <c r="AF51" s="13">
        <v>18.420000000000002</v>
      </c>
      <c r="AH51" s="12">
        <v>6</v>
      </c>
      <c r="AI51" s="5" t="s">
        <v>25</v>
      </c>
      <c r="AJ51" s="4">
        <v>11</v>
      </c>
      <c r="AK51" s="4">
        <v>5</v>
      </c>
      <c r="AL51" s="4">
        <v>2</v>
      </c>
      <c r="AM51" s="4">
        <v>4</v>
      </c>
      <c r="AN51" s="4">
        <v>15</v>
      </c>
      <c r="AO51" s="4">
        <v>20</v>
      </c>
      <c r="AP51" s="4">
        <v>17</v>
      </c>
      <c r="AQ51" s="6">
        <v>15.62</v>
      </c>
      <c r="AR51" s="6">
        <v>14.13</v>
      </c>
      <c r="AS51" s="13">
        <v>16.600000000000001</v>
      </c>
    </row>
    <row r="52" spans="4:45" ht="30.75" thickBot="1" x14ac:dyDescent="0.25">
      <c r="D52" s="34">
        <v>8</v>
      </c>
      <c r="E52" s="35">
        <f t="shared" si="12"/>
        <v>0</v>
      </c>
      <c r="F52" s="37">
        <f>E52*F43</f>
        <v>0</v>
      </c>
      <c r="G52" s="37">
        <f>E52*G43</f>
        <v>0</v>
      </c>
      <c r="H52" s="37">
        <f>E52*H43</f>
        <v>0</v>
      </c>
      <c r="I52" s="37">
        <f>E52*I43</f>
        <v>0</v>
      </c>
      <c r="J52" s="37">
        <f>E52*J43</f>
        <v>0</v>
      </c>
      <c r="K52" s="37">
        <f>E52*K43</f>
        <v>0</v>
      </c>
      <c r="L52" s="37">
        <f>E52*L43</f>
        <v>0</v>
      </c>
      <c r="M52" s="37">
        <f>E52*M43</f>
        <v>0</v>
      </c>
      <c r="N52" s="36">
        <f>E52*N43</f>
        <v>0</v>
      </c>
      <c r="U52" s="10">
        <v>3</v>
      </c>
      <c r="V52" s="2" t="s">
        <v>26</v>
      </c>
      <c r="W52" s="1">
        <v>10</v>
      </c>
      <c r="X52" s="1">
        <v>6</v>
      </c>
      <c r="Y52" s="1">
        <v>4</v>
      </c>
      <c r="Z52" s="1">
        <v>0</v>
      </c>
      <c r="AA52" s="1">
        <v>18</v>
      </c>
      <c r="AB52" s="1">
        <v>5</v>
      </c>
      <c r="AC52" s="1">
        <v>22</v>
      </c>
      <c r="AD52" s="3">
        <v>22.41</v>
      </c>
      <c r="AE52" s="3">
        <v>9.14</v>
      </c>
      <c r="AF52" s="11">
        <v>22.44</v>
      </c>
      <c r="AH52" s="10">
        <v>3</v>
      </c>
      <c r="AI52" s="2" t="s">
        <v>26</v>
      </c>
      <c r="AJ52" s="1">
        <v>10</v>
      </c>
      <c r="AK52" s="1">
        <v>4</v>
      </c>
      <c r="AL52" s="1">
        <v>5</v>
      </c>
      <c r="AM52" s="1">
        <v>1</v>
      </c>
      <c r="AN52" s="1">
        <v>15</v>
      </c>
      <c r="AO52" s="1">
        <v>6</v>
      </c>
      <c r="AP52" s="1">
        <v>17</v>
      </c>
      <c r="AQ52" s="3">
        <v>14.94</v>
      </c>
      <c r="AR52" s="3">
        <v>11.43</v>
      </c>
      <c r="AS52" s="11">
        <v>15</v>
      </c>
    </row>
    <row r="53" spans="4:45" ht="45.75" thickBot="1" x14ac:dyDescent="0.25">
      <c r="U53" s="12">
        <v>11</v>
      </c>
      <c r="V53" s="5" t="s">
        <v>27</v>
      </c>
      <c r="W53" s="4">
        <v>10</v>
      </c>
      <c r="X53" s="4">
        <v>4</v>
      </c>
      <c r="Y53" s="4">
        <v>3</v>
      </c>
      <c r="Z53" s="4">
        <v>3</v>
      </c>
      <c r="AA53" s="4">
        <v>13</v>
      </c>
      <c r="AB53" s="4">
        <v>12</v>
      </c>
      <c r="AC53" s="4">
        <v>15</v>
      </c>
      <c r="AD53" s="6">
        <v>13.51</v>
      </c>
      <c r="AE53" s="6">
        <v>14.18</v>
      </c>
      <c r="AF53" s="13">
        <v>13.09</v>
      </c>
      <c r="AH53" s="12">
        <v>17</v>
      </c>
      <c r="AI53" s="5" t="s">
        <v>27</v>
      </c>
      <c r="AJ53" s="4">
        <v>10</v>
      </c>
      <c r="AK53" s="4">
        <v>1</v>
      </c>
      <c r="AL53" s="4">
        <v>3</v>
      </c>
      <c r="AM53" s="4">
        <v>6</v>
      </c>
      <c r="AN53" s="4">
        <v>3</v>
      </c>
      <c r="AO53" s="4">
        <v>23</v>
      </c>
      <c r="AP53" s="4">
        <v>6</v>
      </c>
      <c r="AQ53" s="6">
        <v>8.0299999999999994</v>
      </c>
      <c r="AR53" s="6">
        <v>19.28</v>
      </c>
      <c r="AS53" s="13">
        <v>7.6</v>
      </c>
    </row>
    <row r="54" spans="4:45" ht="30.75" thickBot="1" x14ac:dyDescent="0.25">
      <c r="U54" s="10">
        <v>20</v>
      </c>
      <c r="V54" s="2" t="s">
        <v>28</v>
      </c>
      <c r="W54" s="1">
        <v>10</v>
      </c>
      <c r="X54" s="1">
        <v>1</v>
      </c>
      <c r="Y54" s="1">
        <v>3</v>
      </c>
      <c r="Z54" s="1">
        <v>6</v>
      </c>
      <c r="AA54" s="1">
        <v>9</v>
      </c>
      <c r="AB54" s="1">
        <v>17</v>
      </c>
      <c r="AC54" s="1">
        <v>6</v>
      </c>
      <c r="AD54" s="3">
        <v>11.98</v>
      </c>
      <c r="AE54" s="3">
        <v>14.95</v>
      </c>
      <c r="AF54" s="11">
        <v>11.15</v>
      </c>
      <c r="AH54" s="10">
        <v>13</v>
      </c>
      <c r="AI54" s="2" t="s">
        <v>28</v>
      </c>
      <c r="AJ54" s="1">
        <v>10</v>
      </c>
      <c r="AK54" s="1">
        <v>3</v>
      </c>
      <c r="AL54" s="1">
        <v>0</v>
      </c>
      <c r="AM54" s="1">
        <v>7</v>
      </c>
      <c r="AN54" s="1">
        <v>8</v>
      </c>
      <c r="AO54" s="1">
        <v>18</v>
      </c>
      <c r="AP54" s="1">
        <v>9</v>
      </c>
      <c r="AQ54" s="3">
        <v>8.9700000000000006</v>
      </c>
      <c r="AR54" s="3">
        <v>14.27</v>
      </c>
      <c r="AS54" s="11">
        <v>10.36</v>
      </c>
    </row>
    <row r="55" spans="4:45" ht="30.75" thickBot="1" x14ac:dyDescent="0.25">
      <c r="U55" s="12">
        <v>7</v>
      </c>
      <c r="V55" s="5" t="s">
        <v>29</v>
      </c>
      <c r="W55" s="4">
        <v>10</v>
      </c>
      <c r="X55" s="4">
        <v>6</v>
      </c>
      <c r="Y55" s="4">
        <v>0</v>
      </c>
      <c r="Z55" s="4">
        <v>4</v>
      </c>
      <c r="AA55" s="4">
        <v>21</v>
      </c>
      <c r="AB55" s="4">
        <v>15</v>
      </c>
      <c r="AC55" s="4">
        <v>18</v>
      </c>
      <c r="AD55" s="6">
        <v>18.48</v>
      </c>
      <c r="AE55" s="6">
        <v>11.18</v>
      </c>
      <c r="AF55" s="13">
        <v>18.55</v>
      </c>
      <c r="AH55" s="12">
        <v>2</v>
      </c>
      <c r="AI55" s="5" t="s">
        <v>29</v>
      </c>
      <c r="AJ55" s="4">
        <v>11</v>
      </c>
      <c r="AK55" s="4">
        <v>5</v>
      </c>
      <c r="AL55" s="4">
        <v>3</v>
      </c>
      <c r="AM55" s="4">
        <v>3</v>
      </c>
      <c r="AN55" s="4">
        <v>19</v>
      </c>
      <c r="AO55" s="4">
        <v>16</v>
      </c>
      <c r="AP55" s="4">
        <v>18</v>
      </c>
      <c r="AQ55" s="6">
        <v>14.59</v>
      </c>
      <c r="AR55" s="6">
        <v>16.62</v>
      </c>
      <c r="AS55" s="13">
        <v>13.5</v>
      </c>
    </row>
    <row r="56" spans="4:45" ht="30.75" thickBot="1" x14ac:dyDescent="0.25">
      <c r="U56" s="10">
        <v>15</v>
      </c>
      <c r="V56" s="2" t="s">
        <v>30</v>
      </c>
      <c r="W56" s="1">
        <v>10</v>
      </c>
      <c r="X56" s="1">
        <v>4</v>
      </c>
      <c r="Y56" s="1">
        <v>1</v>
      </c>
      <c r="Z56" s="1">
        <v>5</v>
      </c>
      <c r="AA56" s="1">
        <v>11</v>
      </c>
      <c r="AB56" s="1">
        <v>12</v>
      </c>
      <c r="AC56" s="1">
        <v>13</v>
      </c>
      <c r="AD56" s="3">
        <v>13.51</v>
      </c>
      <c r="AE56" s="3">
        <v>11.43</v>
      </c>
      <c r="AF56" s="11">
        <v>14.61</v>
      </c>
      <c r="AH56" s="10">
        <v>18</v>
      </c>
      <c r="AI56" s="2" t="s">
        <v>30</v>
      </c>
      <c r="AJ56" s="1">
        <v>10</v>
      </c>
      <c r="AK56" s="1">
        <v>1</v>
      </c>
      <c r="AL56" s="1">
        <v>2</v>
      </c>
      <c r="AM56" s="1">
        <v>7</v>
      </c>
      <c r="AN56" s="1">
        <v>6</v>
      </c>
      <c r="AO56" s="1">
        <v>13</v>
      </c>
      <c r="AP56" s="1">
        <v>5</v>
      </c>
      <c r="AQ56" s="3">
        <v>12.74</v>
      </c>
      <c r="AR56" s="3">
        <v>11.85</v>
      </c>
      <c r="AS56" s="11">
        <v>14.35</v>
      </c>
    </row>
    <row r="57" spans="4:45" ht="60.75" thickBot="1" x14ac:dyDescent="0.25">
      <c r="U57" s="14">
        <v>17</v>
      </c>
      <c r="V57" s="15" t="s">
        <v>31</v>
      </c>
      <c r="W57" s="16">
        <v>10</v>
      </c>
      <c r="X57" s="16">
        <v>3</v>
      </c>
      <c r="Y57" s="16">
        <v>2</v>
      </c>
      <c r="Z57" s="16">
        <v>5</v>
      </c>
      <c r="AA57" s="16">
        <v>6</v>
      </c>
      <c r="AB57" s="16">
        <v>14</v>
      </c>
      <c r="AC57" s="16">
        <v>11</v>
      </c>
      <c r="AD57" s="17">
        <v>9.56</v>
      </c>
      <c r="AE57" s="17">
        <v>15.23</v>
      </c>
      <c r="AF57" s="18">
        <v>9.56</v>
      </c>
      <c r="AH57" s="14">
        <v>16</v>
      </c>
      <c r="AI57" s="15" t="s">
        <v>31</v>
      </c>
      <c r="AJ57" s="16">
        <v>10</v>
      </c>
      <c r="AK57" s="16">
        <v>1</v>
      </c>
      <c r="AL57" s="16">
        <v>3</v>
      </c>
      <c r="AM57" s="16">
        <v>6</v>
      </c>
      <c r="AN57" s="16">
        <v>6</v>
      </c>
      <c r="AO57" s="16">
        <v>16</v>
      </c>
      <c r="AP57" s="16">
        <v>6</v>
      </c>
      <c r="AQ57" s="17">
        <v>8.58</v>
      </c>
      <c r="AR57" s="17">
        <v>14.32</v>
      </c>
      <c r="AS57" s="18">
        <v>10.18</v>
      </c>
    </row>
    <row r="59" spans="4:45" ht="15" thickBot="1" x14ac:dyDescent="0.25">
      <c r="U59" s="19" t="s">
        <v>217</v>
      </c>
      <c r="AH59" s="19" t="s">
        <v>216</v>
      </c>
    </row>
    <row r="60" spans="4:45" ht="18.75" thickBot="1" x14ac:dyDescent="0.25">
      <c r="U60" s="7" t="s">
        <v>0</v>
      </c>
      <c r="V60" s="8" t="s">
        <v>1</v>
      </c>
      <c r="W60" s="8" t="s">
        <v>2</v>
      </c>
      <c r="X60" s="8" t="s">
        <v>3</v>
      </c>
      <c r="Y60" s="8" t="s">
        <v>4</v>
      </c>
      <c r="Z60" s="8" t="s">
        <v>5</v>
      </c>
      <c r="AA60" s="8" t="s">
        <v>6</v>
      </c>
      <c r="AB60" s="8" t="s">
        <v>7</v>
      </c>
      <c r="AC60" s="8" t="s">
        <v>8</v>
      </c>
      <c r="AD60" s="8" t="s">
        <v>9</v>
      </c>
      <c r="AE60" s="8" t="s">
        <v>10</v>
      </c>
      <c r="AF60" s="9" t="s">
        <v>11</v>
      </c>
      <c r="AH60" s="7" t="s">
        <v>0</v>
      </c>
      <c r="AI60" s="8" t="s">
        <v>1</v>
      </c>
      <c r="AJ60" s="8" t="s">
        <v>2</v>
      </c>
      <c r="AK60" s="8" t="s">
        <v>3</v>
      </c>
      <c r="AL60" s="8" t="s">
        <v>4</v>
      </c>
      <c r="AM60" s="8" t="s">
        <v>5</v>
      </c>
      <c r="AN60" s="8" t="s">
        <v>6</v>
      </c>
      <c r="AO60" s="8" t="s">
        <v>7</v>
      </c>
      <c r="AP60" s="8" t="s">
        <v>8</v>
      </c>
      <c r="AQ60" s="8" t="s">
        <v>9</v>
      </c>
      <c r="AR60" s="8" t="s">
        <v>10</v>
      </c>
      <c r="AS60" s="9" t="s">
        <v>11</v>
      </c>
    </row>
    <row r="61" spans="4:45" ht="18.75" thickBot="1" x14ac:dyDescent="0.25">
      <c r="U61" s="10">
        <v>4</v>
      </c>
      <c r="V61" s="2" t="s">
        <v>12</v>
      </c>
      <c r="W61" s="1">
        <v>3</v>
      </c>
      <c r="X61" s="1">
        <v>2</v>
      </c>
      <c r="Y61" s="1">
        <v>1</v>
      </c>
      <c r="Z61" s="1">
        <v>0</v>
      </c>
      <c r="AA61" s="1">
        <v>6</v>
      </c>
      <c r="AB61" s="1">
        <v>3</v>
      </c>
      <c r="AC61" s="1">
        <v>7</v>
      </c>
      <c r="AD61" s="3">
        <v>5.76</v>
      </c>
      <c r="AE61" s="3" t="s">
        <v>101</v>
      </c>
      <c r="AF61" s="11" t="s">
        <v>102</v>
      </c>
      <c r="AH61" s="10">
        <v>1</v>
      </c>
      <c r="AI61" s="2" t="s">
        <v>12</v>
      </c>
      <c r="AJ61" s="1">
        <v>3</v>
      </c>
      <c r="AK61" s="1">
        <v>3</v>
      </c>
      <c r="AL61" s="1">
        <v>0</v>
      </c>
      <c r="AM61" s="1">
        <v>0</v>
      </c>
      <c r="AN61" s="1">
        <v>8</v>
      </c>
      <c r="AO61" s="1">
        <v>2</v>
      </c>
      <c r="AP61" s="1">
        <v>9</v>
      </c>
      <c r="AQ61" s="3" t="s">
        <v>158</v>
      </c>
      <c r="AR61" s="3" t="s">
        <v>159</v>
      </c>
      <c r="AS61" s="11" t="s">
        <v>160</v>
      </c>
    </row>
    <row r="62" spans="4:45" ht="30.75" thickBot="1" x14ac:dyDescent="0.25">
      <c r="U62" s="12">
        <v>11</v>
      </c>
      <c r="V62" s="5" t="s">
        <v>13</v>
      </c>
      <c r="W62" s="4">
        <v>3</v>
      </c>
      <c r="X62" s="4">
        <v>1</v>
      </c>
      <c r="Y62" s="4">
        <v>1</v>
      </c>
      <c r="Z62" s="4">
        <v>1</v>
      </c>
      <c r="AA62" s="4">
        <v>4</v>
      </c>
      <c r="AB62" s="4">
        <v>5</v>
      </c>
      <c r="AC62" s="4">
        <v>4</v>
      </c>
      <c r="AD62" s="6" t="s">
        <v>103</v>
      </c>
      <c r="AE62" s="6" t="s">
        <v>104</v>
      </c>
      <c r="AF62" s="13" t="s">
        <v>105</v>
      </c>
      <c r="AH62" s="12">
        <v>2</v>
      </c>
      <c r="AI62" s="5" t="s">
        <v>13</v>
      </c>
      <c r="AJ62" s="4">
        <v>3</v>
      </c>
      <c r="AK62" s="4">
        <v>3</v>
      </c>
      <c r="AL62" s="4">
        <v>0</v>
      </c>
      <c r="AM62" s="4">
        <v>0</v>
      </c>
      <c r="AN62" s="4">
        <v>5</v>
      </c>
      <c r="AO62" s="4">
        <v>1</v>
      </c>
      <c r="AP62" s="4">
        <v>9</v>
      </c>
      <c r="AQ62" s="6" t="s">
        <v>161</v>
      </c>
      <c r="AR62" s="6" t="s">
        <v>162</v>
      </c>
      <c r="AS62" s="13" t="s">
        <v>163</v>
      </c>
    </row>
    <row r="63" spans="4:45" ht="30.75" thickBot="1" x14ac:dyDescent="0.25">
      <c r="U63" s="10">
        <v>10</v>
      </c>
      <c r="V63" s="2" t="s">
        <v>14</v>
      </c>
      <c r="W63" s="1">
        <v>3</v>
      </c>
      <c r="X63" s="1">
        <v>1</v>
      </c>
      <c r="Y63" s="1">
        <v>1</v>
      </c>
      <c r="Z63" s="1">
        <v>1</v>
      </c>
      <c r="AA63" s="1">
        <v>4</v>
      </c>
      <c r="AB63" s="1">
        <v>3</v>
      </c>
      <c r="AC63" s="1">
        <v>4</v>
      </c>
      <c r="AD63" s="3" t="s">
        <v>106</v>
      </c>
      <c r="AE63" s="3" t="s">
        <v>107</v>
      </c>
      <c r="AF63" s="11" t="s">
        <v>108</v>
      </c>
      <c r="AH63" s="10">
        <v>20</v>
      </c>
      <c r="AI63" s="2" t="s">
        <v>14</v>
      </c>
      <c r="AJ63" s="1">
        <v>3</v>
      </c>
      <c r="AK63" s="1">
        <v>0</v>
      </c>
      <c r="AL63" s="1">
        <v>0</v>
      </c>
      <c r="AM63" s="1">
        <v>3</v>
      </c>
      <c r="AN63" s="1">
        <v>0</v>
      </c>
      <c r="AO63" s="1">
        <v>7</v>
      </c>
      <c r="AP63" s="1">
        <v>0</v>
      </c>
      <c r="AQ63" s="3" t="s">
        <v>164</v>
      </c>
      <c r="AR63" s="3" t="s">
        <v>165</v>
      </c>
      <c r="AS63" s="11" t="s">
        <v>166</v>
      </c>
    </row>
    <row r="64" spans="4:45" ht="30.75" thickBot="1" x14ac:dyDescent="0.25">
      <c r="U64" s="12">
        <v>3</v>
      </c>
      <c r="V64" s="5" t="s">
        <v>15</v>
      </c>
      <c r="W64" s="4">
        <v>3</v>
      </c>
      <c r="X64" s="4">
        <v>2</v>
      </c>
      <c r="Y64" s="4">
        <v>1</v>
      </c>
      <c r="Z64" s="4">
        <v>0</v>
      </c>
      <c r="AA64" s="4">
        <v>7</v>
      </c>
      <c r="AB64" s="4">
        <v>3</v>
      </c>
      <c r="AC64" s="4">
        <v>7</v>
      </c>
      <c r="AD64" s="6" t="s">
        <v>109</v>
      </c>
      <c r="AE64" s="6" t="s">
        <v>110</v>
      </c>
      <c r="AF64" s="13" t="s">
        <v>111</v>
      </c>
      <c r="AH64" s="12">
        <v>5</v>
      </c>
      <c r="AI64" s="5" t="s">
        <v>15</v>
      </c>
      <c r="AJ64" s="4">
        <v>3</v>
      </c>
      <c r="AK64" s="4">
        <v>2</v>
      </c>
      <c r="AL64" s="4">
        <v>1</v>
      </c>
      <c r="AM64" s="4">
        <v>0</v>
      </c>
      <c r="AN64" s="4">
        <v>4</v>
      </c>
      <c r="AO64" s="4">
        <v>1</v>
      </c>
      <c r="AP64" s="4">
        <v>7</v>
      </c>
      <c r="AQ64" s="6" t="s">
        <v>167</v>
      </c>
      <c r="AR64" s="6" t="s">
        <v>168</v>
      </c>
      <c r="AS64" s="13" t="s">
        <v>169</v>
      </c>
    </row>
    <row r="65" spans="21:45" ht="18.75" thickBot="1" x14ac:dyDescent="0.25">
      <c r="U65" s="10">
        <v>12</v>
      </c>
      <c r="V65" s="2" t="s">
        <v>16</v>
      </c>
      <c r="W65" s="1">
        <v>3</v>
      </c>
      <c r="X65" s="1">
        <v>1</v>
      </c>
      <c r="Y65" s="1">
        <v>0</v>
      </c>
      <c r="Z65" s="1">
        <v>2</v>
      </c>
      <c r="AA65" s="1">
        <v>6</v>
      </c>
      <c r="AB65" s="1">
        <v>6</v>
      </c>
      <c r="AC65" s="1">
        <v>3</v>
      </c>
      <c r="AD65" s="3" t="s">
        <v>112</v>
      </c>
      <c r="AE65" s="3" t="s">
        <v>113</v>
      </c>
      <c r="AF65" s="11" t="s">
        <v>114</v>
      </c>
      <c r="AH65" s="10">
        <v>3</v>
      </c>
      <c r="AI65" s="2" t="s">
        <v>16</v>
      </c>
      <c r="AJ65" s="1">
        <v>3</v>
      </c>
      <c r="AK65" s="1">
        <v>2</v>
      </c>
      <c r="AL65" s="1">
        <v>1</v>
      </c>
      <c r="AM65" s="1">
        <v>0</v>
      </c>
      <c r="AN65" s="1">
        <v>9</v>
      </c>
      <c r="AO65" s="1">
        <v>4</v>
      </c>
      <c r="AP65" s="1">
        <v>7</v>
      </c>
      <c r="AQ65" s="3" t="s">
        <v>170</v>
      </c>
      <c r="AR65" s="3" t="s">
        <v>171</v>
      </c>
      <c r="AS65" s="11" t="s">
        <v>172</v>
      </c>
    </row>
    <row r="66" spans="21:45" ht="18.75" thickBot="1" x14ac:dyDescent="0.25">
      <c r="U66" s="12">
        <v>8</v>
      </c>
      <c r="V66" s="5" t="s">
        <v>17</v>
      </c>
      <c r="W66" s="4">
        <v>3</v>
      </c>
      <c r="X66" s="4">
        <v>2</v>
      </c>
      <c r="Y66" s="4">
        <v>0</v>
      </c>
      <c r="Z66" s="4">
        <v>1</v>
      </c>
      <c r="AA66" s="4">
        <v>3</v>
      </c>
      <c r="AB66" s="4">
        <v>1</v>
      </c>
      <c r="AC66" s="4">
        <v>6</v>
      </c>
      <c r="AD66" s="6" t="s">
        <v>115</v>
      </c>
      <c r="AE66" s="6" t="s">
        <v>116</v>
      </c>
      <c r="AF66" s="13" t="s">
        <v>117</v>
      </c>
      <c r="AH66" s="12">
        <v>16</v>
      </c>
      <c r="AI66" s="5" t="s">
        <v>17</v>
      </c>
      <c r="AJ66" s="4">
        <v>4</v>
      </c>
      <c r="AK66" s="4">
        <v>0</v>
      </c>
      <c r="AL66" s="4">
        <v>2</v>
      </c>
      <c r="AM66" s="4">
        <v>2</v>
      </c>
      <c r="AN66" s="4">
        <v>2</v>
      </c>
      <c r="AO66" s="4">
        <v>4</v>
      </c>
      <c r="AP66" s="4">
        <v>2</v>
      </c>
      <c r="AQ66" s="6" t="s">
        <v>173</v>
      </c>
      <c r="AR66" s="6" t="s">
        <v>174</v>
      </c>
      <c r="AS66" s="13" t="s">
        <v>175</v>
      </c>
    </row>
    <row r="67" spans="21:45" ht="30.75" thickBot="1" x14ac:dyDescent="0.25">
      <c r="U67" s="10">
        <v>17</v>
      </c>
      <c r="V67" s="2" t="s">
        <v>18</v>
      </c>
      <c r="W67" s="1">
        <v>4</v>
      </c>
      <c r="X67" s="1">
        <v>0</v>
      </c>
      <c r="Y67" s="1">
        <v>2</v>
      </c>
      <c r="Z67" s="1">
        <v>2</v>
      </c>
      <c r="AA67" s="1">
        <v>1</v>
      </c>
      <c r="AB67" s="1">
        <v>8</v>
      </c>
      <c r="AC67" s="1">
        <v>2</v>
      </c>
      <c r="AD67" s="3" t="s">
        <v>118</v>
      </c>
      <c r="AE67" s="3" t="s">
        <v>119</v>
      </c>
      <c r="AF67" s="11" t="s">
        <v>120</v>
      </c>
      <c r="AH67" s="10">
        <v>12</v>
      </c>
      <c r="AI67" s="2" t="s">
        <v>18</v>
      </c>
      <c r="AJ67" s="1">
        <v>3</v>
      </c>
      <c r="AK67" s="1">
        <v>1</v>
      </c>
      <c r="AL67" s="1">
        <v>0</v>
      </c>
      <c r="AM67" s="1">
        <v>2</v>
      </c>
      <c r="AN67" s="1">
        <v>2</v>
      </c>
      <c r="AO67" s="1">
        <v>2</v>
      </c>
      <c r="AP67" s="1">
        <v>3</v>
      </c>
      <c r="AQ67" s="3" t="s">
        <v>176</v>
      </c>
      <c r="AR67" s="3" t="s">
        <v>177</v>
      </c>
      <c r="AS67" s="11" t="s">
        <v>178</v>
      </c>
    </row>
    <row r="68" spans="21:45" ht="18.75" thickBot="1" x14ac:dyDescent="0.25">
      <c r="U68" s="12">
        <v>20</v>
      </c>
      <c r="V68" s="5" t="s">
        <v>19</v>
      </c>
      <c r="W68" s="4">
        <v>3</v>
      </c>
      <c r="X68" s="4">
        <v>0</v>
      </c>
      <c r="Y68" s="4">
        <v>0</v>
      </c>
      <c r="Z68" s="4">
        <v>3</v>
      </c>
      <c r="AA68" s="4">
        <v>3</v>
      </c>
      <c r="AB68" s="4">
        <v>8</v>
      </c>
      <c r="AC68" s="4">
        <v>0</v>
      </c>
      <c r="AD68" s="6" t="s">
        <v>121</v>
      </c>
      <c r="AE68" s="6" t="s">
        <v>122</v>
      </c>
      <c r="AF68" s="13" t="s">
        <v>123</v>
      </c>
      <c r="AH68" s="12">
        <v>19</v>
      </c>
      <c r="AI68" s="5" t="s">
        <v>19</v>
      </c>
      <c r="AJ68" s="4">
        <v>3</v>
      </c>
      <c r="AK68" s="4">
        <v>0</v>
      </c>
      <c r="AL68" s="4">
        <v>1</v>
      </c>
      <c r="AM68" s="4">
        <v>2</v>
      </c>
      <c r="AN68" s="4">
        <v>1</v>
      </c>
      <c r="AO68" s="4">
        <v>6</v>
      </c>
      <c r="AP68" s="4">
        <v>1</v>
      </c>
      <c r="AQ68" s="6" t="s">
        <v>179</v>
      </c>
      <c r="AR68" s="6" t="s">
        <v>180</v>
      </c>
      <c r="AS68" s="13" t="s">
        <v>181</v>
      </c>
    </row>
    <row r="69" spans="21:45" ht="18.75" thickBot="1" x14ac:dyDescent="0.25">
      <c r="U69" s="10">
        <v>9</v>
      </c>
      <c r="V69" s="2" t="s">
        <v>20</v>
      </c>
      <c r="W69" s="1">
        <v>4</v>
      </c>
      <c r="X69" s="1">
        <v>2</v>
      </c>
      <c r="Y69" s="1">
        <v>0</v>
      </c>
      <c r="Z69" s="1">
        <v>2</v>
      </c>
      <c r="AA69" s="1">
        <v>5</v>
      </c>
      <c r="AB69" s="1">
        <v>5</v>
      </c>
      <c r="AC69" s="1">
        <v>6</v>
      </c>
      <c r="AD69" s="3">
        <v>5</v>
      </c>
      <c r="AE69" s="3" t="s">
        <v>124</v>
      </c>
      <c r="AF69" s="11" t="s">
        <v>125</v>
      </c>
      <c r="AH69" s="10">
        <v>7</v>
      </c>
      <c r="AI69" s="2" t="s">
        <v>20</v>
      </c>
      <c r="AJ69" s="1">
        <v>3</v>
      </c>
      <c r="AK69" s="1">
        <v>2</v>
      </c>
      <c r="AL69" s="1">
        <v>0</v>
      </c>
      <c r="AM69" s="1">
        <v>1</v>
      </c>
      <c r="AN69" s="1">
        <v>4</v>
      </c>
      <c r="AO69" s="1">
        <v>1</v>
      </c>
      <c r="AP69" s="1">
        <v>6</v>
      </c>
      <c r="AQ69" s="3" t="s">
        <v>182</v>
      </c>
      <c r="AR69" s="3" t="s">
        <v>183</v>
      </c>
      <c r="AS69" s="11" t="s">
        <v>184</v>
      </c>
    </row>
    <row r="70" spans="21:45" ht="18.75" thickBot="1" x14ac:dyDescent="0.25">
      <c r="U70" s="12">
        <v>16</v>
      </c>
      <c r="V70" s="5" t="s">
        <v>21</v>
      </c>
      <c r="W70" s="4">
        <v>3</v>
      </c>
      <c r="X70" s="4">
        <v>0</v>
      </c>
      <c r="Y70" s="4">
        <v>2</v>
      </c>
      <c r="Z70" s="4">
        <v>1</v>
      </c>
      <c r="AA70" s="4">
        <v>3</v>
      </c>
      <c r="AB70" s="4">
        <v>5</v>
      </c>
      <c r="AC70" s="4">
        <v>2</v>
      </c>
      <c r="AD70" s="6" t="s">
        <v>126</v>
      </c>
      <c r="AE70" s="6" t="s">
        <v>127</v>
      </c>
      <c r="AF70" s="13" t="s">
        <v>128</v>
      </c>
      <c r="AH70" s="12">
        <v>17</v>
      </c>
      <c r="AI70" s="5" t="s">
        <v>21</v>
      </c>
      <c r="AJ70" s="4">
        <v>3</v>
      </c>
      <c r="AK70" s="4">
        <v>0</v>
      </c>
      <c r="AL70" s="4">
        <v>1</v>
      </c>
      <c r="AM70" s="4">
        <v>2</v>
      </c>
      <c r="AN70" s="4">
        <v>4</v>
      </c>
      <c r="AO70" s="4">
        <v>6</v>
      </c>
      <c r="AP70" s="4">
        <v>1</v>
      </c>
      <c r="AQ70" s="6" t="s">
        <v>185</v>
      </c>
      <c r="AR70" s="6" t="s">
        <v>186</v>
      </c>
      <c r="AS70" s="13" t="s">
        <v>146</v>
      </c>
    </row>
    <row r="71" spans="21:45" ht="18.75" thickBot="1" x14ac:dyDescent="0.25">
      <c r="U71" s="10">
        <v>18</v>
      </c>
      <c r="V71" s="2" t="s">
        <v>22</v>
      </c>
      <c r="W71" s="1">
        <v>3</v>
      </c>
      <c r="X71" s="1">
        <v>0</v>
      </c>
      <c r="Y71" s="1">
        <v>1</v>
      </c>
      <c r="Z71" s="1">
        <v>2</v>
      </c>
      <c r="AA71" s="1">
        <v>2</v>
      </c>
      <c r="AB71" s="1">
        <v>6</v>
      </c>
      <c r="AC71" s="1">
        <v>1</v>
      </c>
      <c r="AD71" s="3" t="s">
        <v>129</v>
      </c>
      <c r="AE71" s="3" t="s">
        <v>130</v>
      </c>
      <c r="AF71" s="11" t="s">
        <v>131</v>
      </c>
      <c r="AH71" s="10">
        <v>13</v>
      </c>
      <c r="AI71" s="2" t="s">
        <v>22</v>
      </c>
      <c r="AJ71" s="1">
        <v>3</v>
      </c>
      <c r="AK71" s="1">
        <v>1</v>
      </c>
      <c r="AL71" s="1">
        <v>0</v>
      </c>
      <c r="AM71" s="1">
        <v>2</v>
      </c>
      <c r="AN71" s="1">
        <v>3</v>
      </c>
      <c r="AO71" s="1">
        <v>4</v>
      </c>
      <c r="AP71" s="1">
        <v>3</v>
      </c>
      <c r="AQ71" s="3" t="s">
        <v>187</v>
      </c>
      <c r="AR71" s="3" t="s">
        <v>188</v>
      </c>
      <c r="AS71" s="11" t="s">
        <v>189</v>
      </c>
    </row>
    <row r="72" spans="21:45" ht="30.75" thickBot="1" x14ac:dyDescent="0.25">
      <c r="U72" s="12">
        <v>5</v>
      </c>
      <c r="V72" s="5" t="s">
        <v>23</v>
      </c>
      <c r="W72" s="4">
        <v>3</v>
      </c>
      <c r="X72" s="4">
        <v>2</v>
      </c>
      <c r="Y72" s="4">
        <v>1</v>
      </c>
      <c r="Z72" s="4">
        <v>0</v>
      </c>
      <c r="AA72" s="4">
        <v>5</v>
      </c>
      <c r="AB72" s="4">
        <v>2</v>
      </c>
      <c r="AC72" s="4">
        <v>7</v>
      </c>
      <c r="AD72" s="6" t="s">
        <v>132</v>
      </c>
      <c r="AE72" s="6" t="s">
        <v>133</v>
      </c>
      <c r="AF72" s="13" t="s">
        <v>134</v>
      </c>
      <c r="AH72" s="12">
        <v>15</v>
      </c>
      <c r="AI72" s="5" t="s">
        <v>23</v>
      </c>
      <c r="AJ72" s="4">
        <v>3</v>
      </c>
      <c r="AK72" s="4">
        <v>1</v>
      </c>
      <c r="AL72" s="4">
        <v>0</v>
      </c>
      <c r="AM72" s="4">
        <v>2</v>
      </c>
      <c r="AN72" s="4">
        <v>4</v>
      </c>
      <c r="AO72" s="4">
        <v>7</v>
      </c>
      <c r="AP72" s="4">
        <v>3</v>
      </c>
      <c r="AQ72" s="6" t="s">
        <v>190</v>
      </c>
      <c r="AR72" s="6" t="s">
        <v>165</v>
      </c>
      <c r="AS72" s="13" t="s">
        <v>191</v>
      </c>
    </row>
    <row r="73" spans="21:45" ht="30.75" thickBot="1" x14ac:dyDescent="0.25">
      <c r="U73" s="10">
        <v>2</v>
      </c>
      <c r="V73" s="2" t="s">
        <v>24</v>
      </c>
      <c r="W73" s="1">
        <v>4</v>
      </c>
      <c r="X73" s="1">
        <v>2</v>
      </c>
      <c r="Y73" s="1">
        <v>1</v>
      </c>
      <c r="Z73" s="1">
        <v>1</v>
      </c>
      <c r="AA73" s="1">
        <v>9</v>
      </c>
      <c r="AB73" s="1">
        <v>5</v>
      </c>
      <c r="AC73" s="1">
        <v>7</v>
      </c>
      <c r="AD73" s="3" t="s">
        <v>135</v>
      </c>
      <c r="AE73" s="3">
        <v>5</v>
      </c>
      <c r="AF73" s="11" t="s">
        <v>136</v>
      </c>
      <c r="AH73" s="10">
        <v>8</v>
      </c>
      <c r="AI73" s="2" t="s">
        <v>24</v>
      </c>
      <c r="AJ73" s="1">
        <v>3</v>
      </c>
      <c r="AK73" s="1">
        <v>2</v>
      </c>
      <c r="AL73" s="1">
        <v>0</v>
      </c>
      <c r="AM73" s="1">
        <v>1</v>
      </c>
      <c r="AN73" s="1">
        <v>5</v>
      </c>
      <c r="AO73" s="1">
        <v>3</v>
      </c>
      <c r="AP73" s="1">
        <v>6</v>
      </c>
      <c r="AQ73" s="3" t="s">
        <v>192</v>
      </c>
      <c r="AR73" s="3" t="s">
        <v>193</v>
      </c>
      <c r="AS73" s="11" t="s">
        <v>194</v>
      </c>
    </row>
    <row r="74" spans="21:45" ht="45.75" thickBot="1" x14ac:dyDescent="0.25">
      <c r="U74" s="12">
        <v>1</v>
      </c>
      <c r="V74" s="5" t="s">
        <v>25</v>
      </c>
      <c r="W74" s="4">
        <v>3</v>
      </c>
      <c r="X74" s="4">
        <v>3</v>
      </c>
      <c r="Y74" s="4">
        <v>0</v>
      </c>
      <c r="Z74" s="4">
        <v>0</v>
      </c>
      <c r="AA74" s="4">
        <v>8</v>
      </c>
      <c r="AB74" s="4">
        <v>1</v>
      </c>
      <c r="AC74" s="4">
        <v>9</v>
      </c>
      <c r="AD74" s="6" t="s">
        <v>137</v>
      </c>
      <c r="AE74" s="6" t="s">
        <v>138</v>
      </c>
      <c r="AF74" s="13" t="s">
        <v>139</v>
      </c>
      <c r="AH74" s="12">
        <v>6</v>
      </c>
      <c r="AI74" s="5" t="s">
        <v>25</v>
      </c>
      <c r="AJ74" s="4">
        <v>4</v>
      </c>
      <c r="AK74" s="4">
        <v>2</v>
      </c>
      <c r="AL74" s="4">
        <v>1</v>
      </c>
      <c r="AM74" s="4">
        <v>1</v>
      </c>
      <c r="AN74" s="4">
        <v>6</v>
      </c>
      <c r="AO74" s="4">
        <v>5</v>
      </c>
      <c r="AP74" s="4">
        <v>7</v>
      </c>
      <c r="AQ74" s="6" t="s">
        <v>195</v>
      </c>
      <c r="AR74" s="6" t="s">
        <v>196</v>
      </c>
      <c r="AS74" s="13" t="s">
        <v>197</v>
      </c>
    </row>
    <row r="75" spans="21:45" ht="30.75" thickBot="1" x14ac:dyDescent="0.25">
      <c r="U75" s="10">
        <v>7</v>
      </c>
      <c r="V75" s="2" t="s">
        <v>26</v>
      </c>
      <c r="W75" s="1">
        <v>3</v>
      </c>
      <c r="X75" s="1">
        <v>2</v>
      </c>
      <c r="Y75" s="1">
        <v>1</v>
      </c>
      <c r="Z75" s="1">
        <v>0</v>
      </c>
      <c r="AA75" s="1">
        <v>2</v>
      </c>
      <c r="AB75" s="1">
        <v>0</v>
      </c>
      <c r="AC75" s="1">
        <v>7</v>
      </c>
      <c r="AD75" s="3" t="s">
        <v>140</v>
      </c>
      <c r="AE75" s="3" t="s">
        <v>141</v>
      </c>
      <c r="AF75" s="11" t="s">
        <v>142</v>
      </c>
      <c r="AH75" s="10">
        <v>9</v>
      </c>
      <c r="AI75" s="2" t="s">
        <v>26</v>
      </c>
      <c r="AJ75" s="1">
        <v>3</v>
      </c>
      <c r="AK75" s="1">
        <v>1</v>
      </c>
      <c r="AL75" s="1">
        <v>2</v>
      </c>
      <c r="AM75" s="1">
        <v>0</v>
      </c>
      <c r="AN75" s="1">
        <v>3</v>
      </c>
      <c r="AO75" s="1">
        <v>0</v>
      </c>
      <c r="AP75" s="1">
        <v>5</v>
      </c>
      <c r="AQ75" s="3" t="s">
        <v>198</v>
      </c>
      <c r="AR75" s="3" t="s">
        <v>199</v>
      </c>
      <c r="AS75" s="11" t="s">
        <v>200</v>
      </c>
    </row>
    <row r="76" spans="21:45" ht="45.75" thickBot="1" x14ac:dyDescent="0.25">
      <c r="U76" s="12">
        <v>6</v>
      </c>
      <c r="V76" s="5" t="s">
        <v>27</v>
      </c>
      <c r="W76" s="4">
        <v>3</v>
      </c>
      <c r="X76" s="4">
        <v>2</v>
      </c>
      <c r="Y76" s="4">
        <v>1</v>
      </c>
      <c r="Z76" s="4">
        <v>0</v>
      </c>
      <c r="AA76" s="4">
        <v>4</v>
      </c>
      <c r="AB76" s="4">
        <v>1</v>
      </c>
      <c r="AC76" s="4">
        <v>7</v>
      </c>
      <c r="AD76" s="6" t="s">
        <v>143</v>
      </c>
      <c r="AE76" s="6" t="s">
        <v>144</v>
      </c>
      <c r="AF76" s="13" t="s">
        <v>145</v>
      </c>
      <c r="AH76" s="12">
        <v>11</v>
      </c>
      <c r="AI76" s="5" t="s">
        <v>27</v>
      </c>
      <c r="AJ76" s="4">
        <v>3</v>
      </c>
      <c r="AK76" s="4">
        <v>1</v>
      </c>
      <c r="AL76" s="4">
        <v>1</v>
      </c>
      <c r="AM76" s="4">
        <v>1</v>
      </c>
      <c r="AN76" s="4">
        <v>2</v>
      </c>
      <c r="AO76" s="4">
        <v>4</v>
      </c>
      <c r="AP76" s="4">
        <v>4</v>
      </c>
      <c r="AQ76" s="6" t="s">
        <v>201</v>
      </c>
      <c r="AR76" s="6" t="s">
        <v>202</v>
      </c>
      <c r="AS76" s="13" t="s">
        <v>203</v>
      </c>
    </row>
    <row r="77" spans="21:45" ht="30.75" thickBot="1" x14ac:dyDescent="0.25">
      <c r="U77" s="10">
        <v>19</v>
      </c>
      <c r="V77" s="2" t="s">
        <v>28</v>
      </c>
      <c r="W77" s="1">
        <v>3</v>
      </c>
      <c r="X77" s="1">
        <v>0</v>
      </c>
      <c r="Y77" s="1">
        <v>0</v>
      </c>
      <c r="Z77" s="1">
        <v>3</v>
      </c>
      <c r="AA77" s="1">
        <v>1</v>
      </c>
      <c r="AB77" s="1">
        <v>5</v>
      </c>
      <c r="AC77" s="1">
        <v>0</v>
      </c>
      <c r="AD77" s="3" t="s">
        <v>146</v>
      </c>
      <c r="AE77" s="3" t="s">
        <v>147</v>
      </c>
      <c r="AF77" s="11" t="s">
        <v>148</v>
      </c>
      <c r="AH77" s="10">
        <v>14</v>
      </c>
      <c r="AI77" s="2" t="s">
        <v>28</v>
      </c>
      <c r="AJ77" s="1">
        <v>3</v>
      </c>
      <c r="AK77" s="1">
        <v>1</v>
      </c>
      <c r="AL77" s="1">
        <v>0</v>
      </c>
      <c r="AM77" s="1">
        <v>2</v>
      </c>
      <c r="AN77" s="1">
        <v>4</v>
      </c>
      <c r="AO77" s="1">
        <v>6</v>
      </c>
      <c r="AP77" s="1">
        <v>3</v>
      </c>
      <c r="AQ77" s="3" t="s">
        <v>204</v>
      </c>
      <c r="AR77" s="3" t="s">
        <v>205</v>
      </c>
      <c r="AS77" s="11" t="s">
        <v>206</v>
      </c>
    </row>
    <row r="78" spans="21:45" ht="30.75" thickBot="1" x14ac:dyDescent="0.25">
      <c r="U78" s="12">
        <v>15</v>
      </c>
      <c r="V78" s="5" t="s">
        <v>29</v>
      </c>
      <c r="W78" s="4">
        <v>3</v>
      </c>
      <c r="X78" s="4">
        <v>1</v>
      </c>
      <c r="Y78" s="4">
        <v>0</v>
      </c>
      <c r="Z78" s="4">
        <v>2</v>
      </c>
      <c r="AA78" s="4">
        <v>4</v>
      </c>
      <c r="AB78" s="4">
        <v>7</v>
      </c>
      <c r="AC78" s="4">
        <v>3</v>
      </c>
      <c r="AD78" s="6" t="s">
        <v>149</v>
      </c>
      <c r="AE78" s="6" t="s">
        <v>150</v>
      </c>
      <c r="AF78" s="13" t="s">
        <v>151</v>
      </c>
      <c r="AH78" s="12">
        <v>4</v>
      </c>
      <c r="AI78" s="5" t="s">
        <v>29</v>
      </c>
      <c r="AJ78" s="4">
        <v>4</v>
      </c>
      <c r="AK78" s="4">
        <v>2</v>
      </c>
      <c r="AL78" s="4">
        <v>1</v>
      </c>
      <c r="AM78" s="4">
        <v>1</v>
      </c>
      <c r="AN78" s="4">
        <v>9</v>
      </c>
      <c r="AO78" s="4">
        <v>6</v>
      </c>
      <c r="AP78" s="4">
        <v>7</v>
      </c>
      <c r="AQ78" s="6" t="s">
        <v>207</v>
      </c>
      <c r="AR78" s="6" t="s">
        <v>208</v>
      </c>
      <c r="AS78" s="13" t="s">
        <v>209</v>
      </c>
    </row>
    <row r="79" spans="21:45" ht="30.75" thickBot="1" x14ac:dyDescent="0.25">
      <c r="U79" s="10">
        <v>13</v>
      </c>
      <c r="V79" s="2" t="s">
        <v>30</v>
      </c>
      <c r="W79" s="1">
        <v>3</v>
      </c>
      <c r="X79" s="1">
        <v>1</v>
      </c>
      <c r="Y79" s="1">
        <v>0</v>
      </c>
      <c r="Z79" s="1">
        <v>2</v>
      </c>
      <c r="AA79" s="1">
        <v>2</v>
      </c>
      <c r="AB79" s="1">
        <v>4</v>
      </c>
      <c r="AC79" s="1">
        <v>3</v>
      </c>
      <c r="AD79" s="3" t="s">
        <v>152</v>
      </c>
      <c r="AE79" s="3" t="s">
        <v>153</v>
      </c>
      <c r="AF79" s="11" t="s">
        <v>154</v>
      </c>
      <c r="AH79" s="10">
        <v>18</v>
      </c>
      <c r="AI79" s="2" t="s">
        <v>30</v>
      </c>
      <c r="AJ79" s="1">
        <v>3</v>
      </c>
      <c r="AK79" s="1">
        <v>0</v>
      </c>
      <c r="AL79" s="1">
        <v>1</v>
      </c>
      <c r="AM79" s="1">
        <v>2</v>
      </c>
      <c r="AN79" s="1">
        <v>3</v>
      </c>
      <c r="AO79" s="1">
        <v>6</v>
      </c>
      <c r="AP79" s="1">
        <v>1</v>
      </c>
      <c r="AQ79" s="3" t="s">
        <v>210</v>
      </c>
      <c r="AR79" s="3" t="s">
        <v>211</v>
      </c>
      <c r="AS79" s="11" t="s">
        <v>212</v>
      </c>
    </row>
    <row r="80" spans="21:45" ht="60.75" thickBot="1" x14ac:dyDescent="0.25">
      <c r="U80" s="14">
        <v>14</v>
      </c>
      <c r="V80" s="15" t="s">
        <v>31</v>
      </c>
      <c r="W80" s="16">
        <v>3</v>
      </c>
      <c r="X80" s="16">
        <v>1</v>
      </c>
      <c r="Y80" s="16">
        <v>0</v>
      </c>
      <c r="Z80" s="16">
        <v>2</v>
      </c>
      <c r="AA80" s="16">
        <v>1</v>
      </c>
      <c r="AB80" s="16">
        <v>3</v>
      </c>
      <c r="AC80" s="16">
        <v>3</v>
      </c>
      <c r="AD80" s="17" t="s">
        <v>155</v>
      </c>
      <c r="AE80" s="17" t="s">
        <v>156</v>
      </c>
      <c r="AF80" s="18" t="s">
        <v>157</v>
      </c>
      <c r="AH80" s="14">
        <v>10</v>
      </c>
      <c r="AI80" s="15" t="s">
        <v>31</v>
      </c>
      <c r="AJ80" s="16">
        <v>3</v>
      </c>
      <c r="AK80" s="16">
        <v>1</v>
      </c>
      <c r="AL80" s="16">
        <v>1</v>
      </c>
      <c r="AM80" s="16">
        <v>1</v>
      </c>
      <c r="AN80" s="16">
        <v>3</v>
      </c>
      <c r="AO80" s="16">
        <v>5</v>
      </c>
      <c r="AP80" s="16">
        <v>4</v>
      </c>
      <c r="AQ80" s="17" t="s">
        <v>213</v>
      </c>
      <c r="AR80" s="17" t="s">
        <v>214</v>
      </c>
      <c r="AS80" s="18" t="s">
        <v>215</v>
      </c>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29" priority="5" rank="1"/>
  </conditionalFormatting>
  <conditionalFormatting sqref="I7:J25">
    <cfRule type="top10" dxfId="28" priority="4" bottom="1" rank="2"/>
  </conditionalFormatting>
  <conditionalFormatting sqref="B9:D9">
    <cfRule type="top10" dxfId="27" priority="3" rank="1"/>
  </conditionalFormatting>
  <conditionalFormatting sqref="B16:B20">
    <cfRule type="top10" dxfId="26" priority="2" rank="1"/>
  </conditionalFormatting>
  <conditionalFormatting sqref="B25:B29">
    <cfRule type="top10" dxfId="25" priority="1" rank="1"/>
  </conditionalFormatting>
  <dataValidations count="2">
    <dataValidation type="list" allowBlank="1" showInputMessage="1" showErrorMessage="1" errorTitle="Team Not Valid" error="Please check spelling and enter a valid team." sqref="A2:B2" xr:uid="{CA0F29E5-410E-4776-A945-EBEB67F2C605}">
      <formula1>$O$3:$O$22</formula1>
    </dataValidation>
    <dataValidation type="list" allowBlank="1" showInputMessage="1" showErrorMessage="1" errorTitle="Team Not Valid" error="Please check spelling and enter a valid team." sqref="C2:D2" xr:uid="{4912C2A3-531D-4097-A572-BDF761CE30B7}">
      <formula1>$AA$3:$AA$22</formula1>
    </dataValidation>
  </dataValidations>
  <hyperlinks>
    <hyperlink ref="V38" r:id="rId1" display="https://understat.com/team/Arsenal/2022" xr:uid="{1C5001EF-0166-408A-96B5-4F435B3D6ECC}"/>
    <hyperlink ref="V39" r:id="rId2" display="https://understat.com/team/Aston_Villa/2022" xr:uid="{94CD8C02-35AC-4749-9AFC-1E42FCE1A544}"/>
    <hyperlink ref="V40" r:id="rId3" display="https://understat.com/team/Bournemouth/2022" xr:uid="{00967C78-68A3-446B-907A-687EDB2F00A3}"/>
    <hyperlink ref="V41" r:id="rId4" display="https://understat.com/team/Brentford/2022" xr:uid="{D8E40970-F324-424E-B3F6-319711460468}"/>
    <hyperlink ref="V42" r:id="rId5" display="https://understat.com/team/Brighton/2022" xr:uid="{D28E1E77-C788-442A-92BE-A9D23F90F528}"/>
    <hyperlink ref="V43" r:id="rId6" display="https://understat.com/team/Chelsea/2022" xr:uid="{6977495D-446B-48BB-8CF2-2902E6A3CED1}"/>
    <hyperlink ref="V44" r:id="rId7" display="https://understat.com/team/Crystal_Palace/2022" xr:uid="{ED1ED554-D7F5-418A-A135-4F4BE3D9B166}"/>
    <hyperlink ref="V45" r:id="rId8" display="https://understat.com/team/Everton/2022" xr:uid="{E2286FF5-0B79-4F91-9E6E-B6DD4E3D6AD7}"/>
    <hyperlink ref="V46" r:id="rId9" display="https://understat.com/team/Fulham/2022" xr:uid="{0075F5FD-6E99-4D98-8961-784D66431EF9}"/>
    <hyperlink ref="V47" r:id="rId10" display="https://understat.com/team/Leeds/2022" xr:uid="{1EB034AE-C502-425E-8740-23717C2E1BDE}"/>
    <hyperlink ref="V48" r:id="rId11" display="https://understat.com/team/Leicester/2022" xr:uid="{6C97E492-6812-4EAD-B536-A2CEF2D1561B}"/>
    <hyperlink ref="V49" r:id="rId12" display="https://understat.com/team/Liverpool/2022" xr:uid="{C05942A5-1524-4993-92F0-9C48097A61CC}"/>
    <hyperlink ref="V50" r:id="rId13" display="https://understat.com/team/Manchester_City/2022" xr:uid="{997973FB-CE40-4581-94D5-5C82F2F027B7}"/>
    <hyperlink ref="V51" r:id="rId14" display="https://understat.com/team/Manchester_United/2022" xr:uid="{72C51B6B-FF78-4469-A99D-DEF34FEBA9B7}"/>
    <hyperlink ref="V52" r:id="rId15" display="https://understat.com/team/Newcastle_United/2022" xr:uid="{0C7FFC7A-A4DE-43DF-B6F3-8A0745B0AF3C}"/>
    <hyperlink ref="V53" r:id="rId16" display="https://understat.com/team/Nottingham_Forest/2022" xr:uid="{A723F312-B1D4-4B1F-8BB6-42D73DAC65CF}"/>
    <hyperlink ref="V54" r:id="rId17" display="https://understat.com/team/Southampton/2022" xr:uid="{80868D40-9605-40ED-9731-1CC32B488ABB}"/>
    <hyperlink ref="V55" r:id="rId18" display="https://understat.com/team/Tottenham/2022" xr:uid="{CB3DF5CC-1ADC-420C-BCC5-5A3B4EED0703}"/>
    <hyperlink ref="V56" r:id="rId19" display="https://understat.com/team/West_Ham/2022" xr:uid="{C8E518C4-8BEB-4716-9766-A1D887FDBA21}"/>
    <hyperlink ref="V57" r:id="rId20" display="https://understat.com/team/Wolverhampton_Wanderers/2022" xr:uid="{40D38BFE-2EAC-40E8-AA05-0BDE9694CEBF}"/>
    <hyperlink ref="AI38" r:id="rId21" display="https://understat.com/team/Arsenal/2022" xr:uid="{ED77069A-B7B3-45EA-9896-77115ADC7976}"/>
    <hyperlink ref="AI39" r:id="rId22" display="https://understat.com/team/Aston_Villa/2022" xr:uid="{1FA1CAA6-D403-43AF-BCA3-1F1DF8B6A843}"/>
    <hyperlink ref="AI40" r:id="rId23" display="https://understat.com/team/Bournemouth/2022" xr:uid="{0DC8D4B6-42BB-409D-95BE-844D31A9685F}"/>
    <hyperlink ref="AI41" r:id="rId24" display="https://understat.com/team/Brentford/2022" xr:uid="{AD8399ED-7FA4-43E3-8B9E-96F3C21F65E3}"/>
    <hyperlink ref="AI42" r:id="rId25" display="https://understat.com/team/Brighton/2022" xr:uid="{5BB959CE-BED0-442C-8CA9-C81DD192B6E6}"/>
    <hyperlink ref="AI43" r:id="rId26" display="https://understat.com/team/Chelsea/2022" xr:uid="{15A0DE80-A37B-4E4B-9A61-A57E62C98620}"/>
    <hyperlink ref="AI44" r:id="rId27" display="https://understat.com/team/Crystal_Palace/2022" xr:uid="{E8662F69-431C-48C9-84A0-81C3595C42F9}"/>
    <hyperlink ref="AI45" r:id="rId28" display="https://understat.com/team/Everton/2022" xr:uid="{39005F02-C962-43E7-A976-540CADCB1B20}"/>
    <hyperlink ref="AI46" r:id="rId29" display="https://understat.com/team/Fulham/2022" xr:uid="{D0E46653-C159-4B68-BBD9-79DDCBF9851D}"/>
    <hyperlink ref="AI47" r:id="rId30" display="https://understat.com/team/Leeds/2022" xr:uid="{F5A7ED04-4C6D-42AA-B54B-23F96B7BCE34}"/>
    <hyperlink ref="AI48" r:id="rId31" display="https://understat.com/team/Leicester/2022" xr:uid="{56E68FCA-1556-40BB-8029-490C087F0691}"/>
    <hyperlink ref="AI49" r:id="rId32" display="https://understat.com/team/Liverpool/2022" xr:uid="{196DCA3C-A73A-487E-8ADE-D36D596B7280}"/>
    <hyperlink ref="AI50" r:id="rId33" display="https://understat.com/team/Manchester_City/2022" xr:uid="{AB7431E8-5A8E-411C-ADAB-020C9BB89A09}"/>
    <hyperlink ref="AI51" r:id="rId34" display="https://understat.com/team/Manchester_United/2022" xr:uid="{727E7A08-1B03-4D8F-B951-32DE03CE1EFB}"/>
    <hyperlink ref="AI52" r:id="rId35" display="https://understat.com/team/Newcastle_United/2022" xr:uid="{FF5CABFD-EB94-433D-AC94-802853BF550B}"/>
    <hyperlink ref="AI53" r:id="rId36" display="https://understat.com/team/Nottingham_Forest/2022" xr:uid="{EEA26207-80DB-446A-A573-60998C064088}"/>
    <hyperlink ref="AI54" r:id="rId37" display="https://understat.com/team/Southampton/2022" xr:uid="{DCC0B696-1F16-43B1-9C5C-6FE0180A8BD8}"/>
    <hyperlink ref="AI55" r:id="rId38" display="https://understat.com/team/Tottenham/2022" xr:uid="{8EC97B2D-622D-4B33-A4FE-346E29C1EA99}"/>
    <hyperlink ref="AI56" r:id="rId39" display="https://understat.com/team/West_Ham/2022" xr:uid="{24435C7B-FC33-4A4B-9146-EB84F2D10800}"/>
    <hyperlink ref="AI57" r:id="rId40" display="https://understat.com/team/Wolverhampton_Wanderers/2022" xr:uid="{37E03A2A-C815-4519-86D9-C00614C26FDB}"/>
    <hyperlink ref="V61" r:id="rId41" display="https://understat.com/team/Arsenal/2022" xr:uid="{B4A3B898-85ED-44B7-ABE1-5AA6FC6A8C67}"/>
    <hyperlink ref="V62" r:id="rId42" display="https://understat.com/team/Aston_Villa/2022" xr:uid="{D35107A5-2A89-406B-BEDF-BD3FF973914F}"/>
    <hyperlink ref="V63" r:id="rId43" display="https://understat.com/team/Bournemouth/2022" xr:uid="{D2AD5B62-AA69-42A2-A23B-3F0F1F2596EF}"/>
    <hyperlink ref="V64" r:id="rId44" display="https://understat.com/team/Brentford/2022" xr:uid="{BAC858D1-BB41-4EF1-812E-4CBE8286A382}"/>
    <hyperlink ref="V65" r:id="rId45" display="https://understat.com/team/Brighton/2022" xr:uid="{08727D23-9057-482B-B0F0-EEC4F989EA62}"/>
    <hyperlink ref="V66" r:id="rId46" display="https://understat.com/team/Chelsea/2022" xr:uid="{AB7256CA-0931-4114-B9AF-4982F047EBB2}"/>
    <hyperlink ref="V67" r:id="rId47" display="https://understat.com/team/Crystal_Palace/2022" xr:uid="{A37F7A11-00E8-4F65-B1F3-4451A2992776}"/>
    <hyperlink ref="V68" r:id="rId48" display="https://understat.com/team/Everton/2022" xr:uid="{6823069C-F761-43EB-91ED-5B27B3A826E1}"/>
    <hyperlink ref="V69" r:id="rId49" display="https://understat.com/team/Fulham/2022" xr:uid="{6BD4CCFE-4E6D-40D4-B745-AA6E1C731049}"/>
    <hyperlink ref="V70" r:id="rId50" display="https://understat.com/team/Leeds/2022" xr:uid="{AD0960BC-F7F6-4230-8A31-471FE1F92FB4}"/>
    <hyperlink ref="V71" r:id="rId51" display="https://understat.com/team/Leicester/2022" xr:uid="{7ABBBC8A-3B52-4420-8009-B9628C3F0DBF}"/>
    <hyperlink ref="V72" r:id="rId52" display="https://understat.com/team/Liverpool/2022" xr:uid="{ABC8499C-CCD0-4511-B3DE-AA9688118539}"/>
    <hyperlink ref="V73" r:id="rId53" display="https://understat.com/team/Manchester_City/2022" xr:uid="{7E61C8E1-469C-4F4E-8165-5C9705FFDF86}"/>
    <hyperlink ref="V74" r:id="rId54" display="https://understat.com/team/Manchester_United/2022" xr:uid="{1256CB6D-BA42-4588-9F63-C64B65A2506F}"/>
    <hyperlink ref="V75" r:id="rId55" display="https://understat.com/team/Newcastle_United/2022" xr:uid="{1D4AAAB3-00B7-4D43-91B3-AD4F922BA2D3}"/>
    <hyperlink ref="V76" r:id="rId56" display="https://understat.com/team/Nottingham_Forest/2022" xr:uid="{5B8649D4-A5C4-44FB-BA69-D981035EE022}"/>
    <hyperlink ref="V77" r:id="rId57" display="https://understat.com/team/Southampton/2022" xr:uid="{0F6BDA39-8566-4B75-83BC-2465EC89AEF4}"/>
    <hyperlink ref="V78" r:id="rId58" display="https://understat.com/team/Tottenham/2022" xr:uid="{D0C0876E-89B8-4592-9109-65A37C422B0A}"/>
    <hyperlink ref="V79" r:id="rId59" display="https://understat.com/team/West_Ham/2022" xr:uid="{1FDCA28B-BFC3-4E60-9A47-3483D383FE5F}"/>
    <hyperlink ref="V80" r:id="rId60" display="https://understat.com/team/Wolverhampton_Wanderers/2022" xr:uid="{096957F9-9E20-47C2-8478-1EFDC9EEE22A}"/>
    <hyperlink ref="AI61" r:id="rId61" display="https://understat.com/team/Arsenal/2022" xr:uid="{D99859A2-3B5B-4430-80B8-72331C00A0B2}"/>
    <hyperlink ref="AI62" r:id="rId62" display="https://understat.com/team/Aston_Villa/2022" xr:uid="{51F0F44F-B9FC-475A-935E-3E6AAF6563F4}"/>
    <hyperlink ref="AI63" r:id="rId63" display="https://understat.com/team/Bournemouth/2022" xr:uid="{763E85BA-1099-488A-BFBA-10893A92F3DA}"/>
    <hyperlink ref="AI64" r:id="rId64" display="https://understat.com/team/Brentford/2022" xr:uid="{77D6552F-9207-4295-AD46-F8CA65A9554F}"/>
    <hyperlink ref="AI65" r:id="rId65" display="https://understat.com/team/Brighton/2022" xr:uid="{5AA36253-0D89-46A3-A494-B0E83918E5E9}"/>
    <hyperlink ref="AI66" r:id="rId66" display="https://understat.com/team/Chelsea/2022" xr:uid="{18052BA1-6DA6-428F-AA18-1449E4DEB9F6}"/>
    <hyperlink ref="AI67" r:id="rId67" display="https://understat.com/team/Crystal_Palace/2022" xr:uid="{C41C9E33-E007-416E-BBAC-F3D4B0DA3AE9}"/>
    <hyperlink ref="AI68" r:id="rId68" display="https://understat.com/team/Everton/2022" xr:uid="{60E0368F-BF72-40DB-9100-DCAE3B78E64F}"/>
    <hyperlink ref="AI69" r:id="rId69" display="https://understat.com/team/Fulham/2022" xr:uid="{11464661-B521-4821-842B-3685EAA5D274}"/>
    <hyperlink ref="AI70" r:id="rId70" display="https://understat.com/team/Leeds/2022" xr:uid="{3F95AE32-5C8D-46D5-A077-6B4F205ED2EE}"/>
    <hyperlink ref="AI71" r:id="rId71" display="https://understat.com/team/Leicester/2022" xr:uid="{9E77311C-C158-48F3-A363-6658869238BA}"/>
    <hyperlink ref="AI72" r:id="rId72" display="https://understat.com/team/Liverpool/2022" xr:uid="{32EF6DD8-B980-4D1D-A169-346DEBD3D209}"/>
    <hyperlink ref="AI73" r:id="rId73" display="https://understat.com/team/Manchester_City/2022" xr:uid="{F5B4BEB5-D1C2-4438-8744-7ABA02B32B8D}"/>
    <hyperlink ref="AI74" r:id="rId74" display="https://understat.com/team/Manchester_United/2022" xr:uid="{BC8BFB05-93D0-4A51-A074-491A7BB558FF}"/>
    <hyperlink ref="AI75" r:id="rId75" display="https://understat.com/team/Newcastle_United/2022" xr:uid="{B42D7317-D2AC-41DA-BAFC-E0E514D9152A}"/>
    <hyperlink ref="AI76" r:id="rId76" display="https://understat.com/team/Nottingham_Forest/2022" xr:uid="{03351FD8-9849-4175-8E27-A16E179B20B0}"/>
    <hyperlink ref="AI77" r:id="rId77" display="https://understat.com/team/Southampton/2022" xr:uid="{F456EB11-9EB3-4014-9F03-2AC5D0591204}"/>
    <hyperlink ref="AI78" r:id="rId78" display="https://understat.com/team/Tottenham/2022" xr:uid="{37421007-6EFC-4A3D-8900-319DA1224D0C}"/>
    <hyperlink ref="AI79" r:id="rId79" display="https://understat.com/team/West_Ham/2022" xr:uid="{98E360D9-77E8-4582-95ED-F70AD6376A63}"/>
    <hyperlink ref="AI80" r:id="rId80" display="https://understat.com/team/Wolverhampton_Wanderers/2022" xr:uid="{94719401-5BEF-40E6-8338-88A05F0F8C4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5BCC-D5D2-4137-A513-2FAAEE644EDE}">
  <dimension ref="A1:AJ57"/>
  <sheetViews>
    <sheetView zoomScaleNormal="100" workbookViewId="0">
      <selection activeCell="A30" sqref="A30:C31"/>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0" width="9.140625" style="19"/>
    <col min="21" max="21" width="10.85546875" style="19" customWidth="1"/>
    <col min="22" max="22" width="10" style="19" customWidth="1"/>
    <col min="23" max="26" width="9.140625" style="19"/>
    <col min="27" max="27" width="21.5703125" style="19" customWidth="1"/>
    <col min="28" max="16384" width="9.140625" style="19"/>
  </cols>
  <sheetData>
    <row r="1" spans="1:36" ht="18" x14ac:dyDescent="0.25">
      <c r="A1" s="135" t="s">
        <v>48</v>
      </c>
      <c r="B1" s="135"/>
      <c r="C1" s="136" t="s">
        <v>49</v>
      </c>
      <c r="D1" s="136"/>
      <c r="E1" s="140"/>
      <c r="F1" s="140"/>
      <c r="G1" s="24"/>
      <c r="H1" s="24"/>
      <c r="I1" s="24"/>
      <c r="J1" s="24"/>
      <c r="K1" s="140"/>
      <c r="L1" s="140"/>
      <c r="N1" s="131" t="s">
        <v>32</v>
      </c>
      <c r="O1" s="132"/>
      <c r="Z1" s="133" t="s">
        <v>33</v>
      </c>
      <c r="AA1" s="134"/>
    </row>
    <row r="2" spans="1:36" ht="15" x14ac:dyDescent="0.2">
      <c r="A2" s="137" t="s">
        <v>262</v>
      </c>
      <c r="B2" s="137"/>
      <c r="C2" s="137" t="s">
        <v>250</v>
      </c>
      <c r="D2" s="137"/>
      <c r="E2" s="140"/>
      <c r="F2" s="140"/>
      <c r="G2" s="24"/>
      <c r="H2" s="24"/>
      <c r="I2" s="24"/>
      <c r="J2" s="24"/>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66">
        <v>19</v>
      </c>
      <c r="O3" s="67" t="s">
        <v>265</v>
      </c>
      <c r="P3" s="94">
        <v>15</v>
      </c>
      <c r="Q3" s="94">
        <v>4</v>
      </c>
      <c r="R3" s="94">
        <v>5</v>
      </c>
      <c r="S3" s="94">
        <v>6</v>
      </c>
      <c r="T3" s="94">
        <v>18</v>
      </c>
      <c r="U3" s="94">
        <v>18</v>
      </c>
      <c r="V3" s="94">
        <v>17</v>
      </c>
      <c r="W3" s="67">
        <f>T3/P3</f>
        <v>1.2</v>
      </c>
      <c r="X3" s="47">
        <f>U3/P3</f>
        <v>1.2</v>
      </c>
      <c r="Z3" s="66">
        <v>19</v>
      </c>
      <c r="AA3" s="67" t="s">
        <v>265</v>
      </c>
      <c r="AB3" s="94">
        <v>13</v>
      </c>
      <c r="AC3" s="94">
        <v>4</v>
      </c>
      <c r="AD3" s="94">
        <v>3</v>
      </c>
      <c r="AE3" s="94">
        <v>6</v>
      </c>
      <c r="AF3" s="94">
        <v>12</v>
      </c>
      <c r="AG3" s="94">
        <v>17</v>
      </c>
      <c r="AH3" s="94">
        <v>15</v>
      </c>
      <c r="AI3" s="47">
        <f>AF3/AB3</f>
        <v>0.92307692307692313</v>
      </c>
      <c r="AJ3" s="47">
        <f>AG3/AB3</f>
        <v>1.3076923076923077</v>
      </c>
    </row>
    <row r="4" spans="1:36" ht="18" x14ac:dyDescent="0.25">
      <c r="A4" s="135" t="s">
        <v>50</v>
      </c>
      <c r="B4" s="135"/>
      <c r="C4" s="136" t="s">
        <v>51</v>
      </c>
      <c r="D4" s="136"/>
      <c r="E4" s="140"/>
      <c r="F4" s="140"/>
      <c r="G4" s="24"/>
      <c r="H4" s="24"/>
      <c r="I4" s="24"/>
      <c r="J4" s="24"/>
      <c r="K4" s="140"/>
      <c r="L4" s="140"/>
      <c r="N4" s="68">
        <v>5</v>
      </c>
      <c r="O4" s="69" t="s">
        <v>251</v>
      </c>
      <c r="P4" s="94">
        <v>13</v>
      </c>
      <c r="Q4" s="94">
        <v>9</v>
      </c>
      <c r="R4" s="94">
        <v>0</v>
      </c>
      <c r="S4" s="94">
        <v>4</v>
      </c>
      <c r="T4" s="94">
        <v>20</v>
      </c>
      <c r="U4" s="94">
        <v>13</v>
      </c>
      <c r="V4" s="94">
        <v>27</v>
      </c>
      <c r="W4" s="69">
        <f t="shared" ref="W4:W26" si="0">T4/P4</f>
        <v>1.5384615384615385</v>
      </c>
      <c r="X4" s="45">
        <f t="shared" ref="X4:X26" si="1">U4/P4</f>
        <v>1</v>
      </c>
      <c r="Z4" s="68">
        <v>5</v>
      </c>
      <c r="AA4" s="69" t="s">
        <v>251</v>
      </c>
      <c r="AB4" s="94">
        <v>15</v>
      </c>
      <c r="AC4" s="94">
        <v>5</v>
      </c>
      <c r="AD4" s="94">
        <v>1</v>
      </c>
      <c r="AE4" s="94">
        <v>9</v>
      </c>
      <c r="AF4" s="94">
        <v>11</v>
      </c>
      <c r="AG4" s="94">
        <v>22</v>
      </c>
      <c r="AH4" s="94">
        <v>16</v>
      </c>
      <c r="AI4" s="45">
        <f t="shared" ref="AI4:AI26" si="2">AF4/AB4</f>
        <v>0.73333333333333328</v>
      </c>
      <c r="AJ4" s="45">
        <f t="shared" ref="AJ4:AJ26" si="3">AG4/AB4</f>
        <v>1.4666666666666666</v>
      </c>
    </row>
    <row r="5" spans="1:36" ht="22.5" x14ac:dyDescent="0.3">
      <c r="A5" s="138">
        <f>B42</f>
        <v>1.3858209981210758</v>
      </c>
      <c r="B5" s="139"/>
      <c r="C5" s="130">
        <f>B43</f>
        <v>0.89253187613843332</v>
      </c>
      <c r="D5" s="130"/>
      <c r="E5" s="140"/>
      <c r="F5" s="140"/>
      <c r="G5" s="24"/>
      <c r="H5" s="24"/>
      <c r="I5" s="24"/>
      <c r="J5" s="24"/>
      <c r="K5" s="140"/>
      <c r="L5" s="140"/>
      <c r="N5" s="66">
        <v>23</v>
      </c>
      <c r="O5" s="67" t="s">
        <v>269</v>
      </c>
      <c r="P5" s="94">
        <v>13</v>
      </c>
      <c r="Q5" s="94">
        <v>3</v>
      </c>
      <c r="R5" s="94">
        <v>3</v>
      </c>
      <c r="S5" s="94">
        <v>7</v>
      </c>
      <c r="T5" s="94">
        <v>14</v>
      </c>
      <c r="U5" s="94">
        <v>19</v>
      </c>
      <c r="V5" s="94">
        <v>12</v>
      </c>
      <c r="W5" s="67">
        <f t="shared" si="0"/>
        <v>1.0769230769230769</v>
      </c>
      <c r="X5" s="47">
        <f t="shared" si="1"/>
        <v>1.4615384615384615</v>
      </c>
      <c r="Z5" s="66">
        <v>23</v>
      </c>
      <c r="AA5" s="67" t="s">
        <v>269</v>
      </c>
      <c r="AB5" s="94">
        <v>14</v>
      </c>
      <c r="AC5" s="94">
        <v>3</v>
      </c>
      <c r="AD5" s="94">
        <v>5</v>
      </c>
      <c r="AE5" s="94">
        <v>6</v>
      </c>
      <c r="AF5" s="94">
        <v>14</v>
      </c>
      <c r="AG5" s="94">
        <v>21</v>
      </c>
      <c r="AH5" s="94">
        <v>14</v>
      </c>
      <c r="AI5" s="47">
        <f t="shared" si="2"/>
        <v>1</v>
      </c>
      <c r="AJ5" s="47">
        <f t="shared" si="3"/>
        <v>1.5</v>
      </c>
    </row>
    <row r="6" spans="1:36" ht="15" x14ac:dyDescent="0.25">
      <c r="A6" s="140"/>
      <c r="B6" s="140"/>
      <c r="C6" s="140"/>
      <c r="D6" s="140"/>
      <c r="E6" s="140"/>
      <c r="F6" s="140"/>
      <c r="G6" s="121" t="s">
        <v>60</v>
      </c>
      <c r="H6" s="121"/>
      <c r="I6" s="121" t="s">
        <v>53</v>
      </c>
      <c r="J6" s="121"/>
      <c r="K6" s="140"/>
      <c r="L6" s="140"/>
      <c r="N6" s="68">
        <v>17</v>
      </c>
      <c r="O6" s="69" t="s">
        <v>263</v>
      </c>
      <c r="P6" s="94">
        <v>15</v>
      </c>
      <c r="Q6" s="94">
        <v>5</v>
      </c>
      <c r="R6" s="94">
        <v>4</v>
      </c>
      <c r="S6" s="94">
        <v>6</v>
      </c>
      <c r="T6" s="94">
        <v>19</v>
      </c>
      <c r="U6" s="94">
        <v>17</v>
      </c>
      <c r="V6" s="94">
        <v>19</v>
      </c>
      <c r="W6" s="69">
        <f t="shared" si="0"/>
        <v>1.2666666666666666</v>
      </c>
      <c r="X6" s="45">
        <f t="shared" si="1"/>
        <v>1.1333333333333333</v>
      </c>
      <c r="Z6" s="68">
        <v>17</v>
      </c>
      <c r="AA6" s="69" t="s">
        <v>263</v>
      </c>
      <c r="AB6" s="94">
        <v>13</v>
      </c>
      <c r="AC6" s="94">
        <v>3</v>
      </c>
      <c r="AD6" s="94">
        <v>5</v>
      </c>
      <c r="AE6" s="94">
        <v>5</v>
      </c>
      <c r="AF6" s="94">
        <v>18</v>
      </c>
      <c r="AG6" s="94">
        <v>21</v>
      </c>
      <c r="AH6" s="94">
        <v>14</v>
      </c>
      <c r="AI6" s="45">
        <f t="shared" si="2"/>
        <v>1.3846153846153846</v>
      </c>
      <c r="AJ6" s="45">
        <f t="shared" si="3"/>
        <v>1.6153846153846154</v>
      </c>
    </row>
    <row r="7" spans="1:36" ht="15" x14ac:dyDescent="0.25">
      <c r="A7" s="140"/>
      <c r="B7" s="140"/>
      <c r="C7" s="140"/>
      <c r="D7" s="140"/>
      <c r="E7" s="140"/>
      <c r="F7" s="140"/>
      <c r="G7" s="128" t="s">
        <v>61</v>
      </c>
      <c r="H7" s="128"/>
      <c r="I7" s="125">
        <f>1/F44</f>
        <v>9.7605902424717321</v>
      </c>
      <c r="J7" s="125"/>
      <c r="K7" s="140"/>
      <c r="L7" s="140"/>
      <c r="N7" s="66">
        <v>1</v>
      </c>
      <c r="O7" s="67" t="s">
        <v>247</v>
      </c>
      <c r="P7" s="94">
        <v>15</v>
      </c>
      <c r="Q7" s="94">
        <v>11</v>
      </c>
      <c r="R7" s="94">
        <v>4</v>
      </c>
      <c r="S7" s="94">
        <v>0</v>
      </c>
      <c r="T7" s="94">
        <v>32</v>
      </c>
      <c r="U7" s="94">
        <v>12</v>
      </c>
      <c r="V7" s="94">
        <v>37</v>
      </c>
      <c r="W7" s="67">
        <f t="shared" si="0"/>
        <v>2.1333333333333333</v>
      </c>
      <c r="X7" s="47">
        <f t="shared" si="1"/>
        <v>0.8</v>
      </c>
      <c r="Z7" s="66">
        <v>1</v>
      </c>
      <c r="AA7" s="67" t="s">
        <v>247</v>
      </c>
      <c r="AB7" s="94">
        <v>13</v>
      </c>
      <c r="AC7" s="94">
        <v>7</v>
      </c>
      <c r="AD7" s="94">
        <v>4</v>
      </c>
      <c r="AE7" s="94">
        <v>2</v>
      </c>
      <c r="AF7" s="94">
        <v>23</v>
      </c>
      <c r="AG7" s="94">
        <v>14</v>
      </c>
      <c r="AH7" s="94">
        <v>25</v>
      </c>
      <c r="AI7" s="47">
        <f t="shared" si="2"/>
        <v>1.7692307692307692</v>
      </c>
      <c r="AJ7" s="47">
        <f t="shared" si="3"/>
        <v>1.0769230769230769</v>
      </c>
    </row>
    <row r="8" spans="1:36" ht="15" x14ac:dyDescent="0.25">
      <c r="A8" s="21"/>
      <c r="B8" s="29" t="s">
        <v>54</v>
      </c>
      <c r="C8" s="29" t="s">
        <v>55</v>
      </c>
      <c r="D8" s="29" t="s">
        <v>56</v>
      </c>
      <c r="E8" s="140"/>
      <c r="F8" s="140"/>
      <c r="G8" s="127" t="s">
        <v>62</v>
      </c>
      <c r="H8" s="127"/>
      <c r="I8" s="126">
        <f>1/F45</f>
        <v>10.935844985953024</v>
      </c>
      <c r="J8" s="126"/>
      <c r="K8" s="140"/>
      <c r="L8" s="140"/>
      <c r="N8" s="68">
        <v>21</v>
      </c>
      <c r="O8" s="69" t="s">
        <v>267</v>
      </c>
      <c r="P8" s="94">
        <v>15</v>
      </c>
      <c r="Q8" s="94">
        <v>4</v>
      </c>
      <c r="R8" s="94">
        <v>5</v>
      </c>
      <c r="S8" s="94">
        <v>6</v>
      </c>
      <c r="T8" s="94">
        <v>11</v>
      </c>
      <c r="U8" s="94">
        <v>13</v>
      </c>
      <c r="V8" s="94">
        <v>17</v>
      </c>
      <c r="W8" s="69">
        <f t="shared" si="0"/>
        <v>0.73333333333333328</v>
      </c>
      <c r="X8" s="45">
        <f t="shared" si="1"/>
        <v>0.8666666666666667</v>
      </c>
      <c r="Z8" s="68">
        <v>21</v>
      </c>
      <c r="AA8" s="69" t="s">
        <v>267</v>
      </c>
      <c r="AB8" s="94">
        <v>14</v>
      </c>
      <c r="AC8" s="94">
        <v>3</v>
      </c>
      <c r="AD8" s="94">
        <v>3</v>
      </c>
      <c r="AE8" s="94">
        <v>8</v>
      </c>
      <c r="AF8" s="94">
        <v>10</v>
      </c>
      <c r="AG8" s="94">
        <v>19</v>
      </c>
      <c r="AH8" s="94">
        <v>12</v>
      </c>
      <c r="AI8" s="45">
        <f t="shared" si="2"/>
        <v>0.7142857142857143</v>
      </c>
      <c r="AJ8" s="45">
        <f t="shared" si="3"/>
        <v>1.3571428571428572</v>
      </c>
    </row>
    <row r="9" spans="1:36" ht="15" x14ac:dyDescent="0.25">
      <c r="A9" s="29" t="s">
        <v>52</v>
      </c>
      <c r="B9" s="38">
        <f>SUM(G44,H44,I44,J44,K44,L44,M44,N44,H45,I45,J45,K45,L45,M45,N45,I46,J46,K46,L46,M46,N46,J47,K47,L47,M47,N47,K48,L48,M48,N48,L49,M49,N49,M50,N50,N51)</f>
        <v>0.48387411208640252</v>
      </c>
      <c r="C9" s="36">
        <f>SUM(F44,G45,H46,I47,J48,K49,L50,M51,N52)</f>
        <v>0.2741841475993102</v>
      </c>
      <c r="D9" s="37">
        <f>SUM(F45,F46,G46,F47,G47,H47,F48,G48,H48,I48,F49,G49,H49,I49,J49,F50,G50,H50,I50,J50,K50,F51,G51,H51,I51,J51,K51,L51,F52,G52,H52,I52,J52,K52,L52,M52)</f>
        <v>0.241926244181808</v>
      </c>
      <c r="E9" s="140"/>
      <c r="F9" s="140"/>
      <c r="G9" s="127" t="s">
        <v>63</v>
      </c>
      <c r="H9" s="127"/>
      <c r="I9" s="126">
        <f>1/F46</f>
        <v>24.505219988931479</v>
      </c>
      <c r="J9" s="126"/>
      <c r="K9" s="140"/>
      <c r="L9" s="140"/>
      <c r="N9" s="66">
        <v>13</v>
      </c>
      <c r="O9" s="67" t="s">
        <v>259</v>
      </c>
      <c r="P9" s="94">
        <v>15</v>
      </c>
      <c r="Q9" s="94">
        <v>7</v>
      </c>
      <c r="R9" s="94">
        <v>4</v>
      </c>
      <c r="S9" s="94">
        <v>4</v>
      </c>
      <c r="T9" s="94">
        <v>19</v>
      </c>
      <c r="U9" s="94">
        <v>14</v>
      </c>
      <c r="V9" s="94">
        <v>25</v>
      </c>
      <c r="W9" s="67">
        <f t="shared" si="0"/>
        <v>1.2666666666666666</v>
      </c>
      <c r="X9" s="47">
        <f t="shared" si="1"/>
        <v>0.93333333333333335</v>
      </c>
      <c r="Z9" s="66">
        <v>13</v>
      </c>
      <c r="AA9" s="67" t="s">
        <v>259</v>
      </c>
      <c r="AB9" s="94">
        <v>13</v>
      </c>
      <c r="AC9" s="94">
        <v>3</v>
      </c>
      <c r="AD9" s="94">
        <v>4</v>
      </c>
      <c r="AE9" s="94">
        <v>6</v>
      </c>
      <c r="AF9" s="94">
        <v>12</v>
      </c>
      <c r="AG9" s="94">
        <v>17</v>
      </c>
      <c r="AH9" s="94">
        <v>13</v>
      </c>
      <c r="AI9" s="47">
        <f t="shared" si="2"/>
        <v>0.92307692307692313</v>
      </c>
      <c r="AJ9" s="47">
        <f t="shared" si="3"/>
        <v>1.3076923076923077</v>
      </c>
    </row>
    <row r="10" spans="1:36" ht="15" x14ac:dyDescent="0.25">
      <c r="A10" s="29" t="s">
        <v>53</v>
      </c>
      <c r="B10" s="39">
        <f>1/B9</f>
        <v>2.0666532369093473</v>
      </c>
      <c r="C10" s="40">
        <f>1/C9</f>
        <v>3.647183868052756</v>
      </c>
      <c r="D10" s="41">
        <f>1/D9</f>
        <v>4.1334911943182906</v>
      </c>
      <c r="E10" s="140"/>
      <c r="F10" s="140"/>
      <c r="G10" s="127" t="s">
        <v>64</v>
      </c>
      <c r="H10" s="127"/>
      <c r="I10" s="126">
        <f>1/F47</f>
        <v>82.36754555463294</v>
      </c>
      <c r="J10" s="126"/>
      <c r="K10" s="140"/>
      <c r="L10" s="140"/>
      <c r="N10" s="68">
        <v>22</v>
      </c>
      <c r="O10" s="69" t="s">
        <v>268</v>
      </c>
      <c r="P10" s="94">
        <v>14</v>
      </c>
      <c r="Q10" s="94">
        <v>5</v>
      </c>
      <c r="R10" s="94">
        <v>2</v>
      </c>
      <c r="S10" s="94">
        <v>7</v>
      </c>
      <c r="T10" s="94">
        <v>13</v>
      </c>
      <c r="U10" s="94">
        <v>14</v>
      </c>
      <c r="V10" s="94">
        <v>17</v>
      </c>
      <c r="W10" s="69">
        <f t="shared" si="0"/>
        <v>0.9285714285714286</v>
      </c>
      <c r="X10" s="45">
        <f t="shared" si="1"/>
        <v>1</v>
      </c>
      <c r="Z10" s="68">
        <v>22</v>
      </c>
      <c r="AA10" s="69" t="s">
        <v>268</v>
      </c>
      <c r="AB10" s="94">
        <v>13</v>
      </c>
      <c r="AC10" s="94">
        <v>2</v>
      </c>
      <c r="AD10" s="94">
        <v>3</v>
      </c>
      <c r="AE10" s="94">
        <v>8</v>
      </c>
      <c r="AF10" s="94">
        <v>12</v>
      </c>
      <c r="AG10" s="94">
        <v>21</v>
      </c>
      <c r="AH10" s="94">
        <v>9</v>
      </c>
      <c r="AI10" s="45">
        <f t="shared" si="2"/>
        <v>0.92307692307692313</v>
      </c>
      <c r="AJ10" s="45">
        <f t="shared" si="3"/>
        <v>1.6153846153846154</v>
      </c>
    </row>
    <row r="11" spans="1:36" ht="15" x14ac:dyDescent="0.25">
      <c r="A11" s="140"/>
      <c r="B11" s="140"/>
      <c r="C11" s="140"/>
      <c r="D11" s="140"/>
      <c r="E11" s="140"/>
      <c r="F11" s="140"/>
      <c r="G11" s="129" t="s">
        <v>66</v>
      </c>
      <c r="H11" s="129"/>
      <c r="I11" s="124">
        <f>1/G44</f>
        <v>7.0431825291327943</v>
      </c>
      <c r="J11" s="124"/>
      <c r="K11" s="140"/>
      <c r="L11" s="140"/>
      <c r="N11" s="66">
        <v>15</v>
      </c>
      <c r="O11" s="67" t="s">
        <v>261</v>
      </c>
      <c r="P11" s="94">
        <v>15</v>
      </c>
      <c r="Q11" s="94">
        <v>5</v>
      </c>
      <c r="R11" s="94">
        <v>3</v>
      </c>
      <c r="S11" s="94">
        <v>7</v>
      </c>
      <c r="T11" s="94">
        <v>17</v>
      </c>
      <c r="U11" s="94">
        <v>23</v>
      </c>
      <c r="V11" s="94">
        <v>18</v>
      </c>
      <c r="W11" s="67">
        <f t="shared" si="0"/>
        <v>1.1333333333333333</v>
      </c>
      <c r="X11" s="47">
        <f t="shared" si="1"/>
        <v>1.5333333333333334</v>
      </c>
      <c r="Z11" s="66">
        <v>15</v>
      </c>
      <c r="AA11" s="67" t="s">
        <v>261</v>
      </c>
      <c r="AB11" s="94">
        <v>14</v>
      </c>
      <c r="AC11" s="94">
        <v>5</v>
      </c>
      <c r="AD11" s="94">
        <v>4</v>
      </c>
      <c r="AE11" s="94">
        <v>5</v>
      </c>
      <c r="AF11" s="94">
        <v>19</v>
      </c>
      <c r="AG11" s="94">
        <v>21</v>
      </c>
      <c r="AH11" s="94">
        <v>19</v>
      </c>
      <c r="AI11" s="47">
        <f t="shared" si="2"/>
        <v>1.3571428571428572</v>
      </c>
      <c r="AJ11" s="47">
        <f t="shared" si="3"/>
        <v>1.5</v>
      </c>
    </row>
    <row r="12" spans="1:36" ht="15" x14ac:dyDescent="0.25">
      <c r="A12" s="140"/>
      <c r="B12" s="140"/>
      <c r="C12" s="140"/>
      <c r="D12" s="140"/>
      <c r="E12" s="140"/>
      <c r="F12" s="140"/>
      <c r="G12" s="128" t="s">
        <v>67</v>
      </c>
      <c r="H12" s="128"/>
      <c r="I12" s="125">
        <f>1/G45</f>
        <v>7.8912392010079691</v>
      </c>
      <c r="J12" s="125"/>
      <c r="K12" s="140"/>
      <c r="L12" s="140"/>
      <c r="N12" s="68">
        <v>7</v>
      </c>
      <c r="O12" s="69" t="s">
        <v>253</v>
      </c>
      <c r="P12" s="94">
        <v>14</v>
      </c>
      <c r="Q12" s="94">
        <v>4</v>
      </c>
      <c r="R12" s="94">
        <v>7</v>
      </c>
      <c r="S12" s="94">
        <v>3</v>
      </c>
      <c r="T12" s="94">
        <v>19</v>
      </c>
      <c r="U12" s="94">
        <v>16</v>
      </c>
      <c r="V12" s="94">
        <v>19</v>
      </c>
      <c r="W12" s="69">
        <f t="shared" si="0"/>
        <v>1.3571428571428572</v>
      </c>
      <c r="X12" s="45">
        <f t="shared" si="1"/>
        <v>1.1428571428571428</v>
      </c>
      <c r="Z12" s="68">
        <v>7</v>
      </c>
      <c r="AA12" s="69" t="s">
        <v>253</v>
      </c>
      <c r="AB12" s="94">
        <v>14</v>
      </c>
      <c r="AC12" s="94">
        <v>8</v>
      </c>
      <c r="AD12" s="94">
        <v>2</v>
      </c>
      <c r="AE12" s="94">
        <v>4</v>
      </c>
      <c r="AF12" s="94">
        <v>17</v>
      </c>
      <c r="AG12" s="94">
        <v>13</v>
      </c>
      <c r="AH12" s="94">
        <v>26</v>
      </c>
      <c r="AI12" s="45">
        <f t="shared" si="2"/>
        <v>1.2142857142857142</v>
      </c>
      <c r="AJ12" s="45">
        <f t="shared" si="3"/>
        <v>0.9285714285714286</v>
      </c>
    </row>
    <row r="13" spans="1:36" ht="15" x14ac:dyDescent="0.25">
      <c r="A13" s="140"/>
      <c r="B13" s="140"/>
      <c r="C13" s="140"/>
      <c r="D13" s="140"/>
      <c r="E13" s="140"/>
      <c r="F13" s="140"/>
      <c r="G13" s="127" t="s">
        <v>68</v>
      </c>
      <c r="H13" s="127"/>
      <c r="I13" s="126">
        <f>1/G46</f>
        <v>17.682817638177045</v>
      </c>
      <c r="J13" s="126"/>
      <c r="K13" s="140"/>
      <c r="L13" s="140"/>
      <c r="N13" s="66">
        <v>3</v>
      </c>
      <c r="O13" s="67" t="s">
        <v>249</v>
      </c>
      <c r="P13" s="94">
        <v>14</v>
      </c>
      <c r="Q13" s="94">
        <v>7</v>
      </c>
      <c r="R13" s="94">
        <v>5</v>
      </c>
      <c r="S13" s="94">
        <v>2</v>
      </c>
      <c r="T13" s="94">
        <v>20</v>
      </c>
      <c r="U13" s="94">
        <v>12</v>
      </c>
      <c r="V13" s="94">
        <v>26</v>
      </c>
      <c r="W13" s="67">
        <f t="shared" si="0"/>
        <v>1.4285714285714286</v>
      </c>
      <c r="X13" s="47">
        <f t="shared" si="1"/>
        <v>0.8571428571428571</v>
      </c>
      <c r="Z13" s="66">
        <v>3</v>
      </c>
      <c r="AA13" s="67" t="s">
        <v>249</v>
      </c>
      <c r="AB13" s="94">
        <v>15</v>
      </c>
      <c r="AC13" s="94">
        <v>6</v>
      </c>
      <c r="AD13" s="94">
        <v>1</v>
      </c>
      <c r="AE13" s="94">
        <v>8</v>
      </c>
      <c r="AF13" s="94">
        <v>24</v>
      </c>
      <c r="AG13" s="94">
        <v>23</v>
      </c>
      <c r="AH13" s="94">
        <v>19</v>
      </c>
      <c r="AI13" s="47">
        <f t="shared" si="2"/>
        <v>1.6</v>
      </c>
      <c r="AJ13" s="47">
        <f t="shared" si="3"/>
        <v>1.5333333333333334</v>
      </c>
    </row>
    <row r="14" spans="1:36" ht="15" customHeight="1" x14ac:dyDescent="0.25">
      <c r="A14" s="142" t="s">
        <v>57</v>
      </c>
      <c r="B14" s="142"/>
      <c r="C14" s="142"/>
      <c r="D14" s="140"/>
      <c r="E14" s="140"/>
      <c r="F14" s="140"/>
      <c r="G14" s="127" t="s">
        <v>69</v>
      </c>
      <c r="H14" s="127"/>
      <c r="I14" s="126">
        <f>1/G47</f>
        <v>59.43591969403591</v>
      </c>
      <c r="J14" s="126"/>
      <c r="K14" s="140"/>
      <c r="L14" s="140"/>
      <c r="N14" s="68">
        <v>8</v>
      </c>
      <c r="O14" s="69" t="s">
        <v>254</v>
      </c>
      <c r="P14" s="94">
        <v>13</v>
      </c>
      <c r="Q14" s="94">
        <v>8</v>
      </c>
      <c r="R14" s="94">
        <v>3</v>
      </c>
      <c r="S14" s="94">
        <v>2</v>
      </c>
      <c r="T14" s="94">
        <v>20</v>
      </c>
      <c r="U14" s="94">
        <v>8</v>
      </c>
      <c r="V14" s="94">
        <v>27</v>
      </c>
      <c r="W14" s="69">
        <f t="shared" si="0"/>
        <v>1.5384615384615385</v>
      </c>
      <c r="X14" s="45">
        <f t="shared" si="1"/>
        <v>0.61538461538461542</v>
      </c>
      <c r="Z14" s="68">
        <v>8</v>
      </c>
      <c r="AA14" s="69" t="s">
        <v>254</v>
      </c>
      <c r="AB14" s="94">
        <v>14</v>
      </c>
      <c r="AC14" s="94">
        <v>4</v>
      </c>
      <c r="AD14" s="94">
        <v>3</v>
      </c>
      <c r="AE14" s="94">
        <v>7</v>
      </c>
      <c r="AF14" s="94">
        <v>13</v>
      </c>
      <c r="AG14" s="94">
        <v>19</v>
      </c>
      <c r="AH14" s="94">
        <v>15</v>
      </c>
      <c r="AI14" s="45">
        <f t="shared" si="2"/>
        <v>0.9285714285714286</v>
      </c>
      <c r="AJ14" s="45">
        <f t="shared" si="3"/>
        <v>1.3571428571428572</v>
      </c>
    </row>
    <row r="15" spans="1:36" ht="15" x14ac:dyDescent="0.25">
      <c r="A15" s="32" t="s">
        <v>58</v>
      </c>
      <c r="B15" s="32" t="s">
        <v>52</v>
      </c>
      <c r="C15" s="32" t="s">
        <v>53</v>
      </c>
      <c r="D15" s="140"/>
      <c r="E15" s="140"/>
      <c r="F15" s="140"/>
      <c r="G15" s="129" t="s">
        <v>70</v>
      </c>
      <c r="H15" s="129"/>
      <c r="I15" s="124">
        <f>1/H44</f>
        <v>10.164635315357586</v>
      </c>
      <c r="J15" s="124"/>
      <c r="K15" s="140"/>
      <c r="L15" s="140"/>
      <c r="N15" s="66">
        <v>6</v>
      </c>
      <c r="O15" s="67" t="s">
        <v>252</v>
      </c>
      <c r="P15" s="94">
        <v>14</v>
      </c>
      <c r="Q15" s="94">
        <v>5</v>
      </c>
      <c r="R15" s="94">
        <v>4</v>
      </c>
      <c r="S15" s="94">
        <v>5</v>
      </c>
      <c r="T15" s="94">
        <v>19</v>
      </c>
      <c r="U15" s="94">
        <v>16</v>
      </c>
      <c r="V15" s="94">
        <v>19</v>
      </c>
      <c r="W15" s="67">
        <f t="shared" si="0"/>
        <v>1.3571428571428572</v>
      </c>
      <c r="X15" s="47">
        <f t="shared" si="1"/>
        <v>1.1428571428571428</v>
      </c>
      <c r="Z15" s="66">
        <v>6</v>
      </c>
      <c r="AA15" s="67" t="s">
        <v>252</v>
      </c>
      <c r="AB15" s="94">
        <v>14</v>
      </c>
      <c r="AC15" s="94">
        <v>7</v>
      </c>
      <c r="AD15" s="94">
        <v>2</v>
      </c>
      <c r="AE15" s="94">
        <v>5</v>
      </c>
      <c r="AF15" s="94">
        <v>21</v>
      </c>
      <c r="AG15" s="94">
        <v>15</v>
      </c>
      <c r="AH15" s="94">
        <v>23</v>
      </c>
      <c r="AI15" s="47">
        <f t="shared" si="2"/>
        <v>1.5</v>
      </c>
      <c r="AJ15" s="47">
        <f t="shared" si="3"/>
        <v>1.0714285714285714</v>
      </c>
    </row>
    <row r="16" spans="1:36" ht="15" x14ac:dyDescent="0.25">
      <c r="A16" s="30">
        <v>0.5</v>
      </c>
      <c r="B16" s="42">
        <f>F44</f>
        <v>0.10245282049118826</v>
      </c>
      <c r="C16" s="43">
        <f>1/B16</f>
        <v>9.7605902424717321</v>
      </c>
      <c r="D16" s="140"/>
      <c r="E16" s="140"/>
      <c r="F16" s="140"/>
      <c r="G16" s="129" t="s">
        <v>71</v>
      </c>
      <c r="H16" s="129"/>
      <c r="I16" s="124">
        <f>1/H45</f>
        <v>11.388540383941461</v>
      </c>
      <c r="J16" s="124"/>
      <c r="K16" s="140"/>
      <c r="L16" s="140"/>
      <c r="N16" s="68">
        <v>11</v>
      </c>
      <c r="O16" s="69" t="s">
        <v>257</v>
      </c>
      <c r="P16" s="94">
        <v>14</v>
      </c>
      <c r="Q16" s="94">
        <v>3</v>
      </c>
      <c r="R16" s="94">
        <v>4</v>
      </c>
      <c r="S16" s="94">
        <v>7</v>
      </c>
      <c r="T16" s="94">
        <v>8</v>
      </c>
      <c r="U16" s="94">
        <v>18</v>
      </c>
      <c r="V16" s="94">
        <v>13</v>
      </c>
      <c r="W16" s="69">
        <f t="shared" si="0"/>
        <v>0.5714285714285714</v>
      </c>
      <c r="X16" s="45">
        <f t="shared" si="1"/>
        <v>1.2857142857142858</v>
      </c>
      <c r="Z16" s="68">
        <v>11</v>
      </c>
      <c r="AA16" s="69" t="s">
        <v>257</v>
      </c>
      <c r="AB16" s="94">
        <v>14</v>
      </c>
      <c r="AC16" s="94">
        <v>8</v>
      </c>
      <c r="AD16" s="94">
        <v>3</v>
      </c>
      <c r="AE16" s="94">
        <v>3</v>
      </c>
      <c r="AF16" s="94">
        <v>18</v>
      </c>
      <c r="AG16" s="94">
        <v>13</v>
      </c>
      <c r="AH16" s="94">
        <v>27</v>
      </c>
      <c r="AI16" s="45">
        <f t="shared" si="2"/>
        <v>1.2857142857142858</v>
      </c>
      <c r="AJ16" s="45">
        <f t="shared" si="3"/>
        <v>0.9285714285714286</v>
      </c>
    </row>
    <row r="17" spans="1:36" ht="15" x14ac:dyDescent="0.25">
      <c r="A17" s="29">
        <v>1.5</v>
      </c>
      <c r="B17" s="35">
        <f>SUM(F44,F45,G44)</f>
        <v>0.33587649853328055</v>
      </c>
      <c r="C17" s="43">
        <f t="shared" ref="C17:C20" si="4">1/B17</f>
        <v>2.9772848185771901</v>
      </c>
      <c r="D17" s="140"/>
      <c r="E17" s="140"/>
      <c r="F17" s="140"/>
      <c r="G17" s="128" t="s">
        <v>72</v>
      </c>
      <c r="H17" s="128"/>
      <c r="I17" s="125">
        <f>1/H46</f>
        <v>25.519627227689245</v>
      </c>
      <c r="J17" s="125"/>
      <c r="K17" s="140"/>
      <c r="L17" s="140"/>
      <c r="N17" s="66">
        <v>14</v>
      </c>
      <c r="O17" s="67" t="s">
        <v>260</v>
      </c>
      <c r="P17" s="94">
        <v>14</v>
      </c>
      <c r="Q17" s="94">
        <v>5</v>
      </c>
      <c r="R17" s="94">
        <v>4</v>
      </c>
      <c r="S17" s="94">
        <v>5</v>
      </c>
      <c r="T17" s="94">
        <v>17</v>
      </c>
      <c r="U17" s="94">
        <v>18</v>
      </c>
      <c r="V17" s="94">
        <v>19</v>
      </c>
      <c r="W17" s="67">
        <f t="shared" si="0"/>
        <v>1.2142857142857142</v>
      </c>
      <c r="X17" s="47">
        <f t="shared" si="1"/>
        <v>1.2857142857142858</v>
      </c>
      <c r="Z17" s="66">
        <v>14</v>
      </c>
      <c r="AA17" s="67" t="s">
        <v>260</v>
      </c>
      <c r="AB17" s="94">
        <v>15</v>
      </c>
      <c r="AC17" s="94">
        <v>5</v>
      </c>
      <c r="AD17" s="94">
        <v>4</v>
      </c>
      <c r="AE17" s="94">
        <v>6</v>
      </c>
      <c r="AF17" s="94">
        <v>14</v>
      </c>
      <c r="AG17" s="94">
        <v>19</v>
      </c>
      <c r="AH17" s="94">
        <v>19</v>
      </c>
      <c r="AI17" s="47">
        <f t="shared" si="2"/>
        <v>0.93333333333333335</v>
      </c>
      <c r="AJ17" s="47">
        <f t="shared" si="3"/>
        <v>1.2666666666666666</v>
      </c>
    </row>
    <row r="18" spans="1:36" ht="15" x14ac:dyDescent="0.25">
      <c r="A18" s="30">
        <v>2.5</v>
      </c>
      <c r="B18" s="42">
        <f>SUM(F44,F45,G44,G45,F46,H44)</f>
        <v>0.60178725242699427</v>
      </c>
      <c r="C18" s="43">
        <f t="shared" si="4"/>
        <v>1.6617168209645898</v>
      </c>
      <c r="D18" s="140"/>
      <c r="E18" s="140"/>
      <c r="F18" s="140"/>
      <c r="G18" s="127" t="s">
        <v>73</v>
      </c>
      <c r="H18" s="127"/>
      <c r="I18" s="126">
        <f>1/H47</f>
        <v>85.777196008171799</v>
      </c>
      <c r="J18" s="126"/>
      <c r="K18" s="140"/>
      <c r="L18" s="140"/>
      <c r="N18" s="68">
        <v>16</v>
      </c>
      <c r="O18" s="69" t="s">
        <v>262</v>
      </c>
      <c r="P18" s="94">
        <v>13</v>
      </c>
      <c r="Q18" s="94">
        <v>8</v>
      </c>
      <c r="R18" s="94">
        <v>2</v>
      </c>
      <c r="S18" s="94">
        <v>3</v>
      </c>
      <c r="T18" s="94">
        <v>20</v>
      </c>
      <c r="U18" s="94">
        <v>14</v>
      </c>
      <c r="V18" s="94">
        <v>26</v>
      </c>
      <c r="W18" s="69">
        <f t="shared" si="0"/>
        <v>1.5384615384615385</v>
      </c>
      <c r="X18" s="45">
        <f t="shared" si="1"/>
        <v>1.0769230769230769</v>
      </c>
      <c r="Z18" s="68">
        <v>16</v>
      </c>
      <c r="AA18" s="69" t="s">
        <v>262</v>
      </c>
      <c r="AB18" s="94">
        <v>15</v>
      </c>
      <c r="AC18" s="94">
        <v>3</v>
      </c>
      <c r="AD18" s="94">
        <v>2</v>
      </c>
      <c r="AE18" s="94">
        <v>10</v>
      </c>
      <c r="AF18" s="94">
        <v>11</v>
      </c>
      <c r="AG18" s="94">
        <v>28</v>
      </c>
      <c r="AH18" s="94">
        <v>11</v>
      </c>
      <c r="AI18" s="45">
        <f t="shared" si="2"/>
        <v>0.73333333333333328</v>
      </c>
      <c r="AJ18" s="45">
        <f t="shared" si="3"/>
        <v>1.8666666666666667</v>
      </c>
    </row>
    <row r="19" spans="1:36" ht="15" x14ac:dyDescent="0.25">
      <c r="A19" s="29">
        <v>3.5</v>
      </c>
      <c r="B19" s="35">
        <f>SUM(F44,F45,F46,F47,G44,G45,G46,H44,H45,I44)</f>
        <v>0.80373342923707947</v>
      </c>
      <c r="C19" s="43">
        <f t="shared" si="4"/>
        <v>1.2441936139812186</v>
      </c>
      <c r="D19" s="140"/>
      <c r="E19" s="140"/>
      <c r="F19" s="140"/>
      <c r="G19" s="129" t="s">
        <v>74</v>
      </c>
      <c r="H19" s="129"/>
      <c r="I19" s="124">
        <f>1/I44</f>
        <v>22.004216985755743</v>
      </c>
      <c r="J19" s="124"/>
      <c r="K19" s="140"/>
      <c r="L19" s="140"/>
      <c r="N19" s="66">
        <v>20</v>
      </c>
      <c r="O19" s="67" t="s">
        <v>266</v>
      </c>
      <c r="P19" s="94">
        <v>13</v>
      </c>
      <c r="Q19" s="94">
        <v>5</v>
      </c>
      <c r="R19" s="94">
        <v>4</v>
      </c>
      <c r="S19" s="94">
        <v>4</v>
      </c>
      <c r="T19" s="94">
        <v>24</v>
      </c>
      <c r="U19" s="94">
        <v>17</v>
      </c>
      <c r="V19" s="94">
        <v>19</v>
      </c>
      <c r="W19" s="67">
        <f t="shared" si="0"/>
        <v>1.8461538461538463</v>
      </c>
      <c r="X19" s="47">
        <f t="shared" si="1"/>
        <v>1.3076923076923077</v>
      </c>
      <c r="Z19" s="66">
        <v>20</v>
      </c>
      <c r="AA19" s="67" t="s">
        <v>266</v>
      </c>
      <c r="AB19" s="94">
        <v>15</v>
      </c>
      <c r="AC19" s="94">
        <v>2</v>
      </c>
      <c r="AD19" s="94">
        <v>6</v>
      </c>
      <c r="AE19" s="94">
        <v>7</v>
      </c>
      <c r="AF19" s="94">
        <v>9</v>
      </c>
      <c r="AG19" s="94">
        <v>23</v>
      </c>
      <c r="AH19" s="94">
        <v>12</v>
      </c>
      <c r="AI19" s="47">
        <f t="shared" si="2"/>
        <v>0.6</v>
      </c>
      <c r="AJ19" s="47">
        <f t="shared" si="3"/>
        <v>1.5333333333333334</v>
      </c>
    </row>
    <row r="20" spans="1:36" ht="15" x14ac:dyDescent="0.25">
      <c r="A20" s="30">
        <v>4.5</v>
      </c>
      <c r="B20" s="42">
        <f>SUM(F44,F45,F46,F47,F48,G44,G45,G47,H44,H45,H46,I44,I45,J44)</f>
        <v>0.86220751898848003</v>
      </c>
      <c r="C20" s="43">
        <f t="shared" si="4"/>
        <v>1.159813592408907</v>
      </c>
      <c r="D20" s="140"/>
      <c r="E20" s="140"/>
      <c r="F20" s="140"/>
      <c r="G20" s="129" t="s">
        <v>75</v>
      </c>
      <c r="H20" s="129"/>
      <c r="I20" s="124">
        <f>1/I45</f>
        <v>24.653704337101846</v>
      </c>
      <c r="J20" s="124"/>
      <c r="K20" s="140"/>
      <c r="L20" s="140"/>
      <c r="N20" s="68">
        <v>2</v>
      </c>
      <c r="O20" s="69" t="s">
        <v>248</v>
      </c>
      <c r="P20" s="94">
        <v>14</v>
      </c>
      <c r="Q20" s="94">
        <v>9</v>
      </c>
      <c r="R20" s="94">
        <v>3</v>
      </c>
      <c r="S20" s="94">
        <v>2</v>
      </c>
      <c r="T20" s="94">
        <v>30</v>
      </c>
      <c r="U20" s="94">
        <v>13</v>
      </c>
      <c r="V20" s="94">
        <v>30</v>
      </c>
      <c r="W20" s="69">
        <f t="shared" si="0"/>
        <v>2.1428571428571428</v>
      </c>
      <c r="X20" s="45">
        <f t="shared" si="1"/>
        <v>0.9285714285714286</v>
      </c>
      <c r="Z20" s="68">
        <v>2</v>
      </c>
      <c r="AA20" s="69" t="s">
        <v>248</v>
      </c>
      <c r="AB20" s="94">
        <v>14</v>
      </c>
      <c r="AC20" s="94">
        <v>8</v>
      </c>
      <c r="AD20" s="94">
        <v>3</v>
      </c>
      <c r="AE20" s="94">
        <v>3</v>
      </c>
      <c r="AF20" s="94">
        <v>18</v>
      </c>
      <c r="AG20" s="94">
        <v>11</v>
      </c>
      <c r="AH20" s="94">
        <v>27</v>
      </c>
      <c r="AI20" s="45">
        <f t="shared" si="2"/>
        <v>1.2857142857142858</v>
      </c>
      <c r="AJ20" s="45">
        <f t="shared" si="3"/>
        <v>0.7857142857142857</v>
      </c>
    </row>
    <row r="21" spans="1:36" ht="15" x14ac:dyDescent="0.25">
      <c r="A21" s="140"/>
      <c r="B21" s="140"/>
      <c r="C21" s="140"/>
      <c r="D21" s="140"/>
      <c r="E21" s="140"/>
      <c r="F21" s="140"/>
      <c r="G21" s="129" t="s">
        <v>76</v>
      </c>
      <c r="H21" s="129"/>
      <c r="I21" s="124">
        <f>1/I46</f>
        <v>55.2444231880364</v>
      </c>
      <c r="J21" s="124"/>
      <c r="K21" s="140"/>
      <c r="L21" s="140"/>
      <c r="N21" s="66">
        <v>18</v>
      </c>
      <c r="O21" s="67" t="s">
        <v>264</v>
      </c>
      <c r="P21" s="94">
        <v>14</v>
      </c>
      <c r="Q21" s="94">
        <v>4</v>
      </c>
      <c r="R21" s="94">
        <v>3</v>
      </c>
      <c r="S21" s="94">
        <v>7</v>
      </c>
      <c r="T21" s="94">
        <v>17</v>
      </c>
      <c r="U21" s="94">
        <v>18</v>
      </c>
      <c r="V21" s="94">
        <v>15</v>
      </c>
      <c r="W21" s="67">
        <f t="shared" si="0"/>
        <v>1.2142857142857142</v>
      </c>
      <c r="X21" s="47">
        <f t="shared" si="1"/>
        <v>1.2857142857142858</v>
      </c>
      <c r="Z21" s="66">
        <v>18</v>
      </c>
      <c r="AA21" s="67" t="s">
        <v>264</v>
      </c>
      <c r="AB21" s="94">
        <v>14</v>
      </c>
      <c r="AC21" s="94">
        <v>5</v>
      </c>
      <c r="AD21" s="94">
        <v>3</v>
      </c>
      <c r="AE21" s="94">
        <v>6</v>
      </c>
      <c r="AF21" s="94">
        <v>16</v>
      </c>
      <c r="AG21" s="94">
        <v>19</v>
      </c>
      <c r="AH21" s="94">
        <v>18</v>
      </c>
      <c r="AI21" s="47">
        <f t="shared" si="2"/>
        <v>1.1428571428571428</v>
      </c>
      <c r="AJ21" s="47">
        <f t="shared" si="3"/>
        <v>1.3571428571428572</v>
      </c>
    </row>
    <row r="22" spans="1:36" ht="15" x14ac:dyDescent="0.25">
      <c r="A22" s="140"/>
      <c r="B22" s="140"/>
      <c r="C22" s="140"/>
      <c r="D22" s="140"/>
      <c r="E22" s="140"/>
      <c r="F22" s="140"/>
      <c r="G22" s="128" t="s">
        <v>77</v>
      </c>
      <c r="H22" s="128"/>
      <c r="I22" s="125">
        <f>1/I47</f>
        <v>185.68890814427746</v>
      </c>
      <c r="J22" s="125"/>
      <c r="K22" s="140"/>
      <c r="L22" s="140"/>
      <c r="N22" s="68">
        <v>9</v>
      </c>
      <c r="O22" s="69" t="s">
        <v>255</v>
      </c>
      <c r="P22" s="94">
        <v>14</v>
      </c>
      <c r="Q22" s="94">
        <v>5</v>
      </c>
      <c r="R22" s="94">
        <v>4</v>
      </c>
      <c r="S22" s="94">
        <v>5</v>
      </c>
      <c r="T22" s="94">
        <v>19</v>
      </c>
      <c r="U22" s="94">
        <v>16</v>
      </c>
      <c r="V22" s="94">
        <v>19</v>
      </c>
      <c r="W22" s="69">
        <f t="shared" si="0"/>
        <v>1.3571428571428572</v>
      </c>
      <c r="X22" s="45">
        <f t="shared" si="1"/>
        <v>1.1428571428571428</v>
      </c>
      <c r="Z22" s="68">
        <v>9</v>
      </c>
      <c r="AA22" s="69" t="s">
        <v>255</v>
      </c>
      <c r="AB22" s="94">
        <v>14</v>
      </c>
      <c r="AC22" s="94">
        <v>6</v>
      </c>
      <c r="AD22" s="94">
        <v>4</v>
      </c>
      <c r="AE22" s="94">
        <v>4</v>
      </c>
      <c r="AF22" s="94">
        <v>22</v>
      </c>
      <c r="AG22" s="94">
        <v>16</v>
      </c>
      <c r="AH22" s="94">
        <v>22</v>
      </c>
      <c r="AI22" s="45">
        <f t="shared" si="2"/>
        <v>1.5714285714285714</v>
      </c>
      <c r="AJ22" s="45">
        <f t="shared" si="3"/>
        <v>1.1428571428571428</v>
      </c>
    </row>
    <row r="23" spans="1:36" ht="15.75" x14ac:dyDescent="0.25">
      <c r="A23" s="142" t="s">
        <v>59</v>
      </c>
      <c r="B23" s="142"/>
      <c r="C23" s="142"/>
      <c r="D23" s="140"/>
      <c r="E23" s="140"/>
      <c r="F23" s="140"/>
      <c r="G23" s="129" t="s">
        <v>78</v>
      </c>
      <c r="H23" s="129"/>
      <c r="I23" s="124">
        <f>1/SUM(J44,J45,J46,J47,K48,K47,K46,K45,K44,L44,L45,L46,L47,L48,L49,M44,M45,M46,M47,M48,M49,M50,N44,N45,N46,N47,N48,N49,N50,N51)</f>
        <v>19.381385046373612</v>
      </c>
      <c r="J23" s="124"/>
      <c r="K23" s="140"/>
      <c r="L23" s="140"/>
      <c r="N23" s="66">
        <v>12</v>
      </c>
      <c r="O23" s="67" t="s">
        <v>258</v>
      </c>
      <c r="P23" s="94">
        <v>13</v>
      </c>
      <c r="Q23" s="94">
        <v>6</v>
      </c>
      <c r="R23" s="94">
        <v>2</v>
      </c>
      <c r="S23" s="94">
        <v>5</v>
      </c>
      <c r="T23" s="94">
        <v>20</v>
      </c>
      <c r="U23" s="94">
        <v>16</v>
      </c>
      <c r="V23" s="94">
        <v>20</v>
      </c>
      <c r="W23" s="67">
        <f t="shared" si="0"/>
        <v>1.5384615384615385</v>
      </c>
      <c r="X23" s="47">
        <f t="shared" si="1"/>
        <v>1.2307692307692308</v>
      </c>
      <c r="Z23" s="66">
        <v>12</v>
      </c>
      <c r="AA23" s="67" t="s">
        <v>258</v>
      </c>
      <c r="AB23" s="94">
        <v>15</v>
      </c>
      <c r="AC23" s="94">
        <v>4</v>
      </c>
      <c r="AD23" s="94">
        <v>7</v>
      </c>
      <c r="AE23" s="94">
        <v>4</v>
      </c>
      <c r="AF23" s="94">
        <v>20</v>
      </c>
      <c r="AG23" s="94">
        <v>22</v>
      </c>
      <c r="AH23" s="94">
        <v>19</v>
      </c>
      <c r="AI23" s="47">
        <f t="shared" si="2"/>
        <v>1.3333333333333333</v>
      </c>
      <c r="AJ23" s="47">
        <f t="shared" si="3"/>
        <v>1.4666666666666666</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79.996968201315767</v>
      </c>
      <c r="J24" s="126"/>
      <c r="K24" s="140"/>
      <c r="L24" s="140"/>
      <c r="N24" s="68">
        <v>4</v>
      </c>
      <c r="O24" s="69" t="s">
        <v>250</v>
      </c>
      <c r="P24" s="94">
        <v>14</v>
      </c>
      <c r="Q24" s="94">
        <v>7</v>
      </c>
      <c r="R24" s="94">
        <v>3</v>
      </c>
      <c r="S24" s="94">
        <v>4</v>
      </c>
      <c r="T24" s="94">
        <v>20</v>
      </c>
      <c r="U24" s="94">
        <v>13</v>
      </c>
      <c r="V24" s="94">
        <v>24</v>
      </c>
      <c r="W24" s="69">
        <f t="shared" si="0"/>
        <v>1.4285714285714286</v>
      </c>
      <c r="X24" s="45">
        <f t="shared" si="1"/>
        <v>0.9285714285714286</v>
      </c>
      <c r="Z24" s="68">
        <v>4</v>
      </c>
      <c r="AA24" s="69" t="s">
        <v>250</v>
      </c>
      <c r="AB24" s="94">
        <v>15</v>
      </c>
      <c r="AC24" s="94">
        <v>5</v>
      </c>
      <c r="AD24" s="94">
        <v>5</v>
      </c>
      <c r="AE24" s="94">
        <v>5</v>
      </c>
      <c r="AF24" s="94">
        <v>14</v>
      </c>
      <c r="AG24" s="94">
        <v>18</v>
      </c>
      <c r="AH24" s="94">
        <v>20</v>
      </c>
      <c r="AI24" s="45">
        <f t="shared" si="2"/>
        <v>0.93333333333333335</v>
      </c>
      <c r="AJ24" s="45">
        <f t="shared" si="3"/>
        <v>1.2</v>
      </c>
    </row>
    <row r="25" spans="1:36" ht="15" x14ac:dyDescent="0.25">
      <c r="A25" s="30">
        <v>0.5</v>
      </c>
      <c r="B25" s="42">
        <f>1-B16</f>
        <v>0.89754717950881169</v>
      </c>
      <c r="C25" s="43">
        <f>1/B25</f>
        <v>1.1141475599614232</v>
      </c>
      <c r="D25" s="140"/>
      <c r="E25" s="140"/>
      <c r="F25" s="140"/>
      <c r="G25" s="128" t="s">
        <v>79</v>
      </c>
      <c r="H25" s="128"/>
      <c r="I25" s="125">
        <f>1/SUM(J48,K49,L50,M51,N52)</f>
        <v>2284.9767633850765</v>
      </c>
      <c r="J25" s="125"/>
      <c r="K25" s="140"/>
      <c r="L25" s="140"/>
      <c r="N25" s="66">
        <v>10</v>
      </c>
      <c r="O25" s="67" t="s">
        <v>256</v>
      </c>
      <c r="P25" s="94">
        <v>14</v>
      </c>
      <c r="Q25" s="94">
        <v>6</v>
      </c>
      <c r="R25" s="94">
        <v>4</v>
      </c>
      <c r="S25" s="94">
        <v>4</v>
      </c>
      <c r="T25" s="94">
        <v>20</v>
      </c>
      <c r="U25" s="94">
        <v>14</v>
      </c>
      <c r="V25" s="94">
        <v>22</v>
      </c>
      <c r="W25" s="67">
        <f t="shared" si="0"/>
        <v>1.4285714285714286</v>
      </c>
      <c r="X25" s="47">
        <f t="shared" si="1"/>
        <v>1</v>
      </c>
      <c r="Z25" s="66">
        <v>10</v>
      </c>
      <c r="AA25" s="67" t="s">
        <v>256</v>
      </c>
      <c r="AB25" s="94">
        <v>14</v>
      </c>
      <c r="AC25" s="94">
        <v>5</v>
      </c>
      <c r="AD25" s="94">
        <v>4</v>
      </c>
      <c r="AE25" s="94">
        <v>5</v>
      </c>
      <c r="AF25" s="94">
        <v>18</v>
      </c>
      <c r="AG25" s="94">
        <v>16</v>
      </c>
      <c r="AH25" s="94">
        <v>19</v>
      </c>
      <c r="AI25" s="47">
        <f t="shared" si="2"/>
        <v>1.2857142857142858</v>
      </c>
      <c r="AJ25" s="47">
        <f t="shared" si="3"/>
        <v>1.1428571428571428</v>
      </c>
    </row>
    <row r="26" spans="1:36" ht="15" x14ac:dyDescent="0.25">
      <c r="A26" s="29">
        <v>1.5</v>
      </c>
      <c r="B26" s="42">
        <f t="shared" ref="B26:B29" si="5">1-B17</f>
        <v>0.6641235014667195</v>
      </c>
      <c r="C26" s="43">
        <f t="shared" ref="C26:C29" si="6">1/B26</f>
        <v>1.5057440337399532</v>
      </c>
      <c r="D26" s="140"/>
      <c r="E26" s="140"/>
      <c r="F26" s="140"/>
      <c r="G26" s="141"/>
      <c r="H26" s="140"/>
      <c r="I26" s="140"/>
      <c r="J26" s="140"/>
      <c r="K26" s="140"/>
      <c r="L26" s="140"/>
      <c r="N26" s="68">
        <v>24</v>
      </c>
      <c r="O26" s="69" t="s">
        <v>270</v>
      </c>
      <c r="P26" s="94">
        <v>15</v>
      </c>
      <c r="Q26" s="94">
        <v>2</v>
      </c>
      <c r="R26" s="94">
        <v>3</v>
      </c>
      <c r="S26" s="94">
        <v>10</v>
      </c>
      <c r="T26" s="94">
        <v>11</v>
      </c>
      <c r="U26" s="94">
        <v>30</v>
      </c>
      <c r="V26" s="94">
        <v>9</v>
      </c>
      <c r="W26" s="69">
        <f t="shared" si="0"/>
        <v>0.73333333333333328</v>
      </c>
      <c r="X26" s="45">
        <f t="shared" si="1"/>
        <v>2</v>
      </c>
      <c r="Z26" s="68">
        <v>24</v>
      </c>
      <c r="AA26" s="69" t="s">
        <v>270</v>
      </c>
      <c r="AB26" s="94">
        <v>13</v>
      </c>
      <c r="AC26" s="94">
        <v>4</v>
      </c>
      <c r="AD26" s="94">
        <v>4</v>
      </c>
      <c r="AE26" s="94">
        <v>5</v>
      </c>
      <c r="AF26" s="94">
        <v>16</v>
      </c>
      <c r="AG26" s="94">
        <v>19</v>
      </c>
      <c r="AH26" s="94">
        <v>16</v>
      </c>
      <c r="AI26" s="45">
        <f t="shared" si="2"/>
        <v>1.2307692307692308</v>
      </c>
      <c r="AJ26" s="45">
        <f t="shared" si="3"/>
        <v>1.4615384615384615</v>
      </c>
    </row>
    <row r="27" spans="1:36" x14ac:dyDescent="0.2">
      <c r="A27" s="30">
        <v>2.5</v>
      </c>
      <c r="B27" s="42">
        <f t="shared" si="5"/>
        <v>0.39821274757300573</v>
      </c>
      <c r="C27" s="43">
        <f t="shared" si="6"/>
        <v>2.5112204621643022</v>
      </c>
      <c r="D27" s="140"/>
      <c r="E27" s="140"/>
      <c r="F27" s="140"/>
      <c r="G27" s="141"/>
      <c r="H27" s="140"/>
      <c r="I27" s="140"/>
      <c r="J27" s="140"/>
      <c r="K27" s="140"/>
      <c r="L27" s="140"/>
      <c r="N27" s="28" t="s">
        <v>81</v>
      </c>
      <c r="O27" s="31"/>
      <c r="P27" s="31"/>
      <c r="Q27" s="31"/>
      <c r="R27" s="31"/>
      <c r="S27" s="31"/>
      <c r="T27" s="31"/>
      <c r="U27" s="31"/>
      <c r="V27" s="31"/>
      <c r="W27" s="28">
        <f>AVERAGE(W3:W26)</f>
        <v>1.3321733821733823</v>
      </c>
      <c r="X27" s="28">
        <f>AVERAGE(X3:X26)</f>
        <v>1.1316239316239314</v>
      </c>
      <c r="Z27" s="28" t="s">
        <v>81</v>
      </c>
      <c r="AA27" s="28"/>
      <c r="AB27" s="28"/>
      <c r="AC27" s="28"/>
      <c r="AD27" s="28"/>
      <c r="AE27" s="28"/>
      <c r="AF27" s="28"/>
      <c r="AG27" s="28"/>
      <c r="AH27" s="28"/>
      <c r="AI27" s="28">
        <f>AVERAGE(AI3:AI22)</f>
        <v>1.1261538461538463</v>
      </c>
      <c r="AJ27" s="28">
        <f>AVERAGE(AJ3:AJ22)</f>
        <v>1.3259157509157509</v>
      </c>
    </row>
    <row r="28" spans="1:36" x14ac:dyDescent="0.2">
      <c r="A28" s="29">
        <v>3.5</v>
      </c>
      <c r="B28" s="42">
        <f t="shared" si="5"/>
        <v>0.19626657076292053</v>
      </c>
      <c r="C28" s="43">
        <f t="shared" si="6"/>
        <v>5.095111185327359</v>
      </c>
      <c r="D28" s="140"/>
      <c r="E28" s="140"/>
      <c r="F28" s="140"/>
      <c r="G28" s="141"/>
      <c r="H28" s="140"/>
      <c r="I28" s="140"/>
      <c r="J28" s="140"/>
      <c r="K28" s="140"/>
      <c r="L28" s="140"/>
    </row>
    <row r="29" spans="1:36" x14ac:dyDescent="0.2">
      <c r="A29" s="30">
        <v>4.5</v>
      </c>
      <c r="B29" s="42">
        <f t="shared" si="5"/>
        <v>0.13779248101151997</v>
      </c>
      <c r="C29" s="43">
        <f t="shared" si="6"/>
        <v>7.257290039769269</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1.3321733821733823</v>
      </c>
      <c r="E34" s="121" t="s">
        <v>87</v>
      </c>
      <c r="F34" s="121"/>
      <c r="G34" s="117">
        <f t="shared" ref="G34" si="7">C36/C34</f>
        <v>1.1548508317675632</v>
      </c>
      <c r="H34" s="117"/>
      <c r="J34" s="23" t="s">
        <v>99</v>
      </c>
      <c r="K34" s="42">
        <f>SUM(B9,C9)</f>
        <v>0.75805825968571272</v>
      </c>
      <c r="L34" s="43">
        <f>1/K34</f>
        <v>1.3191598234344089</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1.1261538461538463</v>
      </c>
      <c r="E35" s="122" t="s">
        <v>88</v>
      </c>
      <c r="F35" s="122"/>
      <c r="G35" s="116">
        <f t="shared" ref="G35" si="8">C39/C34</f>
        <v>0.90078364877869932</v>
      </c>
      <c r="H35" s="116"/>
      <c r="J35" s="32" t="s">
        <v>100</v>
      </c>
      <c r="K35" s="35">
        <f>SUM(C9,D9)</f>
        <v>0.51611039178111817</v>
      </c>
      <c r="L35" s="50">
        <f>1/K35</f>
        <v>1.9375699771302006</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"Birmingham City",W3,A2= "Blackburn",W4,A2= "Blackpool",W5,A2= "Bristol City",W6,A2= "Burnley",W7,A2= "Cardiff City",W8,A2= "Coventry City",W9,A2= "Huddersfield",W10,A2= "Hull City",W11,A2= "Luton Town",W12,A2= "Middlesbrough",W13,A2= "Millwall",W14,A2= "Norwich City",W15,A2= "Preston",W16,A2= "QPR",W17,A2= "Reading",W18,A2= "Rotherham Utd",W19,A2= "Sheffield Utd",W20,A2= "Stoke City",W21,A2= "Sunderland",W22, A2= "Swansea City",W23, A2= "Watford",W24, A2= "West Brom",W25, A2= "Wigan Athletic",W26)</f>
        <v>1.5384615384615385</v>
      </c>
      <c r="E36" s="121" t="s">
        <v>89</v>
      </c>
      <c r="F36" s="121"/>
      <c r="G36" s="117">
        <f t="shared" ref="G36" si="9">C38/C35</f>
        <v>0.82877959927140243</v>
      </c>
      <c r="H36" s="117"/>
      <c r="J36" s="23">
        <v>12</v>
      </c>
      <c r="K36" s="42">
        <f>SUM(B9,D9)</f>
        <v>0.72580035626821049</v>
      </c>
      <c r="L36" s="43">
        <f>1/K36</f>
        <v>1.3777893484947015</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"Birmingham City",X3,A2= "Blackburn",X4,A2= "Blackpool",X5,A2= "Bristol City",X6,A2= "Burnley",X7,A2= "Cardiff City",X8,A2= "Coventry City",X9,A2= "Huddersfield",X10,A2= "Hull City",X11,A2= "Luton Town",X12,A2= "Middlesbrough",X13,A2= "Millwall",X14,A2= "Norwich City",X15,A2= "Preston",X16,A2= "QPR",X17,A2= "Reading",X18,A2= "Rotherham Utd",X19,A2= "Sheffield Utd",X20,A2= "Stoke City",X21,A2= "Sunderland",X22, A2= "Swansea City",X23, A2= "Watford",X24, A2= "West Brom",X25, A2= "Wigan Athletic",X26)</f>
        <v>1.0769230769230769</v>
      </c>
      <c r="E37" s="123" t="s">
        <v>90</v>
      </c>
      <c r="F37" s="123"/>
      <c r="G37" s="118">
        <f t="shared" ref="G37" si="10">C37/C35</f>
        <v>0.95628415300546432</v>
      </c>
      <c r="H37" s="118"/>
      <c r="V37" s="65"/>
      <c r="W37" s="65"/>
      <c r="X37" s="65"/>
      <c r="Y37" s="65"/>
      <c r="Z37" s="65"/>
      <c r="AA37" s="65"/>
      <c r="AB37" s="65"/>
      <c r="AC37" s="65"/>
      <c r="AD37" s="65"/>
      <c r="AE37" s="65"/>
    </row>
    <row r="38" spans="1:31" ht="15" x14ac:dyDescent="0.2">
      <c r="A38" s="120" t="s">
        <v>85</v>
      </c>
      <c r="B38" s="120"/>
      <c r="C38" s="21" cm="1">
        <f t="array" ref="C38">_xlfn.IFS(C2= "Birmingham City",AI3,C2= "Blackburn",AI4,C2= "Blackpool",AI5,C2= "Bristol City",AI6,C2= "Burnley",AI7,C2= "Cardiff City",AI8,C2= "Coventry City",AI9,C2= "Huddersfield",AI10,C2= "Hull City",AI11,C2= "Luton Town",AI12,C2= "Middlesbrough",AI13,C2= "Millwall",AI14,C2= "Norwich City",AI15,C2= "Preston",AI16,C2= "QPR",AI17,C2= "Reading",AI18,C2= "Rotherham Utd",AI19,C2= "Sheffield Utd",AI20,C2= "Stoke City",AI21,C2= "Sunderland",AI22, C2= "Swansea City",AI23, C2= "Watford",AI24, C2= "West Brom",AI25, C2= "Wigan Athletic",AI26)</f>
        <v>0.93333333333333335</v>
      </c>
      <c r="G38" s="22"/>
      <c r="X38" s="65"/>
      <c r="Y38" s="65"/>
      <c r="Z38" s="65"/>
      <c r="AA38" s="65"/>
      <c r="AB38" s="65"/>
      <c r="AC38" s="65"/>
      <c r="AD38" s="65"/>
      <c r="AE38" s="65"/>
    </row>
    <row r="39" spans="1:31" ht="15" x14ac:dyDescent="0.2">
      <c r="A39" s="119" t="s">
        <v>84</v>
      </c>
      <c r="B39" s="119"/>
      <c r="C39" s="20" cm="1">
        <f t="array" ref="C39">_xlfn.IFS(C2= "Birmingham City",AJ3,C2= "Blackburn",AJ4,C2= "Blackpool",AJ5,C2= "Bristol City",AJ6,C2= "Burnley",AJ7,C2= "Cardiff City",AJ8,C2= "Coventry City",AJ9,C2= "Huddersfield",AJ10,C2= "Hull City",AJ11,C2= "Luton Town",AJ12,C2= "Middlesbrough",AJ13,C2= "Millwall",AJ14,C2= "Norwich City",AJ15,C2= "Preston",AJ16,C2= "QPR",AJ17,C2= "Reading",AJ18,C2= "Rotherham Utd",AJ19,C2= "Sheffield Utd",AJ20,C2= "Stoke City",AJ21,C2= "Sunderland",AJ22, C2= "Swansea City",AJ23, C2= "Watford",AJ24, C2= "West Brom",AJ25, C2= "Wigan Athletic",AJ26)</f>
        <v>1.2</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1.3858209981210758</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0.89253187613843332</v>
      </c>
      <c r="D43" s="34" t="s">
        <v>96</v>
      </c>
      <c r="E43" s="29" t="s">
        <v>97</v>
      </c>
      <c r="F43" s="35">
        <f>(($B$42^F42)*EXP(-$B$42))/(FACT(F42))</f>
        <v>0.25011836876318977</v>
      </c>
      <c r="G43" s="35">
        <f t="shared" ref="G43:N43" si="11">(($B$42^G42)*EXP(-$B$42))/(FACT(G42))</f>
        <v>0.34661928744781895</v>
      </c>
      <c r="H43" s="35">
        <f t="shared" si="11"/>
        <v>0.2401761434494763</v>
      </c>
      <c r="I43" s="35">
        <f t="shared" si="11"/>
        <v>0.11094704761334133</v>
      </c>
      <c r="J43" s="35">
        <f t="shared" si="11"/>
        <v>3.8438187065526798E-2</v>
      </c>
      <c r="K43" s="35">
        <f t="shared" si="11"/>
        <v>1.0653689353022596E-2</v>
      </c>
      <c r="L43" s="35">
        <f t="shared" si="11"/>
        <v>2.4606844021462754E-3</v>
      </c>
      <c r="M43" s="35">
        <f t="shared" si="11"/>
        <v>4.8715258774904499E-4</v>
      </c>
      <c r="N43" s="35">
        <f t="shared" si="11"/>
        <v>8.438828567395581E-5</v>
      </c>
      <c r="X43" s="65"/>
      <c r="Y43" s="65"/>
      <c r="Z43" s="65"/>
      <c r="AA43" s="65"/>
      <c r="AB43" s="65"/>
      <c r="AC43" s="65"/>
      <c r="AD43" s="65"/>
      <c r="AE43" s="65"/>
    </row>
    <row r="44" spans="1:31" x14ac:dyDescent="0.2">
      <c r="A44" s="29" t="s">
        <v>94</v>
      </c>
      <c r="B44" s="20">
        <f>B42+B43</f>
        <v>2.2783528742595092</v>
      </c>
      <c r="D44" s="34">
        <v>0</v>
      </c>
      <c r="E44" s="35">
        <f>(($B$43^D44)*EXP(-$B$43))/(FACT(D44))</f>
        <v>0.40961733837385544</v>
      </c>
      <c r="F44" s="36">
        <f>E44*F43</f>
        <v>0.10245282049118826</v>
      </c>
      <c r="G44" s="38">
        <f>E44*G43</f>
        <v>0.14198126995341792</v>
      </c>
      <c r="H44" s="38">
        <f>E44*H43</f>
        <v>9.8380312620671775E-2</v>
      </c>
      <c r="I44" s="38">
        <f>E44*I43</f>
        <v>4.5445834343814287E-2</v>
      </c>
      <c r="J44" s="38">
        <f>E44*J43</f>
        <v>1.5744947877697445E-2</v>
      </c>
      <c r="K44" s="38">
        <f>E44*K43</f>
        <v>4.3639358766469983E-3</v>
      </c>
      <c r="L44" s="38">
        <f>E44*L43</f>
        <v>1.007938995385219E-3</v>
      </c>
      <c r="M44" s="38">
        <f>E44*M43</f>
        <v>1.9954614637569988E-4</v>
      </c>
      <c r="N44" s="38">
        <f>E44*N43</f>
        <v>3.4566904967698334E-5</v>
      </c>
      <c r="X44" s="65"/>
      <c r="Y44" s="65"/>
      <c r="Z44" s="65"/>
      <c r="AA44" s="65"/>
      <c r="AB44" s="65"/>
      <c r="AC44" s="65"/>
      <c r="AD44" s="65"/>
      <c r="AE44" s="65"/>
    </row>
    <row r="45" spans="1:31" x14ac:dyDescent="0.2">
      <c r="D45" s="34">
        <v>1</v>
      </c>
      <c r="E45" s="35">
        <f t="shared" ref="E45:E52" si="12">(($B$43^D45)*EXP(-$B$43))/(FACT(D45))</f>
        <v>0.3655965315176487</v>
      </c>
      <c r="F45" s="37">
        <f>E45*F43</f>
        <v>9.144240808867439E-2</v>
      </c>
      <c r="G45" s="36">
        <f>E45*G43</f>
        <v>0.12672280924804147</v>
      </c>
      <c r="H45" s="38">
        <f>E45*H43</f>
        <v>8.7807564998413773E-2</v>
      </c>
      <c r="I45" s="38">
        <f>E45*I43</f>
        <v>4.0561855789561015E-2</v>
      </c>
      <c r="J45" s="38">
        <f>E45*J43</f>
        <v>1.4052867868983144E-2</v>
      </c>
      <c r="K45" s="38">
        <f>E45*K43</f>
        <v>3.894951875331564E-3</v>
      </c>
      <c r="L45" s="38">
        <f>E45*L43</f>
        <v>8.9961768258425736E-4</v>
      </c>
      <c r="M45" s="38">
        <f>E45*M43</f>
        <v>1.7810129640089787E-4</v>
      </c>
      <c r="N45" s="38">
        <f>E45*N43</f>
        <v>3.0852064543118729E-5</v>
      </c>
      <c r="X45" s="65"/>
      <c r="Y45" s="65"/>
      <c r="Z45" s="65"/>
      <c r="AA45" s="65"/>
      <c r="AB45" s="65"/>
      <c r="AC45" s="65"/>
      <c r="AD45" s="65"/>
      <c r="AE45" s="65"/>
    </row>
    <row r="46" spans="1:31" x14ac:dyDescent="0.2">
      <c r="D46" s="34">
        <v>2</v>
      </c>
      <c r="E46" s="35">
        <f t="shared" si="12"/>
        <v>0.1631532790925754</v>
      </c>
      <c r="F46" s="37">
        <f>E46*F43</f>
        <v>4.0807632025000394E-2</v>
      </c>
      <c r="G46" s="37">
        <f>E46*G43</f>
        <v>5.6552073343843622E-2</v>
      </c>
      <c r="H46" s="36">
        <f>E46*H43</f>
        <v>3.918552536359083E-2</v>
      </c>
      <c r="I46" s="38">
        <f>E46*I43</f>
        <v>1.810137462375673E-2</v>
      </c>
      <c r="J46" s="38">
        <f>E46*J43</f>
        <v>6.2713162621145157E-3</v>
      </c>
      <c r="K46" s="38">
        <f>E46*K43</f>
        <v>1.7381843523792948E-3</v>
      </c>
      <c r="L46" s="38">
        <f>E46*L43</f>
        <v>4.0146872902211832E-4</v>
      </c>
      <c r="M46" s="38">
        <f>E46*M43</f>
        <v>7.9480542109690273E-5</v>
      </c>
      <c r="N46" s="38">
        <f>E46*N43</f>
        <v>1.3768225524706895E-5</v>
      </c>
      <c r="V46" s="65"/>
      <c r="W46" s="65"/>
      <c r="X46" s="65"/>
      <c r="Y46" s="65"/>
      <c r="Z46" s="65"/>
      <c r="AA46" s="65"/>
      <c r="AB46" s="65"/>
      <c r="AC46" s="65"/>
      <c r="AD46" s="65"/>
      <c r="AE46" s="65"/>
    </row>
    <row r="47" spans="1:31" x14ac:dyDescent="0.2">
      <c r="D47" s="34">
        <v>3</v>
      </c>
      <c r="E47" s="35">
        <f t="shared" si="12"/>
        <v>4.8539834095544597E-2</v>
      </c>
      <c r="F47" s="37">
        <f>E47*F43</f>
        <v>1.2140704124013475E-2</v>
      </c>
      <c r="G47" s="37">
        <f>E47*G43</f>
        <v>1.6824842707033015E-2</v>
      </c>
      <c r="H47" s="37">
        <f>E47*H43</f>
        <v>1.16581101567453E-2</v>
      </c>
      <c r="I47" s="36">
        <f>E47*I43</f>
        <v>5.3853512845420748E-3</v>
      </c>
      <c r="J47" s="38">
        <f>E47*J43</f>
        <v>1.865783223094179E-3</v>
      </c>
      <c r="K47" s="38">
        <f>E47*K43</f>
        <v>5.1712831370118672E-4</v>
      </c>
      <c r="L47" s="38">
        <f>E47*L43</f>
        <v>1.1944121264167454E-4</v>
      </c>
      <c r="M47" s="38">
        <f>E47*M43</f>
        <v>2.3646305788553875E-5</v>
      </c>
      <c r="N47" s="38">
        <f>E47*N43</f>
        <v>4.0961933862212376E-6</v>
      </c>
      <c r="V47" s="65"/>
      <c r="W47" s="65"/>
      <c r="X47" s="65"/>
      <c r="Y47" s="65"/>
      <c r="Z47" s="65"/>
      <c r="AA47" s="65"/>
      <c r="AB47" s="65"/>
      <c r="AC47" s="65"/>
      <c r="AD47" s="65"/>
      <c r="AE47" s="65"/>
    </row>
    <row r="48" spans="1:31" x14ac:dyDescent="0.2">
      <c r="D48" s="34">
        <v>4</v>
      </c>
      <c r="E48" s="35">
        <f t="shared" si="12"/>
        <v>1.0830837298186175E-2</v>
      </c>
      <c r="F48" s="37">
        <f>E48*F43</f>
        <v>2.7089913573618398E-3</v>
      </c>
      <c r="G48" s="37">
        <f>E48*G43</f>
        <v>3.7541771067605523E-3</v>
      </c>
      <c r="H48" s="37">
        <f>E48*H43</f>
        <v>2.6013087326071009E-3</v>
      </c>
      <c r="I48" s="37">
        <f>E48*I43</f>
        <v>1.2016494214142147E-3</v>
      </c>
      <c r="J48" s="36">
        <f>E48*J43</f>
        <v>4.1631775014396504E-4</v>
      </c>
      <c r="K48" s="38">
        <f>E48*K43</f>
        <v>1.1538837600800608E-4</v>
      </c>
      <c r="L48" s="38">
        <f>E48*L43</f>
        <v>2.6651272401830828E-5</v>
      </c>
      <c r="M48" s="38">
        <f>E48*M43</f>
        <v>5.2762704173002701E-6</v>
      </c>
      <c r="N48" s="38">
        <f>E48*N43</f>
        <v>9.1399579200747066E-7</v>
      </c>
      <c r="V48" s="65"/>
      <c r="W48" s="65"/>
      <c r="X48" s="65"/>
      <c r="Y48" s="65"/>
      <c r="Z48" s="65"/>
      <c r="AA48" s="65"/>
      <c r="AB48" s="65"/>
      <c r="AC48" s="65"/>
      <c r="AD48" s="65"/>
      <c r="AE48" s="65"/>
    </row>
    <row r="49" spans="4:31" x14ac:dyDescent="0.2">
      <c r="D49" s="34">
        <v>5</v>
      </c>
      <c r="E49" s="35">
        <f t="shared" si="12"/>
        <v>1.9333735067800456E-3</v>
      </c>
      <c r="F49" s="37">
        <f>E49*F43</f>
        <v>4.835722277257928E-4</v>
      </c>
      <c r="G49" s="37">
        <f>E49*G43</f>
        <v>6.7014454729059036E-4</v>
      </c>
      <c r="H49" s="37">
        <f>E49*H43</f>
        <v>4.6435019270582128E-4</v>
      </c>
      <c r="I49" s="37">
        <f>E49*I43</f>
        <v>2.1450208251109842E-4</v>
      </c>
      <c r="J49" s="37">
        <f>E49*J43</f>
        <v>7.4315372521144936E-5</v>
      </c>
      <c r="K49" s="36">
        <f>E49*K43</f>
        <v>2.0597560744598534E-5</v>
      </c>
      <c r="L49" s="38">
        <f>E49*L43</f>
        <v>4.7574220316565043E-6</v>
      </c>
      <c r="M49" s="38">
        <f>E49*M43</f>
        <v>9.4184790691334499E-7</v>
      </c>
      <c r="N49" s="38">
        <f>E49*N43</f>
        <v>1.6315407580461223E-7</v>
      </c>
      <c r="V49" s="65"/>
      <c r="W49" s="65"/>
      <c r="X49" s="65"/>
      <c r="Y49" s="65"/>
      <c r="Z49" s="65"/>
      <c r="AA49" s="65"/>
      <c r="AB49" s="65"/>
      <c r="AC49" s="65"/>
      <c r="AD49" s="65"/>
      <c r="AE49" s="65"/>
    </row>
    <row r="50" spans="4:31" x14ac:dyDescent="0.2">
      <c r="D50" s="34">
        <v>6</v>
      </c>
      <c r="E50" s="35">
        <f t="shared" si="12"/>
        <v>2.8759958054712273E-4</v>
      </c>
      <c r="F50" s="37">
        <f>E50*F43</f>
        <v>7.1933937943423942E-5</v>
      </c>
      <c r="G50" s="37">
        <f>E50*G43</f>
        <v>9.968756167953529E-5</v>
      </c>
      <c r="H50" s="37">
        <f>E50*H43</f>
        <v>6.9074558113494964E-5</v>
      </c>
      <c r="I50" s="37">
        <f>E50*I43</f>
        <v>3.1908324356538617E-5</v>
      </c>
      <c r="J50" s="37">
        <f>E50*J43</f>
        <v>1.1054806477037346E-5</v>
      </c>
      <c r="K50" s="37">
        <f>E50*K43</f>
        <v>3.0639965892086458E-6</v>
      </c>
      <c r="L50" s="36">
        <f>E50*L43</f>
        <v>7.0769180191611624E-7</v>
      </c>
      <c r="M50" s="38">
        <f>E50*M43</f>
        <v>1.4010487989907074E-7</v>
      </c>
      <c r="N50" s="38">
        <f>E50*N43</f>
        <v>2.4270035562920457E-8</v>
      </c>
      <c r="V50" s="65"/>
      <c r="W50" s="65"/>
      <c r="X50" s="65"/>
      <c r="Y50" s="65"/>
      <c r="Z50" s="65"/>
      <c r="AA50" s="65"/>
      <c r="AB50" s="65"/>
      <c r="AC50" s="65"/>
      <c r="AD50" s="65"/>
      <c r="AE50" s="65"/>
    </row>
    <row r="51" spans="4:31" x14ac:dyDescent="0.2">
      <c r="D51" s="34">
        <v>7</v>
      </c>
      <c r="E51" s="35">
        <f t="shared" si="12"/>
        <v>3.6670256171764268E-5</v>
      </c>
      <c r="F51" s="37">
        <f>E51*F43</f>
        <v>9.1719046558099709E-6</v>
      </c>
      <c r="G51" s="37">
        <f>E51*G43</f>
        <v>1.2710618064785915E-5</v>
      </c>
      <c r="H51" s="37">
        <f>E51*H43</f>
        <v>8.8073207066386991E-6</v>
      </c>
      <c r="I51" s="37">
        <f>E51*I43</f>
        <v>4.0684566574821539E-6</v>
      </c>
      <c r="J51" s="37">
        <f>E51*J43</f>
        <v>1.4095381664710636E-6</v>
      </c>
      <c r="K51" s="37">
        <f>E51*K43</f>
        <v>3.9067351774973612E-7</v>
      </c>
      <c r="L51" s="37">
        <f>E51*L43</f>
        <v>9.0233927384568521E-8</v>
      </c>
      <c r="M51" s="36">
        <f>E51*M43</f>
        <v>1.7864010187495352E-8</v>
      </c>
      <c r="N51" s="38">
        <f>E51*N43</f>
        <v>3.0945400535599843E-9</v>
      </c>
      <c r="V51" s="65"/>
      <c r="W51" s="65"/>
      <c r="X51" s="65"/>
      <c r="Y51" s="65"/>
      <c r="Z51" s="65"/>
      <c r="AA51" s="65"/>
      <c r="AB51" s="65"/>
      <c r="AC51" s="65"/>
      <c r="AD51" s="65"/>
      <c r="AE51" s="65"/>
    </row>
    <row r="52" spans="4:31" x14ac:dyDescent="0.2">
      <c r="D52" s="34">
        <v>8</v>
      </c>
      <c r="E52" s="35">
        <f t="shared" si="12"/>
        <v>4.0911715674327159E-6</v>
      </c>
      <c r="F52" s="37">
        <f>E52*F43</f>
        <v>1.0232771587766131E-6</v>
      </c>
      <c r="G52" s="37">
        <f>E52*G43</f>
        <v>1.4180789735303045E-6</v>
      </c>
      <c r="H52" s="37">
        <f>E52*H43</f>
        <v>9.8260180925613876E-7</v>
      </c>
      <c r="I52" s="37">
        <f>E52*I43</f>
        <v>4.5390340668630583E-7</v>
      </c>
      <c r="J52" s="37">
        <f>E52*J43</f>
        <v>1.5725721802614321E-7</v>
      </c>
      <c r="K52" s="37">
        <f>E52*K43</f>
        <v>4.3586070969346695E-8</v>
      </c>
      <c r="L52" s="37">
        <f>E52*L43</f>
        <v>1.0067082062486012E-8</v>
      </c>
      <c r="M52" s="37">
        <f>E52*M43</f>
        <v>1.9930248160001642E-9</v>
      </c>
      <c r="N52" s="36">
        <f>E52*N43</f>
        <v>3.4524695497367762E-10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24" priority="5" rank="1"/>
  </conditionalFormatting>
  <conditionalFormatting sqref="I7:J25">
    <cfRule type="top10" dxfId="23" priority="4" bottom="1" rank="2"/>
  </conditionalFormatting>
  <conditionalFormatting sqref="B9:D9">
    <cfRule type="top10" dxfId="22" priority="3" rank="1"/>
  </conditionalFormatting>
  <conditionalFormatting sqref="B16:B20">
    <cfRule type="top10" dxfId="21" priority="2" rank="1"/>
  </conditionalFormatting>
  <conditionalFormatting sqref="B25:B29">
    <cfRule type="top10" dxfId="20" priority="1" rank="1"/>
  </conditionalFormatting>
  <dataValidations count="2">
    <dataValidation type="list" allowBlank="1" showInputMessage="1" showErrorMessage="1" errorTitle="Team Not Valid" error="Please check spelling and enter a valid team." sqref="C2:D2" xr:uid="{D2B32A12-260A-4E41-8E50-2145D1EB7631}">
      <formula1>$AA$3:$AA$26</formula1>
    </dataValidation>
    <dataValidation type="list" allowBlank="1" showInputMessage="1" showErrorMessage="1" errorTitle="Team Not Valid" error="Please check spelling and enter a valid team." sqref="A2:B2" xr:uid="{983AC4F4-A532-402E-9E6B-91ACFD1E95CB}">
      <formula1>$O$3:$O$26</formula1>
    </dataValidation>
  </dataValidations>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CA8E-A435-4B71-A210-4695EDFAD23E}">
  <dimension ref="A1:AJ57"/>
  <sheetViews>
    <sheetView zoomScaleNormal="100" workbookViewId="0">
      <selection activeCell="A3" sqref="A3:E3"/>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0" width="9.140625" style="19"/>
    <col min="21" max="21" width="10.85546875" style="19" customWidth="1"/>
    <col min="22" max="22" width="10" style="19" customWidth="1"/>
    <col min="23"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258</v>
      </c>
      <c r="B2" s="137"/>
      <c r="C2" s="137" t="s">
        <v>265</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66">
        <v>19</v>
      </c>
      <c r="O3" s="67" t="s">
        <v>265</v>
      </c>
      <c r="P3" s="67">
        <v>15</v>
      </c>
      <c r="Q3" s="67">
        <v>4</v>
      </c>
      <c r="R3" s="67">
        <v>5</v>
      </c>
      <c r="S3" s="67">
        <v>6</v>
      </c>
      <c r="T3" s="94">
        <v>16.600000000000001</v>
      </c>
      <c r="U3" s="94">
        <v>16.100000000000001</v>
      </c>
      <c r="V3" s="67">
        <v>17</v>
      </c>
      <c r="W3" s="67">
        <f>T3/P3</f>
        <v>1.1066666666666667</v>
      </c>
      <c r="X3" s="47">
        <f>U3/P3</f>
        <v>1.0733333333333335</v>
      </c>
      <c r="Z3" s="66">
        <v>19</v>
      </c>
      <c r="AA3" s="67" t="s">
        <v>265</v>
      </c>
      <c r="AB3" s="67">
        <v>13</v>
      </c>
      <c r="AC3" s="67">
        <v>4</v>
      </c>
      <c r="AD3" s="67">
        <v>3</v>
      </c>
      <c r="AE3" s="67">
        <v>6</v>
      </c>
      <c r="AF3" s="94">
        <v>15.3</v>
      </c>
      <c r="AG3" s="94">
        <v>20</v>
      </c>
      <c r="AH3" s="67">
        <v>15</v>
      </c>
      <c r="AI3" s="47">
        <f>AF3/AB3</f>
        <v>1.176923076923077</v>
      </c>
      <c r="AJ3" s="47">
        <f>AG3/AB3</f>
        <v>1.5384615384615385</v>
      </c>
    </row>
    <row r="4" spans="1:36" ht="18" x14ac:dyDescent="0.25">
      <c r="A4" s="135" t="s">
        <v>50</v>
      </c>
      <c r="B4" s="135"/>
      <c r="C4" s="136" t="s">
        <v>51</v>
      </c>
      <c r="D4" s="136"/>
      <c r="E4" s="140"/>
      <c r="F4" s="140"/>
      <c r="G4" s="140"/>
      <c r="H4" s="140"/>
      <c r="I4" s="140"/>
      <c r="J4" s="140"/>
      <c r="K4" s="140"/>
      <c r="L4" s="140"/>
      <c r="N4" s="68">
        <v>5</v>
      </c>
      <c r="O4" s="69" t="s">
        <v>251</v>
      </c>
      <c r="P4" s="69">
        <v>13</v>
      </c>
      <c r="Q4" s="69">
        <v>9</v>
      </c>
      <c r="R4" s="69">
        <v>0</v>
      </c>
      <c r="S4" s="69">
        <v>4</v>
      </c>
      <c r="T4" s="94">
        <v>13.1</v>
      </c>
      <c r="U4" s="94">
        <v>13.6</v>
      </c>
      <c r="V4" s="69">
        <v>27</v>
      </c>
      <c r="W4" s="69">
        <f t="shared" ref="W4:W26" si="0">T4/P4</f>
        <v>1.0076923076923077</v>
      </c>
      <c r="X4" s="45">
        <f t="shared" ref="X4:X26" si="1">U4/P4</f>
        <v>1.0461538461538462</v>
      </c>
      <c r="Z4" s="68">
        <v>5</v>
      </c>
      <c r="AA4" s="69" t="s">
        <v>251</v>
      </c>
      <c r="AB4" s="69">
        <v>15</v>
      </c>
      <c r="AC4" s="69">
        <v>5</v>
      </c>
      <c r="AD4" s="69">
        <v>1</v>
      </c>
      <c r="AE4" s="69">
        <v>9</v>
      </c>
      <c r="AF4" s="94">
        <v>10.8</v>
      </c>
      <c r="AG4" s="94">
        <v>20.8</v>
      </c>
      <c r="AH4" s="69">
        <v>16</v>
      </c>
      <c r="AI4" s="45">
        <f t="shared" ref="AI4:AI26" si="2">AF4/AB4</f>
        <v>0.72000000000000008</v>
      </c>
      <c r="AJ4" s="45">
        <f t="shared" ref="AJ4:AJ26" si="3">AG4/AB4</f>
        <v>1.3866666666666667</v>
      </c>
    </row>
    <row r="5" spans="1:36" ht="22.5" x14ac:dyDescent="0.3">
      <c r="A5" s="138">
        <f>B42</f>
        <v>1.7025676244238457</v>
      </c>
      <c r="B5" s="139"/>
      <c r="C5" s="130">
        <f>B43</f>
        <v>0.72088303123125308</v>
      </c>
      <c r="D5" s="130"/>
      <c r="E5" s="140"/>
      <c r="F5" s="140"/>
      <c r="G5" s="140"/>
      <c r="H5" s="140"/>
      <c r="I5" s="140"/>
      <c r="J5" s="140"/>
      <c r="K5" s="140"/>
      <c r="L5" s="140"/>
      <c r="N5" s="66">
        <v>23</v>
      </c>
      <c r="O5" s="67" t="s">
        <v>269</v>
      </c>
      <c r="P5" s="67">
        <v>13</v>
      </c>
      <c r="Q5" s="67">
        <v>3</v>
      </c>
      <c r="R5" s="67">
        <v>3</v>
      </c>
      <c r="S5" s="67">
        <v>7</v>
      </c>
      <c r="T5" s="94">
        <v>13.4</v>
      </c>
      <c r="U5" s="94">
        <v>20</v>
      </c>
      <c r="V5" s="67">
        <v>12</v>
      </c>
      <c r="W5" s="67">
        <f t="shared" si="0"/>
        <v>1.0307692307692309</v>
      </c>
      <c r="X5" s="47">
        <f t="shared" si="1"/>
        <v>1.5384615384615385</v>
      </c>
      <c r="Z5" s="66">
        <v>23</v>
      </c>
      <c r="AA5" s="67" t="s">
        <v>269</v>
      </c>
      <c r="AB5" s="67">
        <v>14</v>
      </c>
      <c r="AC5" s="67">
        <v>3</v>
      </c>
      <c r="AD5" s="67">
        <v>5</v>
      </c>
      <c r="AE5" s="67">
        <v>6</v>
      </c>
      <c r="AF5" s="94">
        <v>13.1</v>
      </c>
      <c r="AG5" s="94">
        <v>21.8</v>
      </c>
      <c r="AH5" s="67">
        <v>14</v>
      </c>
      <c r="AI5" s="47">
        <f t="shared" si="2"/>
        <v>0.93571428571428572</v>
      </c>
      <c r="AJ5" s="47">
        <f t="shared" si="3"/>
        <v>1.5571428571428572</v>
      </c>
    </row>
    <row r="6" spans="1:36" ht="15" x14ac:dyDescent="0.25">
      <c r="A6" s="140"/>
      <c r="B6" s="140"/>
      <c r="C6" s="140"/>
      <c r="D6" s="140"/>
      <c r="E6" s="140"/>
      <c r="F6" s="140"/>
      <c r="G6" s="121" t="s">
        <v>60</v>
      </c>
      <c r="H6" s="121"/>
      <c r="I6" s="121" t="s">
        <v>53</v>
      </c>
      <c r="J6" s="121"/>
      <c r="K6" s="140"/>
      <c r="L6" s="140"/>
      <c r="N6" s="68">
        <v>17</v>
      </c>
      <c r="O6" s="69" t="s">
        <v>263</v>
      </c>
      <c r="P6" s="69">
        <v>15</v>
      </c>
      <c r="Q6" s="69">
        <v>5</v>
      </c>
      <c r="R6" s="69">
        <v>4</v>
      </c>
      <c r="S6" s="69">
        <v>6</v>
      </c>
      <c r="T6" s="94">
        <v>19.600000000000001</v>
      </c>
      <c r="U6" s="94">
        <v>18</v>
      </c>
      <c r="V6" s="69">
        <v>19</v>
      </c>
      <c r="W6" s="69">
        <f t="shared" si="0"/>
        <v>1.3066666666666669</v>
      </c>
      <c r="X6" s="45">
        <f t="shared" si="1"/>
        <v>1.2</v>
      </c>
      <c r="Z6" s="68">
        <v>17</v>
      </c>
      <c r="AA6" s="69" t="s">
        <v>263</v>
      </c>
      <c r="AB6" s="69">
        <v>13</v>
      </c>
      <c r="AC6" s="69">
        <v>3</v>
      </c>
      <c r="AD6" s="69">
        <v>5</v>
      </c>
      <c r="AE6" s="69">
        <v>5</v>
      </c>
      <c r="AF6" s="94">
        <v>14.7</v>
      </c>
      <c r="AG6" s="94">
        <v>19.399999999999999</v>
      </c>
      <c r="AH6" s="69">
        <v>14</v>
      </c>
      <c r="AI6" s="45">
        <f t="shared" si="2"/>
        <v>1.1307692307692307</v>
      </c>
      <c r="AJ6" s="45">
        <f t="shared" si="3"/>
        <v>1.4923076923076921</v>
      </c>
    </row>
    <row r="7" spans="1:36" ht="15" x14ac:dyDescent="0.25">
      <c r="A7" s="140"/>
      <c r="B7" s="140"/>
      <c r="C7" s="140"/>
      <c r="D7" s="140"/>
      <c r="E7" s="140"/>
      <c r="F7" s="140"/>
      <c r="G7" s="128" t="s">
        <v>61</v>
      </c>
      <c r="H7" s="128"/>
      <c r="I7" s="125">
        <f>1/F44</f>
        <v>11.284731932360428</v>
      </c>
      <c r="J7" s="125"/>
      <c r="K7" s="140"/>
      <c r="L7" s="140"/>
      <c r="N7" s="66">
        <v>1</v>
      </c>
      <c r="O7" s="67" t="s">
        <v>247</v>
      </c>
      <c r="P7" s="67">
        <v>15</v>
      </c>
      <c r="Q7" s="67">
        <v>11</v>
      </c>
      <c r="R7" s="67">
        <v>4</v>
      </c>
      <c r="S7" s="67">
        <v>0</v>
      </c>
      <c r="T7" s="94">
        <v>24.1</v>
      </c>
      <c r="U7" s="94">
        <v>12.8</v>
      </c>
      <c r="V7" s="67">
        <v>37</v>
      </c>
      <c r="W7" s="67">
        <f t="shared" si="0"/>
        <v>1.6066666666666667</v>
      </c>
      <c r="X7" s="47">
        <f t="shared" si="1"/>
        <v>0.85333333333333339</v>
      </c>
      <c r="Z7" s="66">
        <v>1</v>
      </c>
      <c r="AA7" s="67" t="s">
        <v>247</v>
      </c>
      <c r="AB7" s="67">
        <v>13</v>
      </c>
      <c r="AC7" s="67">
        <v>7</v>
      </c>
      <c r="AD7" s="67">
        <v>4</v>
      </c>
      <c r="AE7" s="67">
        <v>2</v>
      </c>
      <c r="AF7" s="94">
        <v>11.7</v>
      </c>
      <c r="AG7" s="94">
        <v>14.5</v>
      </c>
      <c r="AH7" s="67">
        <v>25</v>
      </c>
      <c r="AI7" s="47">
        <f t="shared" si="2"/>
        <v>0.89999999999999991</v>
      </c>
      <c r="AJ7" s="47">
        <f t="shared" si="3"/>
        <v>1.1153846153846154</v>
      </c>
    </row>
    <row r="8" spans="1:36" ht="15" x14ac:dyDescent="0.25">
      <c r="A8" s="21"/>
      <c r="B8" s="29" t="s">
        <v>54</v>
      </c>
      <c r="C8" s="29" t="s">
        <v>55</v>
      </c>
      <c r="D8" s="29" t="s">
        <v>56</v>
      </c>
      <c r="E8" s="140"/>
      <c r="F8" s="140"/>
      <c r="G8" s="127" t="s">
        <v>62</v>
      </c>
      <c r="H8" s="127"/>
      <c r="I8" s="126">
        <f>1/F45</f>
        <v>15.654040174986976</v>
      </c>
      <c r="J8" s="126"/>
      <c r="K8" s="140"/>
      <c r="L8" s="140"/>
      <c r="N8" s="68">
        <v>21</v>
      </c>
      <c r="O8" s="69" t="s">
        <v>267</v>
      </c>
      <c r="P8" s="69">
        <v>15</v>
      </c>
      <c r="Q8" s="69">
        <v>4</v>
      </c>
      <c r="R8" s="69">
        <v>5</v>
      </c>
      <c r="S8" s="69">
        <v>6</v>
      </c>
      <c r="T8" s="94">
        <v>16.7</v>
      </c>
      <c r="U8" s="94">
        <v>14</v>
      </c>
      <c r="V8" s="69">
        <v>17</v>
      </c>
      <c r="W8" s="69">
        <f t="shared" si="0"/>
        <v>1.1133333333333333</v>
      </c>
      <c r="X8" s="45">
        <f t="shared" si="1"/>
        <v>0.93333333333333335</v>
      </c>
      <c r="Z8" s="68">
        <v>21</v>
      </c>
      <c r="AA8" s="69" t="s">
        <v>267</v>
      </c>
      <c r="AB8" s="69">
        <v>13</v>
      </c>
      <c r="AC8" s="69">
        <v>3</v>
      </c>
      <c r="AD8" s="69">
        <v>3</v>
      </c>
      <c r="AE8" s="69">
        <v>7</v>
      </c>
      <c r="AF8" s="94">
        <v>9.9</v>
      </c>
      <c r="AG8" s="94">
        <v>17</v>
      </c>
      <c r="AH8" s="69">
        <v>12</v>
      </c>
      <c r="AI8" s="45">
        <f t="shared" si="2"/>
        <v>0.76153846153846161</v>
      </c>
      <c r="AJ8" s="45">
        <f t="shared" si="3"/>
        <v>1.3076923076923077</v>
      </c>
    </row>
    <row r="9" spans="1:36" ht="15" x14ac:dyDescent="0.25">
      <c r="A9" s="29" t="s">
        <v>52</v>
      </c>
      <c r="B9" s="38">
        <f>SUM(G44,H44,I44,J44,K44,L44,M44,N44,H45,I45,J45,K45,L45,M45,N45,I46,J46,K46,L46,M46,N46,J47,K47,L47,M47,N47,K48,L48,M48,N48,L49,M49,N49,M50,N50,N51)</f>
        <v>0.6093478997831544</v>
      </c>
      <c r="C9" s="36">
        <f>SUM(F44,G45,H46,I47,J48,K49,L50,M51,N52)</f>
        <v>0.23566779033856342</v>
      </c>
      <c r="D9" s="37">
        <f>SUM(F45,F46,G46,F47,G47,H47,F48,G48,H48,I48,F49,G49,H49,I49,J49,F50,G50,H50,I50,J50,K50,F51,G51,H51,I51,J51,K51,L51,F52,G52,H52,I52,J52,K52,L52,M52)</f>
        <v>0.15491174549757833</v>
      </c>
      <c r="E9" s="140"/>
      <c r="F9" s="140"/>
      <c r="G9" s="127" t="s">
        <v>63</v>
      </c>
      <c r="H9" s="127"/>
      <c r="I9" s="126">
        <f>1/F46</f>
        <v>43.430180755538679</v>
      </c>
      <c r="J9" s="126"/>
      <c r="K9" s="140"/>
      <c r="L9" s="140"/>
      <c r="N9" s="66">
        <v>13</v>
      </c>
      <c r="O9" s="67" t="s">
        <v>259</v>
      </c>
      <c r="P9" s="67">
        <v>15</v>
      </c>
      <c r="Q9" s="67">
        <v>7</v>
      </c>
      <c r="R9" s="67">
        <v>4</v>
      </c>
      <c r="S9" s="67">
        <v>4</v>
      </c>
      <c r="T9" s="94">
        <v>18.600000000000001</v>
      </c>
      <c r="U9" s="94">
        <v>16.7</v>
      </c>
      <c r="V9" s="67">
        <v>25</v>
      </c>
      <c r="W9" s="67">
        <f t="shared" si="0"/>
        <v>1.24</v>
      </c>
      <c r="X9" s="47">
        <f t="shared" si="1"/>
        <v>1.1133333333333333</v>
      </c>
      <c r="Z9" s="66">
        <v>13</v>
      </c>
      <c r="AA9" s="67" t="s">
        <v>259</v>
      </c>
      <c r="AB9" s="67">
        <v>13</v>
      </c>
      <c r="AC9" s="67">
        <v>3</v>
      </c>
      <c r="AD9" s="67">
        <v>4</v>
      </c>
      <c r="AE9" s="67">
        <v>6</v>
      </c>
      <c r="AF9" s="94">
        <v>16</v>
      </c>
      <c r="AG9" s="94">
        <v>16.899999999999999</v>
      </c>
      <c r="AH9" s="67">
        <v>13</v>
      </c>
      <c r="AI9" s="47">
        <f t="shared" si="2"/>
        <v>1.2307692307692308</v>
      </c>
      <c r="AJ9" s="47">
        <f t="shared" si="3"/>
        <v>1.2999999999999998</v>
      </c>
    </row>
    <row r="10" spans="1:36" ht="15" x14ac:dyDescent="0.25">
      <c r="A10" s="29" t="s">
        <v>53</v>
      </c>
      <c r="B10" s="39">
        <f>1/B9</f>
        <v>1.6410986242110048</v>
      </c>
      <c r="C10" s="40">
        <f>1/C9</f>
        <v>4.2432612388964444</v>
      </c>
      <c r="D10" s="41">
        <f>1/D9</f>
        <v>6.4552884404470969</v>
      </c>
      <c r="E10" s="140"/>
      <c r="F10" s="140"/>
      <c r="G10" s="127" t="s">
        <v>64</v>
      </c>
      <c r="H10" s="127"/>
      <c r="I10" s="126">
        <f>1/F47</f>
        <v>180.73742427267641</v>
      </c>
      <c r="J10" s="126"/>
      <c r="K10" s="140"/>
      <c r="L10" s="140"/>
      <c r="N10" s="68">
        <v>22</v>
      </c>
      <c r="O10" s="69" t="s">
        <v>268</v>
      </c>
      <c r="P10" s="69">
        <v>14</v>
      </c>
      <c r="Q10" s="69">
        <v>5</v>
      </c>
      <c r="R10" s="69">
        <v>2</v>
      </c>
      <c r="S10" s="69">
        <v>7</v>
      </c>
      <c r="T10" s="94">
        <v>14.8</v>
      </c>
      <c r="U10" s="94">
        <v>16.3</v>
      </c>
      <c r="V10" s="69">
        <v>17</v>
      </c>
      <c r="W10" s="69">
        <f t="shared" si="0"/>
        <v>1.0571428571428572</v>
      </c>
      <c r="X10" s="45">
        <f t="shared" si="1"/>
        <v>1.1642857142857144</v>
      </c>
      <c r="Z10" s="68">
        <v>22</v>
      </c>
      <c r="AA10" s="69" t="s">
        <v>268</v>
      </c>
      <c r="AB10" s="69">
        <v>13</v>
      </c>
      <c r="AC10" s="69">
        <v>2</v>
      </c>
      <c r="AD10" s="69">
        <v>3</v>
      </c>
      <c r="AE10" s="69">
        <v>8</v>
      </c>
      <c r="AF10" s="94">
        <v>10.9</v>
      </c>
      <c r="AG10" s="94">
        <v>17.3</v>
      </c>
      <c r="AH10" s="69">
        <v>9</v>
      </c>
      <c r="AI10" s="45">
        <f t="shared" si="2"/>
        <v>0.83846153846153848</v>
      </c>
      <c r="AJ10" s="45">
        <f t="shared" si="3"/>
        <v>1.3307692307692309</v>
      </c>
    </row>
    <row r="11" spans="1:36" ht="15" x14ac:dyDescent="0.25">
      <c r="A11" s="140"/>
      <c r="B11" s="140"/>
      <c r="C11" s="140"/>
      <c r="D11" s="140"/>
      <c r="E11" s="140"/>
      <c r="F11" s="140"/>
      <c r="G11" s="129" t="s">
        <v>66</v>
      </c>
      <c r="H11" s="129"/>
      <c r="I11" s="124">
        <f>1/G44</f>
        <v>6.6280667918721985</v>
      </c>
      <c r="J11" s="124"/>
      <c r="K11" s="140"/>
      <c r="L11" s="140"/>
      <c r="N11" s="66">
        <v>15</v>
      </c>
      <c r="O11" s="67" t="s">
        <v>261</v>
      </c>
      <c r="P11" s="67">
        <v>15</v>
      </c>
      <c r="Q11" s="67">
        <v>5</v>
      </c>
      <c r="R11" s="67">
        <v>3</v>
      </c>
      <c r="S11" s="67">
        <v>7</v>
      </c>
      <c r="T11" s="94">
        <v>16.8</v>
      </c>
      <c r="U11" s="94">
        <v>17.7</v>
      </c>
      <c r="V11" s="67">
        <v>18</v>
      </c>
      <c r="W11" s="67">
        <f t="shared" si="0"/>
        <v>1.1200000000000001</v>
      </c>
      <c r="X11" s="47">
        <f t="shared" si="1"/>
        <v>1.18</v>
      </c>
      <c r="Z11" s="66">
        <v>15</v>
      </c>
      <c r="AA11" s="67" t="s">
        <v>261</v>
      </c>
      <c r="AB11" s="67">
        <v>14</v>
      </c>
      <c r="AC11" s="67">
        <v>5</v>
      </c>
      <c r="AD11" s="67">
        <v>4</v>
      </c>
      <c r="AE11" s="67">
        <v>5</v>
      </c>
      <c r="AF11" s="94">
        <v>14.4</v>
      </c>
      <c r="AG11" s="94">
        <v>19.8</v>
      </c>
      <c r="AH11" s="67">
        <v>19</v>
      </c>
      <c r="AI11" s="47">
        <f t="shared" si="2"/>
        <v>1.0285714285714287</v>
      </c>
      <c r="AJ11" s="47">
        <f t="shared" si="3"/>
        <v>1.4142857142857144</v>
      </c>
    </row>
    <row r="12" spans="1:36" ht="15" x14ac:dyDescent="0.25">
      <c r="A12" s="140"/>
      <c r="B12" s="140"/>
      <c r="C12" s="140"/>
      <c r="D12" s="140"/>
      <c r="E12" s="140"/>
      <c r="F12" s="140"/>
      <c r="G12" s="128" t="s">
        <v>67</v>
      </c>
      <c r="H12" s="128"/>
      <c r="I12" s="125">
        <f>1/G45</f>
        <v>9.194372047503462</v>
      </c>
      <c r="J12" s="125"/>
      <c r="K12" s="140"/>
      <c r="L12" s="140"/>
      <c r="N12" s="68">
        <v>7</v>
      </c>
      <c r="O12" s="69" t="s">
        <v>253</v>
      </c>
      <c r="P12" s="69">
        <v>13</v>
      </c>
      <c r="Q12" s="69">
        <v>3</v>
      </c>
      <c r="R12" s="69">
        <v>7</v>
      </c>
      <c r="S12" s="69">
        <v>3</v>
      </c>
      <c r="T12" s="94">
        <v>19.600000000000001</v>
      </c>
      <c r="U12" s="94">
        <v>12.2</v>
      </c>
      <c r="V12" s="69">
        <v>16</v>
      </c>
      <c r="W12" s="69">
        <f t="shared" si="0"/>
        <v>1.5076923076923079</v>
      </c>
      <c r="X12" s="45">
        <f t="shared" si="1"/>
        <v>0.93846153846153846</v>
      </c>
      <c r="Z12" s="68">
        <v>7</v>
      </c>
      <c r="AA12" s="69" t="s">
        <v>253</v>
      </c>
      <c r="AB12" s="69">
        <v>14</v>
      </c>
      <c r="AC12" s="69">
        <v>8</v>
      </c>
      <c r="AD12" s="69">
        <v>2</v>
      </c>
      <c r="AE12" s="69">
        <v>4</v>
      </c>
      <c r="AF12" s="94">
        <v>12.1</v>
      </c>
      <c r="AG12" s="94">
        <v>15.4</v>
      </c>
      <c r="AH12" s="69">
        <v>26</v>
      </c>
      <c r="AI12" s="45">
        <f t="shared" si="2"/>
        <v>0.86428571428571421</v>
      </c>
      <c r="AJ12" s="45">
        <f t="shared" si="3"/>
        <v>1.1000000000000001</v>
      </c>
    </row>
    <row r="13" spans="1:36" ht="15" x14ac:dyDescent="0.25">
      <c r="A13" s="140"/>
      <c r="B13" s="140"/>
      <c r="C13" s="140"/>
      <c r="D13" s="140"/>
      <c r="E13" s="140"/>
      <c r="F13" s="140"/>
      <c r="G13" s="127" t="s">
        <v>68</v>
      </c>
      <c r="H13" s="127"/>
      <c r="I13" s="126">
        <f>1/G46</f>
        <v>25.508637737802395</v>
      </c>
      <c r="J13" s="126"/>
      <c r="K13" s="140"/>
      <c r="L13" s="140"/>
      <c r="N13" s="66">
        <v>3</v>
      </c>
      <c r="O13" s="67" t="s">
        <v>249</v>
      </c>
      <c r="P13" s="67">
        <v>14</v>
      </c>
      <c r="Q13" s="67">
        <v>7</v>
      </c>
      <c r="R13" s="67">
        <v>5</v>
      </c>
      <c r="S13" s="67">
        <v>2</v>
      </c>
      <c r="T13" s="94">
        <v>18.899999999999999</v>
      </c>
      <c r="U13" s="94">
        <v>11.9</v>
      </c>
      <c r="V13" s="67">
        <v>26</v>
      </c>
      <c r="W13" s="67">
        <f t="shared" si="0"/>
        <v>1.3499999999999999</v>
      </c>
      <c r="X13" s="47">
        <f t="shared" si="1"/>
        <v>0.85</v>
      </c>
      <c r="Z13" s="66">
        <v>3</v>
      </c>
      <c r="AA13" s="67" t="s">
        <v>249</v>
      </c>
      <c r="AB13" s="67">
        <v>15</v>
      </c>
      <c r="AC13" s="67">
        <v>6</v>
      </c>
      <c r="AD13" s="67">
        <v>1</v>
      </c>
      <c r="AE13" s="67">
        <v>8</v>
      </c>
      <c r="AF13" s="94">
        <v>22.5</v>
      </c>
      <c r="AG13" s="94">
        <v>15.2</v>
      </c>
      <c r="AH13" s="67">
        <v>19</v>
      </c>
      <c r="AI13" s="47">
        <f t="shared" si="2"/>
        <v>1.5</v>
      </c>
      <c r="AJ13" s="47">
        <f t="shared" si="3"/>
        <v>1.0133333333333332</v>
      </c>
    </row>
    <row r="14" spans="1:36" ht="15" customHeight="1" x14ac:dyDescent="0.25">
      <c r="A14" s="142" t="s">
        <v>57</v>
      </c>
      <c r="B14" s="142"/>
      <c r="C14" s="142"/>
      <c r="D14" s="140"/>
      <c r="E14" s="140"/>
      <c r="F14" s="140"/>
      <c r="G14" s="127" t="s">
        <v>69</v>
      </c>
      <c r="H14" s="127"/>
      <c r="I14" s="126">
        <f>1/G47</f>
        <v>106.15579767871982</v>
      </c>
      <c r="J14" s="126"/>
      <c r="K14" s="140"/>
      <c r="L14" s="140"/>
      <c r="N14" s="68">
        <v>8</v>
      </c>
      <c r="O14" s="69" t="s">
        <v>254</v>
      </c>
      <c r="P14" s="69">
        <v>13</v>
      </c>
      <c r="Q14" s="69">
        <v>8</v>
      </c>
      <c r="R14" s="69">
        <v>3</v>
      </c>
      <c r="S14" s="69">
        <v>2</v>
      </c>
      <c r="T14" s="94">
        <v>17.100000000000001</v>
      </c>
      <c r="U14" s="94">
        <v>10.5</v>
      </c>
      <c r="V14" s="69">
        <v>27</v>
      </c>
      <c r="W14" s="69">
        <f t="shared" si="0"/>
        <v>1.3153846153846156</v>
      </c>
      <c r="X14" s="45">
        <f t="shared" si="1"/>
        <v>0.80769230769230771</v>
      </c>
      <c r="Z14" s="68">
        <v>8</v>
      </c>
      <c r="AA14" s="69" t="s">
        <v>254</v>
      </c>
      <c r="AB14" s="69">
        <v>14</v>
      </c>
      <c r="AC14" s="69">
        <v>4</v>
      </c>
      <c r="AD14" s="69">
        <v>3</v>
      </c>
      <c r="AE14" s="69">
        <v>7</v>
      </c>
      <c r="AF14" s="94">
        <v>16.600000000000001</v>
      </c>
      <c r="AG14" s="94">
        <v>17.899999999999999</v>
      </c>
      <c r="AH14" s="69">
        <v>15</v>
      </c>
      <c r="AI14" s="45">
        <f t="shared" si="2"/>
        <v>1.1857142857142857</v>
      </c>
      <c r="AJ14" s="45">
        <f t="shared" si="3"/>
        <v>1.2785714285714285</v>
      </c>
    </row>
    <row r="15" spans="1:36" ht="15" x14ac:dyDescent="0.25">
      <c r="A15" s="32" t="s">
        <v>58</v>
      </c>
      <c r="B15" s="32" t="s">
        <v>52</v>
      </c>
      <c r="C15" s="32" t="s">
        <v>53</v>
      </c>
      <c r="D15" s="140"/>
      <c r="E15" s="140"/>
      <c r="F15" s="140"/>
      <c r="G15" s="129" t="s">
        <v>70</v>
      </c>
      <c r="H15" s="129"/>
      <c r="I15" s="124">
        <f>1/H44</f>
        <v>7.7859659690347467</v>
      </c>
      <c r="J15" s="124"/>
      <c r="K15" s="140"/>
      <c r="L15" s="140"/>
      <c r="N15" s="66">
        <v>6</v>
      </c>
      <c r="O15" s="67" t="s">
        <v>252</v>
      </c>
      <c r="P15" s="67">
        <v>14</v>
      </c>
      <c r="Q15" s="67">
        <v>5</v>
      </c>
      <c r="R15" s="67">
        <v>4</v>
      </c>
      <c r="S15" s="67">
        <v>5</v>
      </c>
      <c r="T15" s="94">
        <v>18.8</v>
      </c>
      <c r="U15" s="94">
        <v>13.9</v>
      </c>
      <c r="V15" s="67">
        <v>19</v>
      </c>
      <c r="W15" s="67">
        <f t="shared" si="0"/>
        <v>1.342857142857143</v>
      </c>
      <c r="X15" s="47">
        <f t="shared" si="1"/>
        <v>0.99285714285714288</v>
      </c>
      <c r="Z15" s="66">
        <v>6</v>
      </c>
      <c r="AA15" s="67" t="s">
        <v>252</v>
      </c>
      <c r="AB15" s="67">
        <v>14</v>
      </c>
      <c r="AC15" s="67">
        <v>7</v>
      </c>
      <c r="AD15" s="67">
        <v>2</v>
      </c>
      <c r="AE15" s="67">
        <v>5</v>
      </c>
      <c r="AF15" s="94">
        <v>20.8</v>
      </c>
      <c r="AG15" s="94">
        <v>19.100000000000001</v>
      </c>
      <c r="AH15" s="67">
        <v>23</v>
      </c>
      <c r="AI15" s="47">
        <f t="shared" si="2"/>
        <v>1.4857142857142858</v>
      </c>
      <c r="AJ15" s="47">
        <f t="shared" si="3"/>
        <v>1.3642857142857143</v>
      </c>
    </row>
    <row r="16" spans="1:36" ht="15" x14ac:dyDescent="0.25">
      <c r="A16" s="30">
        <v>0.5</v>
      </c>
      <c r="B16" s="42">
        <f>F44</f>
        <v>8.8615308364780085E-2</v>
      </c>
      <c r="C16" s="43">
        <f>1/B16</f>
        <v>11.284731932360428</v>
      </c>
      <c r="D16" s="140"/>
      <c r="E16" s="140"/>
      <c r="F16" s="140"/>
      <c r="G16" s="129" t="s">
        <v>71</v>
      </c>
      <c r="H16" s="129"/>
      <c r="I16" s="124">
        <f>1/H45</f>
        <v>10.800595424942214</v>
      </c>
      <c r="J16" s="124"/>
      <c r="K16" s="140"/>
      <c r="L16" s="140"/>
      <c r="N16" s="68">
        <v>11</v>
      </c>
      <c r="O16" s="69" t="s">
        <v>257</v>
      </c>
      <c r="P16" s="69">
        <v>14</v>
      </c>
      <c r="Q16" s="69">
        <v>3</v>
      </c>
      <c r="R16" s="69">
        <v>4</v>
      </c>
      <c r="S16" s="69">
        <v>7</v>
      </c>
      <c r="T16" s="94">
        <v>15.4</v>
      </c>
      <c r="U16" s="94">
        <v>17.5</v>
      </c>
      <c r="V16" s="69">
        <v>13</v>
      </c>
      <c r="W16" s="69">
        <f t="shared" si="0"/>
        <v>1.1000000000000001</v>
      </c>
      <c r="X16" s="45">
        <f t="shared" si="1"/>
        <v>1.25</v>
      </c>
      <c r="Z16" s="68">
        <v>11</v>
      </c>
      <c r="AA16" s="69" t="s">
        <v>257</v>
      </c>
      <c r="AB16" s="69">
        <v>14</v>
      </c>
      <c r="AC16" s="69">
        <v>8</v>
      </c>
      <c r="AD16" s="69">
        <v>3</v>
      </c>
      <c r="AE16" s="69">
        <v>3</v>
      </c>
      <c r="AF16" s="94">
        <v>12.6</v>
      </c>
      <c r="AG16" s="94">
        <v>15.7</v>
      </c>
      <c r="AH16" s="69">
        <v>27</v>
      </c>
      <c r="AI16" s="45">
        <f t="shared" si="2"/>
        <v>0.9</v>
      </c>
      <c r="AJ16" s="45">
        <f t="shared" si="3"/>
        <v>1.1214285714285714</v>
      </c>
    </row>
    <row r="17" spans="1:36" ht="15" x14ac:dyDescent="0.25">
      <c r="A17" s="29">
        <v>1.5</v>
      </c>
      <c r="B17" s="35">
        <f>SUM(F44,F45,G44)</f>
        <v>0.30337013552248515</v>
      </c>
      <c r="C17" s="43">
        <f t="shared" ref="C17:C20" si="4">1/B17</f>
        <v>3.2963033697358854</v>
      </c>
      <c r="D17" s="140"/>
      <c r="E17" s="140"/>
      <c r="F17" s="140"/>
      <c r="G17" s="128" t="s">
        <v>72</v>
      </c>
      <c r="H17" s="128"/>
      <c r="I17" s="125">
        <f>1/H46</f>
        <v>29.964904033030223</v>
      </c>
      <c r="J17" s="125"/>
      <c r="K17" s="140"/>
      <c r="L17" s="140"/>
      <c r="N17" s="66">
        <v>14</v>
      </c>
      <c r="O17" s="67" t="s">
        <v>260</v>
      </c>
      <c r="P17" s="67">
        <v>14</v>
      </c>
      <c r="Q17" s="67">
        <v>5</v>
      </c>
      <c r="R17" s="67">
        <v>4</v>
      </c>
      <c r="S17" s="67">
        <v>5</v>
      </c>
      <c r="T17" s="94">
        <v>19.3</v>
      </c>
      <c r="U17" s="94">
        <v>14.6</v>
      </c>
      <c r="V17" s="67">
        <v>19</v>
      </c>
      <c r="W17" s="67">
        <f t="shared" si="0"/>
        <v>1.3785714285714286</v>
      </c>
      <c r="X17" s="47">
        <f t="shared" si="1"/>
        <v>1.0428571428571429</v>
      </c>
      <c r="Z17" s="66">
        <v>14</v>
      </c>
      <c r="AA17" s="67" t="s">
        <v>260</v>
      </c>
      <c r="AB17" s="67">
        <v>15</v>
      </c>
      <c r="AC17" s="67">
        <v>5</v>
      </c>
      <c r="AD17" s="67">
        <v>4</v>
      </c>
      <c r="AE17" s="67">
        <v>6</v>
      </c>
      <c r="AF17" s="94">
        <v>14.7</v>
      </c>
      <c r="AG17" s="94">
        <v>18.5</v>
      </c>
      <c r="AH17" s="67">
        <v>19</v>
      </c>
      <c r="AI17" s="47">
        <f t="shared" si="2"/>
        <v>0.98</v>
      </c>
      <c r="AJ17" s="47">
        <f t="shared" si="3"/>
        <v>1.2333333333333334</v>
      </c>
    </row>
    <row r="18" spans="1:36" ht="15" x14ac:dyDescent="0.25">
      <c r="A18" s="30">
        <v>2.5</v>
      </c>
      <c r="B18" s="42">
        <f>SUM(F44,F45,G44,G45,F46,H44)</f>
        <v>0.563593998862704</v>
      </c>
      <c r="C18" s="43">
        <f t="shared" si="4"/>
        <v>1.7743269126675141</v>
      </c>
      <c r="D18" s="140"/>
      <c r="E18" s="140"/>
      <c r="F18" s="140"/>
      <c r="G18" s="127" t="s">
        <v>73</v>
      </c>
      <c r="H18" s="127"/>
      <c r="I18" s="126">
        <f>1/H47</f>
        <v>124.70082968321836</v>
      </c>
      <c r="J18" s="126"/>
      <c r="K18" s="140"/>
      <c r="L18" s="140"/>
      <c r="N18" s="68">
        <v>16</v>
      </c>
      <c r="O18" s="69" t="s">
        <v>262</v>
      </c>
      <c r="P18" s="69">
        <v>13</v>
      </c>
      <c r="Q18" s="69">
        <v>8</v>
      </c>
      <c r="R18" s="69">
        <v>2</v>
      </c>
      <c r="S18" s="69">
        <v>3</v>
      </c>
      <c r="T18" s="94">
        <v>15.4</v>
      </c>
      <c r="U18" s="94">
        <v>13.4</v>
      </c>
      <c r="V18" s="69">
        <v>26</v>
      </c>
      <c r="W18" s="69">
        <f t="shared" si="0"/>
        <v>1.1846153846153846</v>
      </c>
      <c r="X18" s="45">
        <f t="shared" si="1"/>
        <v>1.0307692307692309</v>
      </c>
      <c r="Z18" s="68">
        <v>16</v>
      </c>
      <c r="AA18" s="69" t="s">
        <v>262</v>
      </c>
      <c r="AB18" s="69">
        <v>15</v>
      </c>
      <c r="AC18" s="69">
        <v>3</v>
      </c>
      <c r="AD18" s="69">
        <v>2</v>
      </c>
      <c r="AE18" s="69">
        <v>10</v>
      </c>
      <c r="AF18" s="94">
        <v>13.4</v>
      </c>
      <c r="AG18" s="94">
        <v>18.899999999999999</v>
      </c>
      <c r="AH18" s="69">
        <v>11</v>
      </c>
      <c r="AI18" s="45">
        <f t="shared" si="2"/>
        <v>0.89333333333333331</v>
      </c>
      <c r="AJ18" s="45">
        <f t="shared" si="3"/>
        <v>1.26</v>
      </c>
    </row>
    <row r="19" spans="1:36" ht="15" x14ac:dyDescent="0.25">
      <c r="A19" s="29">
        <v>3.5</v>
      </c>
      <c r="B19" s="35">
        <f>SUM(F44,F45,F46,F47,G44,G45,G46,H44,H45,I44)</f>
        <v>0.77380722960568937</v>
      </c>
      <c r="C19" s="43">
        <f t="shared" si="4"/>
        <v>1.2923115237752072</v>
      </c>
      <c r="D19" s="140"/>
      <c r="E19" s="140"/>
      <c r="F19" s="140"/>
      <c r="G19" s="129" t="s">
        <v>74</v>
      </c>
      <c r="H19" s="129"/>
      <c r="I19" s="124">
        <f>1/I44</f>
        <v>13.719218885657263</v>
      </c>
      <c r="J19" s="124"/>
      <c r="K19" s="140"/>
      <c r="L19" s="140"/>
      <c r="N19" s="66">
        <v>20</v>
      </c>
      <c r="O19" s="67" t="s">
        <v>266</v>
      </c>
      <c r="P19" s="67">
        <v>13</v>
      </c>
      <c r="Q19" s="67">
        <v>5</v>
      </c>
      <c r="R19" s="67">
        <v>4</v>
      </c>
      <c r="S19" s="67">
        <v>4</v>
      </c>
      <c r="T19" s="94">
        <v>16.899999999999999</v>
      </c>
      <c r="U19" s="94">
        <v>17.5</v>
      </c>
      <c r="V19" s="67">
        <v>19</v>
      </c>
      <c r="W19" s="67">
        <f t="shared" si="0"/>
        <v>1.2999999999999998</v>
      </c>
      <c r="X19" s="47">
        <f t="shared" si="1"/>
        <v>1.3461538461538463</v>
      </c>
      <c r="Z19" s="66">
        <v>20</v>
      </c>
      <c r="AA19" s="67" t="s">
        <v>266</v>
      </c>
      <c r="AB19" s="67">
        <v>15</v>
      </c>
      <c r="AC19" s="67">
        <v>2</v>
      </c>
      <c r="AD19" s="67">
        <v>6</v>
      </c>
      <c r="AE19" s="67">
        <v>7</v>
      </c>
      <c r="AF19" s="94">
        <v>8</v>
      </c>
      <c r="AG19" s="94">
        <v>29.7</v>
      </c>
      <c r="AH19" s="67">
        <v>12</v>
      </c>
      <c r="AI19" s="47">
        <f t="shared" si="2"/>
        <v>0.53333333333333333</v>
      </c>
      <c r="AJ19" s="47">
        <f t="shared" si="3"/>
        <v>1.98</v>
      </c>
    </row>
    <row r="20" spans="1:36" ht="15" x14ac:dyDescent="0.25">
      <c r="A20" s="30">
        <v>4.5</v>
      </c>
      <c r="B20" s="42">
        <f>SUM(F44,F45,F46,F47,F48,G44,G45,G47,H44,H45,H46,I44,I45,J44)</f>
        <v>0.86196517051917743</v>
      </c>
      <c r="C20" s="43">
        <f t="shared" si="4"/>
        <v>1.1601396833675792</v>
      </c>
      <c r="D20" s="140"/>
      <c r="E20" s="140"/>
      <c r="F20" s="140"/>
      <c r="G20" s="129" t="s">
        <v>75</v>
      </c>
      <c r="H20" s="129"/>
      <c r="I20" s="124">
        <f>1/I45</f>
        <v>19.031130282294377</v>
      </c>
      <c r="J20" s="124"/>
      <c r="K20" s="140"/>
      <c r="L20" s="140"/>
      <c r="N20" s="68">
        <v>2</v>
      </c>
      <c r="O20" s="69" t="s">
        <v>248</v>
      </c>
      <c r="P20" s="69">
        <v>14</v>
      </c>
      <c r="Q20" s="69">
        <v>9</v>
      </c>
      <c r="R20" s="69">
        <v>3</v>
      </c>
      <c r="S20" s="69">
        <v>2</v>
      </c>
      <c r="T20" s="94">
        <v>29.6</v>
      </c>
      <c r="U20" s="94">
        <v>10.5</v>
      </c>
      <c r="V20" s="69">
        <v>30</v>
      </c>
      <c r="W20" s="69">
        <f t="shared" si="0"/>
        <v>2.1142857142857143</v>
      </c>
      <c r="X20" s="45">
        <f t="shared" si="1"/>
        <v>0.75</v>
      </c>
      <c r="Z20" s="68">
        <v>2</v>
      </c>
      <c r="AA20" s="69" t="s">
        <v>248</v>
      </c>
      <c r="AB20" s="69">
        <v>14</v>
      </c>
      <c r="AC20" s="69">
        <v>8</v>
      </c>
      <c r="AD20" s="69">
        <v>3</v>
      </c>
      <c r="AE20" s="69">
        <v>3</v>
      </c>
      <c r="AF20" s="94">
        <v>13.4</v>
      </c>
      <c r="AG20" s="94">
        <v>16.8</v>
      </c>
      <c r="AH20" s="69">
        <v>27</v>
      </c>
      <c r="AI20" s="45">
        <f t="shared" si="2"/>
        <v>0.95714285714285718</v>
      </c>
      <c r="AJ20" s="45">
        <f t="shared" si="3"/>
        <v>1.2</v>
      </c>
    </row>
    <row r="21" spans="1:36" ht="15" x14ac:dyDescent="0.25">
      <c r="A21" s="140"/>
      <c r="B21" s="140"/>
      <c r="C21" s="140"/>
      <c r="D21" s="140"/>
      <c r="E21" s="140"/>
      <c r="F21" s="140"/>
      <c r="G21" s="129" t="s">
        <v>76</v>
      </c>
      <c r="H21" s="129"/>
      <c r="I21" s="124">
        <f>1/I46</f>
        <v>52.799495778918825</v>
      </c>
      <c r="J21" s="124"/>
      <c r="K21" s="140"/>
      <c r="L21" s="140"/>
      <c r="N21" s="66">
        <v>18</v>
      </c>
      <c r="O21" s="67" t="s">
        <v>264</v>
      </c>
      <c r="P21" s="67">
        <v>14</v>
      </c>
      <c r="Q21" s="67">
        <v>4</v>
      </c>
      <c r="R21" s="67">
        <v>3</v>
      </c>
      <c r="S21" s="67">
        <v>7</v>
      </c>
      <c r="T21" s="94">
        <v>18.3</v>
      </c>
      <c r="U21" s="94">
        <v>14.4</v>
      </c>
      <c r="V21" s="67">
        <v>15</v>
      </c>
      <c r="W21" s="67">
        <f t="shared" si="0"/>
        <v>1.3071428571428572</v>
      </c>
      <c r="X21" s="47">
        <f t="shared" si="1"/>
        <v>1.0285714285714287</v>
      </c>
      <c r="Z21" s="66">
        <v>18</v>
      </c>
      <c r="AA21" s="67" t="s">
        <v>264</v>
      </c>
      <c r="AB21" s="67">
        <v>14</v>
      </c>
      <c r="AC21" s="67">
        <v>5</v>
      </c>
      <c r="AD21" s="67">
        <v>3</v>
      </c>
      <c r="AE21" s="67">
        <v>6</v>
      </c>
      <c r="AF21" s="94">
        <v>14.4</v>
      </c>
      <c r="AG21" s="94">
        <v>18.100000000000001</v>
      </c>
      <c r="AH21" s="67">
        <v>18</v>
      </c>
      <c r="AI21" s="47">
        <f t="shared" si="2"/>
        <v>1.0285714285714287</v>
      </c>
      <c r="AJ21" s="47">
        <f t="shared" si="3"/>
        <v>1.2928571428571429</v>
      </c>
    </row>
    <row r="22" spans="1:36" ht="15" x14ac:dyDescent="0.25">
      <c r="A22" s="140"/>
      <c r="B22" s="140"/>
      <c r="C22" s="140"/>
      <c r="D22" s="140"/>
      <c r="E22" s="140"/>
      <c r="F22" s="140"/>
      <c r="G22" s="128" t="s">
        <v>77</v>
      </c>
      <c r="H22" s="128"/>
      <c r="I22" s="125">
        <f>1/I47</f>
        <v>219.72841705847227</v>
      </c>
      <c r="J22" s="125"/>
      <c r="K22" s="140"/>
      <c r="L22" s="140"/>
      <c r="N22" s="68">
        <v>9</v>
      </c>
      <c r="O22" s="69" t="s">
        <v>255</v>
      </c>
      <c r="P22" s="69">
        <v>14</v>
      </c>
      <c r="Q22" s="69">
        <v>5</v>
      </c>
      <c r="R22" s="69">
        <v>4</v>
      </c>
      <c r="S22" s="69">
        <v>5</v>
      </c>
      <c r="T22" s="94">
        <v>19.899999999999999</v>
      </c>
      <c r="U22" s="94">
        <v>13.7</v>
      </c>
      <c r="V22" s="69">
        <v>19</v>
      </c>
      <c r="W22" s="69">
        <f t="shared" si="0"/>
        <v>1.4214285714285713</v>
      </c>
      <c r="X22" s="45">
        <f t="shared" si="1"/>
        <v>0.97857142857142854</v>
      </c>
      <c r="Z22" s="68">
        <v>9</v>
      </c>
      <c r="AA22" s="69" t="s">
        <v>255</v>
      </c>
      <c r="AB22" s="69">
        <v>14</v>
      </c>
      <c r="AC22" s="69">
        <v>6</v>
      </c>
      <c r="AD22" s="69">
        <v>4</v>
      </c>
      <c r="AE22" s="69">
        <v>4</v>
      </c>
      <c r="AF22" s="94">
        <v>14.6</v>
      </c>
      <c r="AG22" s="94">
        <v>17.3</v>
      </c>
      <c r="AH22" s="69">
        <v>22</v>
      </c>
      <c r="AI22" s="45">
        <f t="shared" si="2"/>
        <v>1.0428571428571429</v>
      </c>
      <c r="AJ22" s="45">
        <f t="shared" si="3"/>
        <v>1.2357142857142858</v>
      </c>
    </row>
    <row r="23" spans="1:36" ht="15.75" x14ac:dyDescent="0.25">
      <c r="A23" s="142" t="s">
        <v>59</v>
      </c>
      <c r="B23" s="142"/>
      <c r="C23" s="142"/>
      <c r="D23" s="140"/>
      <c r="E23" s="140"/>
      <c r="F23" s="140"/>
      <c r="G23" s="129" t="s">
        <v>78</v>
      </c>
      <c r="H23" s="129"/>
      <c r="I23" s="124">
        <f>1/SUM(J44,J45,J46,J47,K48,K47,K46,K45,K44,L44,L45,L46,L47,L48,L49,M44,M45,M46,M47,M48,M49,M50,N44,N45,N46,N47,N48,N49,N50,N51)</f>
        <v>10.744008283186936</v>
      </c>
      <c r="J23" s="124"/>
      <c r="K23" s="140"/>
      <c r="L23" s="140"/>
      <c r="N23" s="66">
        <v>12</v>
      </c>
      <c r="O23" s="67" t="s">
        <v>258</v>
      </c>
      <c r="P23" s="67">
        <v>13</v>
      </c>
      <c r="Q23" s="67">
        <v>6</v>
      </c>
      <c r="R23" s="67">
        <v>2</v>
      </c>
      <c r="S23" s="67">
        <v>5</v>
      </c>
      <c r="T23" s="94">
        <v>18.8</v>
      </c>
      <c r="U23" s="94">
        <v>8</v>
      </c>
      <c r="V23" s="67">
        <v>20</v>
      </c>
      <c r="W23" s="67">
        <f t="shared" si="0"/>
        <v>1.4461538461538461</v>
      </c>
      <c r="X23" s="47">
        <f t="shared" si="1"/>
        <v>0.61538461538461542</v>
      </c>
      <c r="Z23" s="66">
        <v>12</v>
      </c>
      <c r="AA23" s="67" t="s">
        <v>258</v>
      </c>
      <c r="AB23" s="67">
        <v>15</v>
      </c>
      <c r="AC23" s="67">
        <v>4</v>
      </c>
      <c r="AD23" s="67">
        <v>7</v>
      </c>
      <c r="AE23" s="67">
        <v>4</v>
      </c>
      <c r="AF23" s="94">
        <v>18.5</v>
      </c>
      <c r="AG23" s="94">
        <v>19.8</v>
      </c>
      <c r="AH23" s="67">
        <v>19</v>
      </c>
      <c r="AI23" s="47">
        <f t="shared" si="2"/>
        <v>1.2333333333333334</v>
      </c>
      <c r="AJ23" s="47">
        <f t="shared" si="3"/>
        <v>1.32</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171.51464602738304</v>
      </c>
      <c r="J24" s="126"/>
      <c r="K24" s="140"/>
      <c r="L24" s="140"/>
      <c r="N24" s="68">
        <v>4</v>
      </c>
      <c r="O24" s="69" t="s">
        <v>250</v>
      </c>
      <c r="P24" s="69">
        <v>14</v>
      </c>
      <c r="Q24" s="69">
        <v>7</v>
      </c>
      <c r="R24" s="69">
        <v>3</v>
      </c>
      <c r="S24" s="69">
        <v>4</v>
      </c>
      <c r="T24" s="94">
        <v>20.100000000000001</v>
      </c>
      <c r="U24" s="94">
        <v>12</v>
      </c>
      <c r="V24" s="69">
        <v>24</v>
      </c>
      <c r="W24" s="69">
        <f t="shared" si="0"/>
        <v>1.4357142857142857</v>
      </c>
      <c r="X24" s="45">
        <f t="shared" si="1"/>
        <v>0.8571428571428571</v>
      </c>
      <c r="Z24" s="68">
        <v>4</v>
      </c>
      <c r="AA24" s="69" t="s">
        <v>250</v>
      </c>
      <c r="AB24" s="69">
        <v>15</v>
      </c>
      <c r="AC24" s="69">
        <v>5</v>
      </c>
      <c r="AD24" s="69">
        <v>5</v>
      </c>
      <c r="AE24" s="69">
        <v>5</v>
      </c>
      <c r="AF24" s="94">
        <v>16.600000000000001</v>
      </c>
      <c r="AG24" s="94">
        <v>17.5</v>
      </c>
      <c r="AH24" s="69">
        <v>20</v>
      </c>
      <c r="AI24" s="45">
        <f t="shared" si="2"/>
        <v>1.1066666666666667</v>
      </c>
      <c r="AJ24" s="45">
        <f t="shared" si="3"/>
        <v>1.1666666666666667</v>
      </c>
    </row>
    <row r="25" spans="1:36" ht="15" x14ac:dyDescent="0.25">
      <c r="A25" s="30">
        <v>0.5</v>
      </c>
      <c r="B25" s="42">
        <f>1-B16</f>
        <v>0.91138469163521996</v>
      </c>
      <c r="C25" s="43">
        <f>1/B25</f>
        <v>1.0972315084706823</v>
      </c>
      <c r="D25" s="140"/>
      <c r="E25" s="140"/>
      <c r="F25" s="140"/>
      <c r="G25" s="128" t="s">
        <v>79</v>
      </c>
      <c r="H25" s="128"/>
      <c r="I25" s="125">
        <f>1/SUM(J48,K49,L50,M51,N52)</f>
        <v>2725.9168111497365</v>
      </c>
      <c r="J25" s="125"/>
      <c r="K25" s="140"/>
      <c r="L25" s="140"/>
      <c r="N25" s="66">
        <v>10</v>
      </c>
      <c r="O25" s="67" t="s">
        <v>256</v>
      </c>
      <c r="P25" s="67">
        <v>14</v>
      </c>
      <c r="Q25" s="67">
        <v>6</v>
      </c>
      <c r="R25" s="67">
        <v>4</v>
      </c>
      <c r="S25" s="67">
        <v>4</v>
      </c>
      <c r="T25" s="94">
        <v>21.6</v>
      </c>
      <c r="U25" s="94">
        <v>11.5</v>
      </c>
      <c r="V25" s="67">
        <v>22</v>
      </c>
      <c r="W25" s="67">
        <f t="shared" si="0"/>
        <v>1.5428571428571429</v>
      </c>
      <c r="X25" s="47">
        <f t="shared" si="1"/>
        <v>0.8214285714285714</v>
      </c>
      <c r="Z25" s="66">
        <v>10</v>
      </c>
      <c r="AA25" s="67" t="s">
        <v>256</v>
      </c>
      <c r="AB25" s="67">
        <v>14</v>
      </c>
      <c r="AC25" s="67">
        <v>5</v>
      </c>
      <c r="AD25" s="67">
        <v>4</v>
      </c>
      <c r="AE25" s="67">
        <v>5</v>
      </c>
      <c r="AF25" s="94">
        <v>15.8</v>
      </c>
      <c r="AG25" s="94">
        <v>15.8</v>
      </c>
      <c r="AH25" s="67">
        <v>19</v>
      </c>
      <c r="AI25" s="47">
        <f t="shared" si="2"/>
        <v>1.1285714285714286</v>
      </c>
      <c r="AJ25" s="47">
        <f t="shared" si="3"/>
        <v>1.1285714285714286</v>
      </c>
    </row>
    <row r="26" spans="1:36" ht="15" x14ac:dyDescent="0.25">
      <c r="A26" s="29">
        <v>1.5</v>
      </c>
      <c r="B26" s="42">
        <f t="shared" ref="B26:B29" si="5">1-B17</f>
        <v>0.69662986447751485</v>
      </c>
      <c r="C26" s="43">
        <f t="shared" ref="C26:C29" si="6">1/B26</f>
        <v>1.4354825295209219</v>
      </c>
      <c r="D26" s="140"/>
      <c r="E26" s="140"/>
      <c r="F26" s="140"/>
      <c r="G26" s="141"/>
      <c r="H26" s="140"/>
      <c r="I26" s="140"/>
      <c r="J26" s="140"/>
      <c r="K26" s="140"/>
      <c r="L26" s="140"/>
      <c r="N26" s="68">
        <v>24</v>
      </c>
      <c r="O26" s="69" t="s">
        <v>270</v>
      </c>
      <c r="P26" s="69">
        <v>15</v>
      </c>
      <c r="Q26" s="69">
        <v>2</v>
      </c>
      <c r="R26" s="69">
        <v>3</v>
      </c>
      <c r="S26" s="69">
        <v>10</v>
      </c>
      <c r="T26" s="94">
        <v>15.4</v>
      </c>
      <c r="U26" s="94">
        <v>17.8</v>
      </c>
      <c r="V26" s="69">
        <v>9</v>
      </c>
      <c r="W26" s="69">
        <f t="shared" si="0"/>
        <v>1.0266666666666666</v>
      </c>
      <c r="X26" s="45">
        <f t="shared" si="1"/>
        <v>1.1866666666666668</v>
      </c>
      <c r="Z26" s="68">
        <v>24</v>
      </c>
      <c r="AA26" s="69" t="s">
        <v>270</v>
      </c>
      <c r="AB26" s="69">
        <v>13</v>
      </c>
      <c r="AC26" s="69">
        <v>4</v>
      </c>
      <c r="AD26" s="69">
        <v>4</v>
      </c>
      <c r="AE26" s="69">
        <v>5</v>
      </c>
      <c r="AF26" s="94">
        <v>13.6</v>
      </c>
      <c r="AG26" s="94">
        <v>15.6</v>
      </c>
      <c r="AH26" s="69">
        <v>16</v>
      </c>
      <c r="AI26" s="45">
        <f t="shared" si="2"/>
        <v>1.0461538461538462</v>
      </c>
      <c r="AJ26" s="45">
        <f t="shared" si="3"/>
        <v>1.2</v>
      </c>
    </row>
    <row r="27" spans="1:36" x14ac:dyDescent="0.2">
      <c r="A27" s="30">
        <v>2.5</v>
      </c>
      <c r="B27" s="42">
        <f t="shared" si="5"/>
        <v>0.436406001137296</v>
      </c>
      <c r="C27" s="43">
        <f t="shared" si="6"/>
        <v>2.2914441996534185</v>
      </c>
      <c r="D27" s="140"/>
      <c r="E27" s="140"/>
      <c r="F27" s="140"/>
      <c r="G27" s="141"/>
      <c r="H27" s="140"/>
      <c r="I27" s="140"/>
      <c r="J27" s="140"/>
      <c r="K27" s="140"/>
      <c r="L27" s="140"/>
      <c r="N27" s="28" t="s">
        <v>81</v>
      </c>
      <c r="O27" s="31"/>
      <c r="P27" s="31"/>
      <c r="Q27" s="31"/>
      <c r="R27" s="31"/>
      <c r="S27" s="31"/>
      <c r="T27" s="31"/>
      <c r="U27" s="31"/>
      <c r="V27" s="31"/>
      <c r="W27" s="28">
        <f>AVERAGE(W3:W26)</f>
        <v>1.3067628205128206</v>
      </c>
      <c r="X27" s="28">
        <f>AVERAGE(X3:X26)</f>
        <v>1.024949633699634</v>
      </c>
      <c r="Z27" s="28" t="s">
        <v>81</v>
      </c>
      <c r="AA27" s="28"/>
      <c r="AB27" s="28"/>
      <c r="AC27" s="28"/>
      <c r="AD27" s="28"/>
      <c r="AE27" s="28"/>
      <c r="AF27" s="28"/>
      <c r="AG27" s="28"/>
      <c r="AH27" s="28"/>
      <c r="AI27" s="28">
        <f>AVERAGE(AI3:AI22)</f>
        <v>1.0046849816849819</v>
      </c>
      <c r="AJ27" s="28">
        <f>AVERAGE(AJ3:AJ22)</f>
        <v>1.3261117216117217</v>
      </c>
    </row>
    <row r="28" spans="1:36" x14ac:dyDescent="0.2">
      <c r="A28" s="29">
        <v>3.5</v>
      </c>
      <c r="B28" s="42">
        <f t="shared" si="5"/>
        <v>0.22619277039431063</v>
      </c>
      <c r="C28" s="43">
        <f t="shared" si="6"/>
        <v>4.421007790199261</v>
      </c>
      <c r="D28" s="140"/>
      <c r="E28" s="140"/>
      <c r="F28" s="140"/>
      <c r="G28" s="141"/>
      <c r="H28" s="140"/>
      <c r="I28" s="140"/>
      <c r="J28" s="140"/>
      <c r="K28" s="140"/>
      <c r="L28" s="140"/>
    </row>
    <row r="29" spans="1:36" x14ac:dyDescent="0.2">
      <c r="A29" s="30">
        <v>4.5</v>
      </c>
      <c r="B29" s="42">
        <f t="shared" si="5"/>
        <v>0.13803482948082257</v>
      </c>
      <c r="C29" s="43">
        <f t="shared" si="6"/>
        <v>7.2445483778348256</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1.3067628205128206</v>
      </c>
      <c r="E34" s="121" t="s">
        <v>87</v>
      </c>
      <c r="F34" s="121"/>
      <c r="G34" s="117">
        <f t="shared" ref="G34" si="7">C36/C34</f>
        <v>1.1066689558754996</v>
      </c>
      <c r="H34" s="117"/>
      <c r="J34" s="23" t="s">
        <v>99</v>
      </c>
      <c r="K34" s="42">
        <f>SUM(B9,C9)</f>
        <v>0.84501569012171784</v>
      </c>
      <c r="L34" s="43">
        <f>1/K34</f>
        <v>1.1834099788797505</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1.0046849816849819</v>
      </c>
      <c r="E35" s="122" t="s">
        <v>88</v>
      </c>
      <c r="F35" s="122"/>
      <c r="G35" s="116">
        <f t="shared" ref="G35" si="8">C39/C34</f>
        <v>1.177307399867553</v>
      </c>
      <c r="H35" s="116"/>
      <c r="J35" s="32" t="s">
        <v>100</v>
      </c>
      <c r="K35" s="35">
        <f>SUM(C9,D9)</f>
        <v>0.39057953583614174</v>
      </c>
      <c r="L35" s="50">
        <f>1/K35</f>
        <v>2.560297988626639</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"Birmingham City",W3,A2= "Blackburn",W4,A2= "Blackpool",W5,A2= "Bristol City",W6,A2= "Burnley",W7,A2= "Cardiff City",W8,A2= "Coventry City",W9,A2= "Huddersfield",W10,A2= "Hull City",W11,A2= "Luton Town",W12,A2= "Middlesbrough",W13,A2= "Millwall",W14,A2= "Norwich City",W15,A2= "Preston",W16,A2= "QPR",W17,A2= "Reading",W18,A2= "Rotherham Utd",W19,A2= "Sheffield Utd",W20,A2= "Stoke City",W21,A2= "Sunderland",W22, A2= "Swansea City",W23, A2= "Watford",W24, A2= "West Brom",W25, A2= "Wigan Athletic",W26)</f>
        <v>1.4461538461538461</v>
      </c>
      <c r="E36" s="121" t="s">
        <v>89</v>
      </c>
      <c r="F36" s="121"/>
      <c r="G36" s="117">
        <f t="shared" ref="G36" si="9">C38/C35</f>
        <v>1.1714349257507863</v>
      </c>
      <c r="H36" s="117"/>
      <c r="J36" s="23">
        <v>12</v>
      </c>
      <c r="K36" s="42">
        <f>SUM(B9,D9)</f>
        <v>0.76425964528073276</v>
      </c>
      <c r="L36" s="43">
        <f>1/K36</f>
        <v>1.3084558450455324</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"Birmingham City",X3,A2= "Blackburn",X4,A2= "Blackpool",X5,A2= "Bristol City",X6,A2= "Burnley",X7,A2= "Cardiff City",X8,A2= "Coventry City",X9,A2= "Huddersfield",X10,A2= "Hull City",X11,A2= "Luton Town",X12,A2= "Middlesbrough",X13,A2= "Millwall",X14,A2= "Norwich City",X15,A2= "Preston",X16,A2= "QPR",X17,A2= "Reading",X18,A2= "Rotherham Utd",X19,A2= "Sheffield Utd",X20,A2= "Stoke City",X21,A2= "Sunderland",X22, A2= "Swansea City",X23, A2= "Watford",X24, A2= "West Brom",X25, A2= "Wigan Athletic",X26)</f>
        <v>0.61538461538461542</v>
      </c>
      <c r="E37" s="123" t="s">
        <v>90</v>
      </c>
      <c r="F37" s="123"/>
      <c r="G37" s="118">
        <f t="shared" ref="G37" si="10">C37/C35</f>
        <v>0.61251499385662034</v>
      </c>
      <c r="H37" s="118"/>
      <c r="V37" s="65"/>
      <c r="W37" s="65"/>
      <c r="X37" s="65"/>
      <c r="Y37" s="65"/>
      <c r="Z37" s="65"/>
      <c r="AA37" s="65"/>
      <c r="AB37" s="65"/>
      <c r="AC37" s="65"/>
      <c r="AD37" s="65"/>
      <c r="AE37" s="65"/>
    </row>
    <row r="38" spans="1:31" ht="15" x14ac:dyDescent="0.2">
      <c r="A38" s="120" t="s">
        <v>85</v>
      </c>
      <c r="B38" s="120"/>
      <c r="C38" s="21" cm="1">
        <f t="array" ref="C38">_xlfn.IFS(C2= "Birmingham City",AI3,C2= "Blackburn",AI4,C2= "Blackpool",AI5,C2= "Bristol City",AI6,C2= "Burnley",AI7,C2= "Cardiff City",AI8,C2= "Coventry City",AI9,C2= "Huddersfield",AI10,C2= "Hull City",AI11,C2= "Luton Town",AI12,C2= "Middlesbrough",AI13,C2= "Millwall",AI14,C2= "Norwich City",AI15,C2= "Preston",AI16,C2= "QPR",AI17,C2= "Reading",AI18,C2= "Rotherham Utd",AI19,C2= "Sheffield Utd",AI20,C2= "Stoke City",AI21,C2= "Sunderland",AI22, C2= "Swansea City",AI23, C2= "Watford",AI24, C2= "West Brom",AI25, C2= "Wigan Athletic",AI26)</f>
        <v>1.176923076923077</v>
      </c>
      <c r="G38" s="22"/>
      <c r="X38" s="65"/>
      <c r="Y38" s="65"/>
      <c r="Z38" s="65"/>
      <c r="AA38" s="65"/>
      <c r="AB38" s="65"/>
      <c r="AC38" s="65"/>
      <c r="AD38" s="65"/>
      <c r="AE38" s="65"/>
    </row>
    <row r="39" spans="1:31" ht="15" x14ac:dyDescent="0.2">
      <c r="A39" s="119" t="s">
        <v>84</v>
      </c>
      <c r="B39" s="119"/>
      <c r="C39" s="20" cm="1">
        <f t="array" ref="C39">_xlfn.IFS(C2= "Birmingham City",AJ3,C2= "Blackburn",AJ4,C2= "Blackpool",AJ5,C2= "Bristol City",AJ6,C2= "Burnley",AJ7,C2= "Cardiff City",AJ8,C2= "Coventry City",AJ9,C2= "Huddersfield",AJ10,C2= "Hull City",AJ11,C2= "Luton Town",AJ12,C2= "Middlesbrough",AJ13,C2= "Millwall",AJ14,C2= "Norwich City",AJ15,C2= "Preston",AJ16,C2= "QPR",AJ17,C2= "Reading",AJ18,C2= "Rotherham Utd",AJ19,C2= "Sheffield Utd",AJ20,C2= "Stoke City",AJ21,C2= "Sunderland",AJ22, C2= "Swansea City",AJ23, C2= "Watford",AJ24, C2= "West Brom",AJ25, C2= "Wigan Athletic",AJ26)</f>
        <v>1.5384615384615385</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1.7025676244238457</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0.72088303123125308</v>
      </c>
      <c r="D43" s="34" t="s">
        <v>96</v>
      </c>
      <c r="E43" s="29" t="s">
        <v>97</v>
      </c>
      <c r="F43" s="35">
        <f>(($B$42^F42)*EXP(-$B$42))/(FACT(F42))</f>
        <v>0.18221506304786986</v>
      </c>
      <c r="G43" s="35">
        <f t="shared" ref="G43:N43" si="11">(($B$42^G42)*EXP(-$B$42))/(FACT(G42))</f>
        <v>0.31023346702765303</v>
      </c>
      <c r="H43" s="35">
        <f t="shared" si="11"/>
        <v>0.26409672848702237</v>
      </c>
      <c r="I43" s="35">
        <f t="shared" si="11"/>
        <v>0.14988084654608633</v>
      </c>
      <c r="J43" s="35">
        <f t="shared" si="11"/>
        <v>6.3795569212651296E-2</v>
      </c>
      <c r="K43" s="35">
        <f t="shared" si="11"/>
        <v>2.1723254144630149E-2</v>
      </c>
      <c r="L43" s="35">
        <f t="shared" si="11"/>
        <v>6.164218200629735E-3</v>
      </c>
      <c r="M43" s="35">
        <f t="shared" si="11"/>
        <v>1.4992854768966287E-3</v>
      </c>
      <c r="N43" s="35">
        <f t="shared" si="11"/>
        <v>3.190793640916332E-4</v>
      </c>
      <c r="X43" s="65"/>
      <c r="Y43" s="65"/>
      <c r="Z43" s="65"/>
      <c r="AA43" s="65"/>
      <c r="AB43" s="65"/>
      <c r="AC43" s="65"/>
      <c r="AD43" s="65"/>
      <c r="AE43" s="65"/>
    </row>
    <row r="44" spans="1:31" x14ac:dyDescent="0.2">
      <c r="A44" s="29" t="s">
        <v>94</v>
      </c>
      <c r="B44" s="20">
        <f>B42+B43</f>
        <v>2.423450655655099</v>
      </c>
      <c r="D44" s="34">
        <v>0</v>
      </c>
      <c r="E44" s="35">
        <f>(($B$43^D44)*EXP(-$B$43))/(FACT(D44))</f>
        <v>0.48632262823134381</v>
      </c>
      <c r="F44" s="36">
        <f>E44*F43</f>
        <v>8.8615308364780085E-2</v>
      </c>
      <c r="G44" s="38">
        <f>E44*G43</f>
        <v>0.15087355505021016</v>
      </c>
      <c r="H44" s="38">
        <f>E44*H43</f>
        <v>0.12843621510510833</v>
      </c>
      <c r="I44" s="38">
        <f>E44*I43</f>
        <v>7.2890447213831436E-2</v>
      </c>
      <c r="J44" s="38">
        <f>E44*J43</f>
        <v>3.1025228889011179E-2</v>
      </c>
      <c r="K44" s="38">
        <f>E44*K43</f>
        <v>1.0564510049353966E-2</v>
      </c>
      <c r="L44" s="38">
        <f>E44*L43</f>
        <v>2.9977987963217376E-3</v>
      </c>
      <c r="M44" s="38">
        <f>E44*M43</f>
        <v>7.2913645359345221E-4</v>
      </c>
      <c r="N44" s="38">
        <f>E44*N43</f>
        <v>1.5517551495942893E-4</v>
      </c>
      <c r="X44" s="65"/>
      <c r="Y44" s="65"/>
      <c r="Z44" s="65"/>
      <c r="AA44" s="65"/>
      <c r="AB44" s="65"/>
      <c r="AC44" s="65"/>
      <c r="AD44" s="65"/>
      <c r="AE44" s="65"/>
    </row>
    <row r="45" spans="1:31" x14ac:dyDescent="0.2">
      <c r="D45" s="34">
        <v>1</v>
      </c>
      <c r="E45" s="35">
        <f t="shared" ref="E45:E52" si="12">(($B$43^D45)*EXP(-$B$43))/(FACT(D45))</f>
        <v>0.3505817303957609</v>
      </c>
      <c r="F45" s="37">
        <f>E45*F43</f>
        <v>6.3881272107494891E-2</v>
      </c>
      <c r="G45" s="36">
        <f>E45*G43</f>
        <v>0.10876218569723084</v>
      </c>
      <c r="H45" s="38">
        <f>E45*H43</f>
        <v>9.258748806483974E-2</v>
      </c>
      <c r="I45" s="38">
        <f>E45*I43</f>
        <v>5.2545486535308446E-2</v>
      </c>
      <c r="J45" s="38">
        <f>E45*J43</f>
        <v>2.2365561046153823E-2</v>
      </c>
      <c r="K45" s="38">
        <f>E45*K43</f>
        <v>7.6157760278513223E-3</v>
      </c>
      <c r="L45" s="38">
        <f>E45*L43</f>
        <v>2.161062283313816E-3</v>
      </c>
      <c r="M45" s="38">
        <f>E45*M43</f>
        <v>5.2562209684765371E-4</v>
      </c>
      <c r="N45" s="38">
        <f>E45*N43</f>
        <v>1.1186339559682378E-4</v>
      </c>
      <c r="X45" s="65"/>
      <c r="Y45" s="65"/>
      <c r="Z45" s="65"/>
      <c r="AA45" s="65"/>
      <c r="AB45" s="65"/>
      <c r="AC45" s="65"/>
      <c r="AD45" s="65"/>
      <c r="AE45" s="65"/>
    </row>
    <row r="46" spans="1:31" x14ac:dyDescent="0.2">
      <c r="D46" s="34">
        <v>2</v>
      </c>
      <c r="E46" s="35">
        <f t="shared" si="12"/>
        <v>0.12636421025099703</v>
      </c>
      <c r="F46" s="37">
        <f>E46*F43</f>
        <v>2.3025462537879706E-2</v>
      </c>
      <c r="G46" s="37">
        <f>E46*G43</f>
        <v>3.9202407054378101E-2</v>
      </c>
      <c r="H46" s="36">
        <f>E46*H43</f>
        <v>3.3372374525134571E-2</v>
      </c>
      <c r="I46" s="38">
        <f>E46*I43</f>
        <v>1.8939574805547074E-2</v>
      </c>
      <c r="J46" s="38">
        <f>E46*J43</f>
        <v>8.0614767210695024E-3</v>
      </c>
      <c r="K46" s="38">
        <f>E46*K43</f>
        <v>2.7450418540678869E-3</v>
      </c>
      <c r="L46" s="38">
        <f>E46*L43</f>
        <v>7.7893656473739848E-4</v>
      </c>
      <c r="M46" s="38">
        <f>E46*M43</f>
        <v>1.8945602522883195E-4</v>
      </c>
      <c r="N46" s="38">
        <f>E46*N43</f>
        <v>4.032021185082957E-5</v>
      </c>
      <c r="V46" s="65"/>
      <c r="W46" s="65"/>
      <c r="X46" s="65"/>
      <c r="Y46" s="65"/>
      <c r="Z46" s="65"/>
      <c r="AA46" s="65"/>
      <c r="AB46" s="65"/>
      <c r="AC46" s="65"/>
      <c r="AD46" s="65"/>
      <c r="AE46" s="65"/>
    </row>
    <row r="47" spans="1:31" x14ac:dyDescent="0.2">
      <c r="D47" s="34">
        <v>3</v>
      </c>
      <c r="E47" s="35">
        <f t="shared" si="12"/>
        <v>3.0364604974960709E-2</v>
      </c>
      <c r="F47" s="37">
        <f>E47*F43</f>
        <v>5.5328884099361281E-3</v>
      </c>
      <c r="G47" s="37">
        <f>E47*G43</f>
        <v>9.4201166763071831E-3</v>
      </c>
      <c r="H47" s="37">
        <f>E47*H43</f>
        <v>8.0191928356878866E-3</v>
      </c>
      <c r="I47" s="36">
        <f>E47*I43</f>
        <v>4.5510726986846151E-3</v>
      </c>
      <c r="J47" s="38">
        <f>E47*J43</f>
        <v>1.9371272582949218E-3</v>
      </c>
      <c r="K47" s="38">
        <f>E47*K43</f>
        <v>6.5961803087237242E-4</v>
      </c>
      <c r="L47" s="38">
        <f>E47*L43</f>
        <v>1.8717405064158499E-4</v>
      </c>
      <c r="M47" s="38">
        <f>E47*M43</f>
        <v>4.5525211250661714E-5</v>
      </c>
      <c r="N47" s="38">
        <f>E47*N43</f>
        <v>9.6887188463041044E-6</v>
      </c>
      <c r="V47" s="65"/>
      <c r="W47" s="65"/>
      <c r="X47" s="65"/>
      <c r="Y47" s="65"/>
      <c r="Z47" s="65"/>
      <c r="AA47" s="65"/>
      <c r="AB47" s="65"/>
      <c r="AC47" s="65"/>
      <c r="AD47" s="65"/>
      <c r="AE47" s="65"/>
    </row>
    <row r="48" spans="1:31" x14ac:dyDescent="0.2">
      <c r="D48" s="34">
        <v>4</v>
      </c>
      <c r="E48" s="35">
        <f t="shared" si="12"/>
        <v>5.4723321191223161E-3</v>
      </c>
      <c r="F48" s="37">
        <f>E48*F43</f>
        <v>9.9714134210475598E-4</v>
      </c>
      <c r="G48" s="37">
        <f>E48*G43</f>
        <v>1.6977005660420996E-3</v>
      </c>
      <c r="H48" s="37">
        <f>E48*H43</f>
        <v>1.445225009854658E-3</v>
      </c>
      <c r="I48" s="37">
        <f>E48*I43</f>
        <v>8.2019777059539126E-4</v>
      </c>
      <c r="J48" s="36">
        <f>E48*J43</f>
        <v>3.4911054246008247E-4</v>
      </c>
      <c r="K48" s="38">
        <f>E48*K43</f>
        <v>1.1887686138751654E-4</v>
      </c>
      <c r="L48" s="38">
        <f>E48*L43</f>
        <v>3.3732649248584468E-5</v>
      </c>
      <c r="M48" s="38">
        <f>E48*M43</f>
        <v>8.2045880709550401E-6</v>
      </c>
      <c r="N48" s="38">
        <f>E48*N43</f>
        <v>1.7461082526677681E-6</v>
      </c>
      <c r="V48" s="65"/>
      <c r="W48" s="65"/>
      <c r="X48" s="65"/>
      <c r="Y48" s="65"/>
      <c r="Z48" s="65"/>
      <c r="AA48" s="65"/>
      <c r="AB48" s="65"/>
      <c r="AC48" s="65"/>
      <c r="AD48" s="65"/>
      <c r="AE48" s="65"/>
    </row>
    <row r="49" spans="4:31" x14ac:dyDescent="0.2">
      <c r="D49" s="34">
        <v>5</v>
      </c>
      <c r="E49" s="35">
        <f t="shared" si="12"/>
        <v>7.8898227318740849E-4</v>
      </c>
      <c r="F49" s="37">
        <f>E49*F43</f>
        <v>1.4376445465249531E-4</v>
      </c>
      <c r="G49" s="37">
        <f>E49*G43</f>
        <v>2.4476870603428862E-4</v>
      </c>
      <c r="H49" s="37">
        <f>E49*H43</f>
        <v>2.0836763718304872E-4</v>
      </c>
      <c r="I49" s="37">
        <f>E49*I43</f>
        <v>1.1825333101518433E-4</v>
      </c>
      <c r="J49" s="37">
        <f>E49*J43</f>
        <v>5.0333573216682271E-5</v>
      </c>
      <c r="K49" s="36">
        <f>E49*K43</f>
        <v>1.7139262436058087E-5</v>
      </c>
      <c r="L49" s="38">
        <f>E49*L43</f>
        <v>4.8634588883560453E-6</v>
      </c>
      <c r="M49" s="38">
        <f>E49*M43</f>
        <v>1.1829096637187699E-6</v>
      </c>
      <c r="N49" s="38">
        <f>E49*N43</f>
        <v>2.5174796200820953E-7</v>
      </c>
      <c r="V49" s="65"/>
      <c r="W49" s="65"/>
      <c r="X49" s="65"/>
      <c r="Y49" s="65"/>
      <c r="Z49" s="65"/>
      <c r="AA49" s="65"/>
      <c r="AB49" s="65"/>
      <c r="AC49" s="65"/>
      <c r="AD49" s="65"/>
      <c r="AE49" s="65"/>
    </row>
    <row r="50" spans="4:31" x14ac:dyDescent="0.2">
      <c r="D50" s="34">
        <v>6</v>
      </c>
      <c r="E50" s="35">
        <f t="shared" si="12"/>
        <v>9.4793988780510606E-5</v>
      </c>
      <c r="F50" s="37">
        <f>E50*F43</f>
        <v>1.7272892642199808E-5</v>
      </c>
      <c r="G50" s="37">
        <f>E50*G43</f>
        <v>2.9408267792758248E-5</v>
      </c>
      <c r="H50" s="37">
        <f>E50*H43</f>
        <v>2.5034782317168353E-5</v>
      </c>
      <c r="I50" s="37">
        <f>E50*I43</f>
        <v>1.4207803285903138E-5</v>
      </c>
      <c r="J50" s="37">
        <f>E50*J43</f>
        <v>6.0474364721903546E-6</v>
      </c>
      <c r="K50" s="37">
        <f>E50*K43</f>
        <v>2.0592339096622508E-6</v>
      </c>
      <c r="L50" s="36">
        <f>E50*L43</f>
        <v>5.8433083095111433E-7</v>
      </c>
      <c r="M50" s="38">
        <f>E50*M43</f>
        <v>1.421232506757215E-7</v>
      </c>
      <c r="N50" s="38">
        <f>E50*N43</f>
        <v>3.0246805659794733E-8</v>
      </c>
      <c r="V50" s="65"/>
      <c r="W50" s="65"/>
      <c r="X50" s="65"/>
      <c r="Y50" s="65"/>
      <c r="Z50" s="65"/>
      <c r="AA50" s="65"/>
      <c r="AB50" s="65"/>
      <c r="AC50" s="65"/>
      <c r="AD50" s="65"/>
      <c r="AE50" s="65"/>
    </row>
    <row r="51" spans="4:31" x14ac:dyDescent="0.2">
      <c r="D51" s="34">
        <v>7</v>
      </c>
      <c r="E51" s="35">
        <f t="shared" si="12"/>
        <v>9.7621968535136982E-6</v>
      </c>
      <c r="F51" s="37">
        <f>E51*F43</f>
        <v>1.7788193151487152E-6</v>
      </c>
      <c r="G51" s="37">
        <f>E51*G43</f>
        <v>3.0285601756720001E-6</v>
      </c>
      <c r="H51" s="37">
        <f>E51*H43</f>
        <v>2.5781642518592711E-6</v>
      </c>
      <c r="I51" s="37">
        <f>E51*I43</f>
        <v>1.4631663285541733E-6</v>
      </c>
      <c r="J51" s="37">
        <f>E51*J43</f>
        <v>6.2278490503585986E-7</v>
      </c>
      <c r="K51" s="37">
        <f>E51*K43</f>
        <v>2.1206668325878683E-7</v>
      </c>
      <c r="L51" s="37">
        <f>E51*L43</f>
        <v>6.0176311522559466E-8</v>
      </c>
      <c r="M51" s="36">
        <f>E51*M43</f>
        <v>1.4636319965079052E-8</v>
      </c>
      <c r="N51" s="38">
        <f>E51*N43</f>
        <v>3.1149155641564931E-9</v>
      </c>
      <c r="V51" s="65"/>
      <c r="W51" s="65"/>
      <c r="X51" s="65"/>
      <c r="Y51" s="65"/>
      <c r="Z51" s="65"/>
      <c r="AA51" s="65"/>
      <c r="AB51" s="65"/>
      <c r="AC51" s="65"/>
      <c r="AD51" s="65"/>
      <c r="AE51" s="65"/>
    </row>
    <row r="52" spans="4:31" x14ac:dyDescent="0.2">
      <c r="D52" s="34">
        <v>8</v>
      </c>
      <c r="E52" s="35">
        <f t="shared" si="12"/>
        <v>8.7967525740464453E-7</v>
      </c>
      <c r="F52" s="37">
        <f>E52*F43</f>
        <v>1.6029008248963845E-7</v>
      </c>
      <c r="G52" s="37">
        <f>E52*G43</f>
        <v>2.7290470496308597E-7</v>
      </c>
      <c r="H52" s="37">
        <f>E52*H43</f>
        <v>2.3231935761154593E-7</v>
      </c>
      <c r="I52" s="37">
        <f>E52*I43</f>
        <v>1.3184647226545451E-7</v>
      </c>
      <c r="J52" s="37">
        <f>E52*J43</f>
        <v>5.6119383768414844E-8</v>
      </c>
      <c r="K52" s="37">
        <f>E52*K43</f>
        <v>1.9109409181344037E-8</v>
      </c>
      <c r="L52" s="37">
        <f>E52*L43</f>
        <v>5.4225102323373565E-9</v>
      </c>
      <c r="M52" s="37">
        <f>E52*M43</f>
        <v>1.318884337812087E-9</v>
      </c>
      <c r="N52" s="36">
        <f>E52*N43</f>
        <v>2.8068622173981772E-10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19" priority="5" rank="1"/>
  </conditionalFormatting>
  <conditionalFormatting sqref="I7:J25">
    <cfRule type="top10" dxfId="18" priority="4" bottom="1" rank="2"/>
  </conditionalFormatting>
  <conditionalFormatting sqref="B9:D9">
    <cfRule type="top10" dxfId="17" priority="3" rank="1"/>
  </conditionalFormatting>
  <conditionalFormatting sqref="B16:B20">
    <cfRule type="top10" dxfId="16" priority="2" rank="1"/>
  </conditionalFormatting>
  <conditionalFormatting sqref="B25:B29">
    <cfRule type="top10" dxfId="15" priority="1" rank="1"/>
  </conditionalFormatting>
  <dataValidations count="2">
    <dataValidation type="list" allowBlank="1" showInputMessage="1" showErrorMessage="1" errorTitle="Team Not Valid" error="Please check spelling and enter a valid team." sqref="A2:B2" xr:uid="{C911EAAB-ECAC-4BE9-97B8-CB257825FE39}">
      <formula1>$O$3:$O$26</formula1>
    </dataValidation>
    <dataValidation type="list" allowBlank="1" showInputMessage="1" showErrorMessage="1" errorTitle="Team Not Valid" error="Please check spelling and enter a valid team." sqref="C2:D2" xr:uid="{9BFEA4AA-705E-47E8-A165-37F5C36D155F}">
      <formula1>$AA$3:$AA$26</formula1>
    </dataValidation>
  </dataValidations>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9D9E-A18A-4E67-9D45-5FE12A19CA4F}">
  <dimension ref="A1:AJ57"/>
  <sheetViews>
    <sheetView zoomScaleNormal="100" workbookViewId="0">
      <selection activeCell="K6" sqref="K6:L25"/>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1705</v>
      </c>
      <c r="O1" s="132"/>
      <c r="Z1" s="133" t="s">
        <v>1706</v>
      </c>
      <c r="AA1" s="134"/>
    </row>
    <row r="2" spans="1:36" ht="15" x14ac:dyDescent="0.2">
      <c r="A2" s="137" t="s">
        <v>278</v>
      </c>
      <c r="B2" s="137"/>
      <c r="C2" s="137" t="s">
        <v>285</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102">
        <v>21</v>
      </c>
      <c r="O3" s="113" t="s">
        <v>273</v>
      </c>
      <c r="P3" s="94">
        <v>12</v>
      </c>
      <c r="Q3" s="94">
        <v>3</v>
      </c>
      <c r="R3" s="94">
        <v>5</v>
      </c>
      <c r="S3" s="94">
        <v>4</v>
      </c>
      <c r="T3" s="94">
        <v>16</v>
      </c>
      <c r="U3" s="94">
        <v>18</v>
      </c>
      <c r="V3" s="94">
        <v>14</v>
      </c>
      <c r="W3" s="113">
        <f>T3/P3</f>
        <v>1.3333333333333333</v>
      </c>
      <c r="X3" s="111">
        <f>U3/P3</f>
        <v>1.5</v>
      </c>
      <c r="Z3" s="102">
        <v>21</v>
      </c>
      <c r="AA3" s="113" t="s">
        <v>273</v>
      </c>
      <c r="AB3" s="81">
        <v>13</v>
      </c>
      <c r="AC3" s="81">
        <v>3</v>
      </c>
      <c r="AD3" s="81">
        <v>2</v>
      </c>
      <c r="AE3" s="81">
        <v>8</v>
      </c>
      <c r="AF3" s="81">
        <v>8</v>
      </c>
      <c r="AG3" s="81">
        <v>23</v>
      </c>
      <c r="AH3" s="81">
        <v>11</v>
      </c>
      <c r="AI3" s="111">
        <f>AF3/AB3</f>
        <v>0.61538461538461542</v>
      </c>
      <c r="AJ3" s="111">
        <f>AG3/AB3</f>
        <v>1.7692307692307692</v>
      </c>
    </row>
    <row r="4" spans="1:36" ht="18" x14ac:dyDescent="0.25">
      <c r="A4" s="135" t="s">
        <v>50</v>
      </c>
      <c r="B4" s="135"/>
      <c r="C4" s="136" t="s">
        <v>51</v>
      </c>
      <c r="D4" s="136"/>
      <c r="E4" s="140"/>
      <c r="F4" s="140"/>
      <c r="G4" s="140"/>
      <c r="H4" s="140"/>
      <c r="I4" s="140"/>
      <c r="J4" s="140"/>
      <c r="K4" s="140"/>
      <c r="L4" s="140"/>
      <c r="N4" s="108">
        <v>6</v>
      </c>
      <c r="O4" s="110" t="s">
        <v>274</v>
      </c>
      <c r="P4" s="94">
        <v>13</v>
      </c>
      <c r="Q4" s="94">
        <v>8</v>
      </c>
      <c r="R4" s="94">
        <v>1</v>
      </c>
      <c r="S4" s="94">
        <v>4</v>
      </c>
      <c r="T4" s="94">
        <v>20</v>
      </c>
      <c r="U4" s="94">
        <v>14</v>
      </c>
      <c r="V4" s="94">
        <v>25</v>
      </c>
      <c r="W4" s="110">
        <f t="shared" ref="W4:W26" si="0">T4/P4</f>
        <v>1.5384615384615385</v>
      </c>
      <c r="X4" s="109">
        <f t="shared" ref="X4:X26" si="1">U4/P4</f>
        <v>1.0769230769230769</v>
      </c>
      <c r="Z4" s="108">
        <v>6</v>
      </c>
      <c r="AA4" s="110" t="s">
        <v>274</v>
      </c>
      <c r="AB4" s="81">
        <v>13</v>
      </c>
      <c r="AC4" s="81">
        <v>6</v>
      </c>
      <c r="AD4" s="81">
        <v>3</v>
      </c>
      <c r="AE4" s="81">
        <v>4</v>
      </c>
      <c r="AF4" s="81">
        <v>15</v>
      </c>
      <c r="AG4" s="81">
        <v>11</v>
      </c>
      <c r="AH4" s="81">
        <v>21</v>
      </c>
      <c r="AI4" s="109">
        <f t="shared" ref="AI4:AI26" si="2">AF4/AB4</f>
        <v>1.1538461538461537</v>
      </c>
      <c r="AJ4" s="109">
        <f t="shared" ref="AJ4:AJ26" si="3">AG4/AB4</f>
        <v>0.84615384615384615</v>
      </c>
    </row>
    <row r="5" spans="1:36" ht="22.5" x14ac:dyDescent="0.3">
      <c r="A5" s="138">
        <f>B42</f>
        <v>0.84238806616906248</v>
      </c>
      <c r="B5" s="139"/>
      <c r="C5" s="130">
        <f>B43</f>
        <v>2.0140726873668582</v>
      </c>
      <c r="D5" s="130"/>
      <c r="E5" s="140"/>
      <c r="F5" s="140"/>
      <c r="G5" s="140"/>
      <c r="H5" s="140"/>
      <c r="I5" s="140"/>
      <c r="J5" s="140"/>
      <c r="K5" s="140"/>
      <c r="L5" s="140"/>
      <c r="N5" s="102">
        <v>5</v>
      </c>
      <c r="O5" s="113" t="s">
        <v>275</v>
      </c>
      <c r="P5" s="94">
        <v>15</v>
      </c>
      <c r="Q5" s="94">
        <v>9</v>
      </c>
      <c r="R5" s="94">
        <v>4</v>
      </c>
      <c r="S5" s="94">
        <v>2</v>
      </c>
      <c r="T5" s="94">
        <v>20</v>
      </c>
      <c r="U5" s="94">
        <v>8</v>
      </c>
      <c r="V5" s="94">
        <v>31</v>
      </c>
      <c r="W5" s="113">
        <f t="shared" si="0"/>
        <v>1.3333333333333333</v>
      </c>
      <c r="X5" s="111">
        <f t="shared" si="1"/>
        <v>0.53333333333333333</v>
      </c>
      <c r="Z5" s="102">
        <v>5</v>
      </c>
      <c r="AA5" s="113" t="s">
        <v>275</v>
      </c>
      <c r="AB5" s="81">
        <v>14</v>
      </c>
      <c r="AC5" s="81">
        <v>5</v>
      </c>
      <c r="AD5" s="81">
        <v>4</v>
      </c>
      <c r="AE5" s="81">
        <v>5</v>
      </c>
      <c r="AF5" s="81">
        <v>17</v>
      </c>
      <c r="AG5" s="81">
        <v>15</v>
      </c>
      <c r="AH5" s="81">
        <v>19</v>
      </c>
      <c r="AI5" s="111">
        <f t="shared" si="2"/>
        <v>1.2142857142857142</v>
      </c>
      <c r="AJ5" s="111">
        <f t="shared" si="3"/>
        <v>1.0714285714285714</v>
      </c>
    </row>
    <row r="6" spans="1:36" ht="15" x14ac:dyDescent="0.25">
      <c r="A6" s="140"/>
      <c r="B6" s="140"/>
      <c r="C6" s="140"/>
      <c r="D6" s="140"/>
      <c r="E6" s="140"/>
      <c r="F6" s="140"/>
      <c r="G6" s="121" t="s">
        <v>60</v>
      </c>
      <c r="H6" s="121"/>
      <c r="I6" s="121" t="s">
        <v>53</v>
      </c>
      <c r="J6" s="121"/>
      <c r="K6" s="140"/>
      <c r="L6" s="140"/>
      <c r="N6" s="108">
        <v>12</v>
      </c>
      <c r="O6" s="110" t="s">
        <v>276</v>
      </c>
      <c r="P6" s="94">
        <v>13</v>
      </c>
      <c r="Q6" s="94">
        <v>5</v>
      </c>
      <c r="R6" s="94">
        <v>4</v>
      </c>
      <c r="S6" s="94">
        <v>4</v>
      </c>
      <c r="T6" s="94">
        <v>21</v>
      </c>
      <c r="U6" s="94">
        <v>22</v>
      </c>
      <c r="V6" s="94">
        <v>19</v>
      </c>
      <c r="W6" s="110">
        <f t="shared" si="0"/>
        <v>1.6153846153846154</v>
      </c>
      <c r="X6" s="109">
        <f t="shared" si="1"/>
        <v>1.6923076923076923</v>
      </c>
      <c r="Z6" s="108">
        <v>12</v>
      </c>
      <c r="AA6" s="110" t="s">
        <v>276</v>
      </c>
      <c r="AB6" s="81">
        <v>15</v>
      </c>
      <c r="AC6" s="81">
        <v>5</v>
      </c>
      <c r="AD6" s="81">
        <v>3</v>
      </c>
      <c r="AE6" s="81">
        <v>7</v>
      </c>
      <c r="AF6" s="81">
        <v>22</v>
      </c>
      <c r="AG6" s="81">
        <v>28</v>
      </c>
      <c r="AH6" s="81">
        <v>18</v>
      </c>
      <c r="AI6" s="109">
        <f t="shared" si="2"/>
        <v>1.4666666666666666</v>
      </c>
      <c r="AJ6" s="109">
        <f t="shared" si="3"/>
        <v>1.8666666666666667</v>
      </c>
    </row>
    <row r="7" spans="1:36" ht="15" x14ac:dyDescent="0.25">
      <c r="A7" s="140"/>
      <c r="B7" s="140"/>
      <c r="C7" s="140"/>
      <c r="D7" s="140"/>
      <c r="E7" s="140"/>
      <c r="F7" s="140"/>
      <c r="G7" s="128" t="s">
        <v>61</v>
      </c>
      <c r="H7" s="128"/>
      <c r="I7" s="125">
        <f>1/F44</f>
        <v>17.399835524065981</v>
      </c>
      <c r="J7" s="125"/>
      <c r="K7" s="140"/>
      <c r="L7" s="140"/>
      <c r="N7" s="102">
        <v>22</v>
      </c>
      <c r="O7" s="113" t="s">
        <v>277</v>
      </c>
      <c r="P7" s="94">
        <v>14</v>
      </c>
      <c r="Q7" s="94">
        <v>4</v>
      </c>
      <c r="R7" s="94">
        <v>4</v>
      </c>
      <c r="S7" s="94">
        <v>6</v>
      </c>
      <c r="T7" s="94">
        <v>16</v>
      </c>
      <c r="U7" s="94">
        <v>23</v>
      </c>
      <c r="V7" s="94">
        <v>16</v>
      </c>
      <c r="W7" s="113">
        <f t="shared" si="0"/>
        <v>1.1428571428571428</v>
      </c>
      <c r="X7" s="111">
        <f t="shared" si="1"/>
        <v>1.6428571428571428</v>
      </c>
      <c r="Z7" s="102">
        <v>22</v>
      </c>
      <c r="AA7" s="113" t="s">
        <v>277</v>
      </c>
      <c r="AB7" s="81">
        <v>13</v>
      </c>
      <c r="AC7" s="81">
        <v>2</v>
      </c>
      <c r="AD7" s="81">
        <v>3</v>
      </c>
      <c r="AE7" s="81">
        <v>8</v>
      </c>
      <c r="AF7" s="81">
        <v>18</v>
      </c>
      <c r="AG7" s="81">
        <v>31</v>
      </c>
      <c r="AH7" s="81">
        <v>9</v>
      </c>
      <c r="AI7" s="111">
        <f t="shared" si="2"/>
        <v>1.3846153846153846</v>
      </c>
      <c r="AJ7" s="111">
        <f t="shared" si="3"/>
        <v>2.3846153846153846</v>
      </c>
    </row>
    <row r="8" spans="1:36" ht="15" x14ac:dyDescent="0.25">
      <c r="A8" s="21"/>
      <c r="B8" s="29" t="s">
        <v>54</v>
      </c>
      <c r="C8" s="29" t="s">
        <v>55</v>
      </c>
      <c r="D8" s="29" t="s">
        <v>56</v>
      </c>
      <c r="E8" s="140"/>
      <c r="F8" s="140"/>
      <c r="G8" s="127" t="s">
        <v>62</v>
      </c>
      <c r="H8" s="127"/>
      <c r="I8" s="126">
        <f>1/F45</f>
        <v>8.6391298751059633</v>
      </c>
      <c r="J8" s="126"/>
      <c r="K8" s="140"/>
      <c r="L8" s="140"/>
      <c r="N8" s="108">
        <v>23</v>
      </c>
      <c r="O8" s="110" t="s">
        <v>278</v>
      </c>
      <c r="P8" s="94">
        <v>13</v>
      </c>
      <c r="Q8" s="94">
        <v>5</v>
      </c>
      <c r="R8" s="94">
        <v>2</v>
      </c>
      <c r="S8" s="94">
        <v>6</v>
      </c>
      <c r="T8" s="94">
        <v>12</v>
      </c>
      <c r="U8" s="94">
        <v>16</v>
      </c>
      <c r="V8" s="94">
        <v>17</v>
      </c>
      <c r="W8" s="110">
        <f t="shared" si="0"/>
        <v>0.92307692307692313</v>
      </c>
      <c r="X8" s="109">
        <f t="shared" si="1"/>
        <v>1.2307692307692308</v>
      </c>
      <c r="Z8" s="108">
        <v>23</v>
      </c>
      <c r="AA8" s="110" t="s">
        <v>278</v>
      </c>
      <c r="AB8" s="81">
        <v>14</v>
      </c>
      <c r="AC8" s="81">
        <v>2</v>
      </c>
      <c r="AD8" s="81">
        <v>2</v>
      </c>
      <c r="AE8" s="81">
        <v>10</v>
      </c>
      <c r="AF8" s="81">
        <v>11</v>
      </c>
      <c r="AG8" s="81">
        <v>30</v>
      </c>
      <c r="AH8" s="81">
        <v>8</v>
      </c>
      <c r="AI8" s="109">
        <f t="shared" si="2"/>
        <v>0.7857142857142857</v>
      </c>
      <c r="AJ8" s="109">
        <f t="shared" si="3"/>
        <v>2.1428571428571428</v>
      </c>
    </row>
    <row r="9" spans="1:36" ht="15" x14ac:dyDescent="0.25">
      <c r="A9" s="29" t="s">
        <v>52</v>
      </c>
      <c r="B9" s="38">
        <f>SUM(G44,H44,I44,J44,K44,L44,M44,N44,H45,I45,J45,K45,L45,M45,N45,I46,J46,K46,L46,M46,N46,J47,K47,L47,M47,N47,K48,L48,M48,N48,L49,M49,N49,M50,N50,N51)</f>
        <v>0.14814756973736967</v>
      </c>
      <c r="C9" s="36">
        <f>SUM(F44,G45,H46,I47,J48,K49,L50,M51,N52)</f>
        <v>0.20502157670672277</v>
      </c>
      <c r="D9" s="37">
        <f>SUM(F45,F46,G46,F47,G47,H47,F48,G48,H48,I48,F49,G49,H49,I49,J49,F50,G50,H50,I50,J50,K50,F51,G51,H51,I51,J51,K51,L51,F52,G52,H52,I52,J52,K52,L52,M52)</f>
        <v>0.64658077934221414</v>
      </c>
      <c r="E9" s="140"/>
      <c r="F9" s="140"/>
      <c r="G9" s="127" t="s">
        <v>63</v>
      </c>
      <c r="H9" s="127"/>
      <c r="I9" s="126">
        <f>1/F46</f>
        <v>8.5787667240555461</v>
      </c>
      <c r="J9" s="126"/>
      <c r="K9" s="140"/>
      <c r="L9" s="140"/>
      <c r="N9" s="102">
        <v>15</v>
      </c>
      <c r="O9" s="113" t="s">
        <v>279</v>
      </c>
      <c r="P9" s="94">
        <v>15</v>
      </c>
      <c r="Q9" s="94">
        <v>6</v>
      </c>
      <c r="R9" s="94">
        <v>5</v>
      </c>
      <c r="S9" s="94">
        <v>4</v>
      </c>
      <c r="T9" s="94">
        <v>27</v>
      </c>
      <c r="U9" s="94">
        <v>19</v>
      </c>
      <c r="V9" s="94">
        <v>23</v>
      </c>
      <c r="W9" s="113">
        <f t="shared" si="0"/>
        <v>1.8</v>
      </c>
      <c r="X9" s="111">
        <f t="shared" si="1"/>
        <v>1.2666666666666666</v>
      </c>
      <c r="Z9" s="102">
        <v>15</v>
      </c>
      <c r="AA9" s="113" t="s">
        <v>279</v>
      </c>
      <c r="AB9" s="81">
        <v>12</v>
      </c>
      <c r="AC9" s="81">
        <v>2</v>
      </c>
      <c r="AD9" s="81">
        <v>5</v>
      </c>
      <c r="AE9" s="81">
        <v>5</v>
      </c>
      <c r="AF9" s="81">
        <v>14</v>
      </c>
      <c r="AG9" s="81">
        <v>19</v>
      </c>
      <c r="AH9" s="81">
        <v>11</v>
      </c>
      <c r="AI9" s="111">
        <f t="shared" si="2"/>
        <v>1.1666666666666667</v>
      </c>
      <c r="AJ9" s="111">
        <f t="shared" si="3"/>
        <v>1.5833333333333333</v>
      </c>
    </row>
    <row r="10" spans="1:36" ht="15" x14ac:dyDescent="0.25">
      <c r="A10" s="29" t="s">
        <v>53</v>
      </c>
      <c r="B10" s="39">
        <f>1/B9</f>
        <v>6.7500263539439871</v>
      </c>
      <c r="C10" s="40">
        <f>1/C9</f>
        <v>4.8775354090192664</v>
      </c>
      <c r="D10" s="41">
        <f>1/D9</f>
        <v>1.5465971645759866</v>
      </c>
      <c r="E10" s="140"/>
      <c r="F10" s="140"/>
      <c r="G10" s="127" t="s">
        <v>64</v>
      </c>
      <c r="H10" s="127"/>
      <c r="I10" s="126">
        <f>1/F47</f>
        <v>12.778238011763889</v>
      </c>
      <c r="J10" s="126"/>
      <c r="K10" s="140"/>
      <c r="L10" s="140"/>
      <c r="N10" s="108">
        <v>18</v>
      </c>
      <c r="O10" s="110" t="s">
        <v>280</v>
      </c>
      <c r="P10" s="94">
        <v>13</v>
      </c>
      <c r="Q10" s="94">
        <v>5</v>
      </c>
      <c r="R10" s="94">
        <v>2</v>
      </c>
      <c r="S10" s="94">
        <v>6</v>
      </c>
      <c r="T10" s="94">
        <v>13</v>
      </c>
      <c r="U10" s="94">
        <v>16</v>
      </c>
      <c r="V10" s="94">
        <v>17</v>
      </c>
      <c r="W10" s="110">
        <f t="shared" si="0"/>
        <v>1</v>
      </c>
      <c r="X10" s="109">
        <f t="shared" si="1"/>
        <v>1.2307692307692308</v>
      </c>
      <c r="Z10" s="108">
        <v>18</v>
      </c>
      <c r="AA10" s="110" t="s">
        <v>280</v>
      </c>
      <c r="AB10" s="81">
        <v>14</v>
      </c>
      <c r="AC10" s="81">
        <v>3</v>
      </c>
      <c r="AD10" s="81">
        <v>3</v>
      </c>
      <c r="AE10" s="81">
        <v>8</v>
      </c>
      <c r="AF10" s="81">
        <v>10</v>
      </c>
      <c r="AG10" s="81">
        <v>18</v>
      </c>
      <c r="AH10" s="81">
        <v>12</v>
      </c>
      <c r="AI10" s="109">
        <f t="shared" si="2"/>
        <v>0.7142857142857143</v>
      </c>
      <c r="AJ10" s="109">
        <f t="shared" si="3"/>
        <v>1.2857142857142858</v>
      </c>
    </row>
    <row r="11" spans="1:36" ht="15" x14ac:dyDescent="0.25">
      <c r="A11" s="140"/>
      <c r="B11" s="140"/>
      <c r="C11" s="140"/>
      <c r="D11" s="140"/>
      <c r="E11" s="140"/>
      <c r="F11" s="140"/>
      <c r="G11" s="129" t="s">
        <v>66</v>
      </c>
      <c r="H11" s="129"/>
      <c r="I11" s="124">
        <f>1/G44</f>
        <v>20.655368022003689</v>
      </c>
      <c r="J11" s="124"/>
      <c r="K11" s="140"/>
      <c r="L11" s="140"/>
      <c r="N11" s="102">
        <v>4</v>
      </c>
      <c r="O11" s="113" t="s">
        <v>281</v>
      </c>
      <c r="P11" s="94">
        <v>13</v>
      </c>
      <c r="Q11" s="94">
        <v>9</v>
      </c>
      <c r="R11" s="94">
        <v>2</v>
      </c>
      <c r="S11" s="94">
        <v>2</v>
      </c>
      <c r="T11" s="94">
        <v>25</v>
      </c>
      <c r="U11" s="94">
        <v>11</v>
      </c>
      <c r="V11" s="94">
        <v>29</v>
      </c>
      <c r="W11" s="113">
        <f t="shared" si="0"/>
        <v>1.9230769230769231</v>
      </c>
      <c r="X11" s="111">
        <f t="shared" si="1"/>
        <v>0.84615384615384615</v>
      </c>
      <c r="Z11" s="102">
        <v>4</v>
      </c>
      <c r="AA11" s="113" t="s">
        <v>281</v>
      </c>
      <c r="AB11" s="81">
        <v>14</v>
      </c>
      <c r="AC11" s="81">
        <v>5</v>
      </c>
      <c r="AD11" s="81">
        <v>6</v>
      </c>
      <c r="AE11" s="81">
        <v>3</v>
      </c>
      <c r="AF11" s="81">
        <v>15</v>
      </c>
      <c r="AG11" s="81">
        <v>10</v>
      </c>
      <c r="AH11" s="81">
        <v>21</v>
      </c>
      <c r="AI11" s="111">
        <f t="shared" si="2"/>
        <v>1.0714285714285714</v>
      </c>
      <c r="AJ11" s="111">
        <f t="shared" si="3"/>
        <v>0.7142857142857143</v>
      </c>
    </row>
    <row r="12" spans="1:36" ht="15" x14ac:dyDescent="0.25">
      <c r="A12" s="140"/>
      <c r="B12" s="140"/>
      <c r="C12" s="140"/>
      <c r="D12" s="140"/>
      <c r="E12" s="140"/>
      <c r="F12" s="140"/>
      <c r="G12" s="128" t="s">
        <v>67</v>
      </c>
      <c r="H12" s="128"/>
      <c r="I12" s="125">
        <f>1/G45</f>
        <v>10.2555226291301</v>
      </c>
      <c r="J12" s="125"/>
      <c r="K12" s="140"/>
      <c r="L12" s="140"/>
      <c r="N12" s="108">
        <v>10</v>
      </c>
      <c r="O12" s="110" t="s">
        <v>282</v>
      </c>
      <c r="P12" s="94">
        <v>13</v>
      </c>
      <c r="Q12" s="94">
        <v>5</v>
      </c>
      <c r="R12" s="94">
        <v>4</v>
      </c>
      <c r="S12" s="94">
        <v>4</v>
      </c>
      <c r="T12" s="94">
        <v>19</v>
      </c>
      <c r="U12" s="94">
        <v>17</v>
      </c>
      <c r="V12" s="94">
        <v>19</v>
      </c>
      <c r="W12" s="110">
        <f t="shared" si="0"/>
        <v>1.4615384615384615</v>
      </c>
      <c r="X12" s="109">
        <f t="shared" si="1"/>
        <v>1.3076923076923077</v>
      </c>
      <c r="Z12" s="108">
        <v>10</v>
      </c>
      <c r="AA12" s="110" t="s">
        <v>282</v>
      </c>
      <c r="AB12" s="81">
        <v>15</v>
      </c>
      <c r="AC12" s="81">
        <v>5</v>
      </c>
      <c r="AD12" s="81">
        <v>4</v>
      </c>
      <c r="AE12" s="81">
        <v>6</v>
      </c>
      <c r="AF12" s="81">
        <v>22</v>
      </c>
      <c r="AG12" s="81">
        <v>22</v>
      </c>
      <c r="AH12" s="81">
        <v>19</v>
      </c>
      <c r="AI12" s="109">
        <f t="shared" si="2"/>
        <v>1.4666666666666666</v>
      </c>
      <c r="AJ12" s="109">
        <f t="shared" si="3"/>
        <v>1.4666666666666666</v>
      </c>
    </row>
    <row r="13" spans="1:36" ht="15" x14ac:dyDescent="0.25">
      <c r="A13" s="140"/>
      <c r="B13" s="140"/>
      <c r="C13" s="140"/>
      <c r="D13" s="140"/>
      <c r="E13" s="140"/>
      <c r="F13" s="140"/>
      <c r="G13" s="127" t="s">
        <v>68</v>
      </c>
      <c r="H13" s="127"/>
      <c r="I13" s="126">
        <f>1/G46</f>
        <v>10.183865451785538</v>
      </c>
      <c r="J13" s="126"/>
      <c r="K13" s="140"/>
      <c r="L13" s="140"/>
      <c r="N13" s="102">
        <v>24</v>
      </c>
      <c r="O13" s="113" t="s">
        <v>283</v>
      </c>
      <c r="P13" s="94">
        <v>14</v>
      </c>
      <c r="Q13" s="94">
        <v>4</v>
      </c>
      <c r="R13" s="94">
        <v>0</v>
      </c>
      <c r="S13" s="94">
        <v>10</v>
      </c>
      <c r="T13" s="94">
        <v>11</v>
      </c>
      <c r="U13" s="94">
        <v>25</v>
      </c>
      <c r="V13" s="94">
        <v>12</v>
      </c>
      <c r="W13" s="113">
        <f t="shared" si="0"/>
        <v>0.7857142857142857</v>
      </c>
      <c r="X13" s="111">
        <f t="shared" si="1"/>
        <v>1.7857142857142858</v>
      </c>
      <c r="Z13" s="102">
        <v>24</v>
      </c>
      <c r="AA13" s="113" t="s">
        <v>283</v>
      </c>
      <c r="AB13" s="81">
        <v>15</v>
      </c>
      <c r="AC13" s="81">
        <v>1</v>
      </c>
      <c r="AD13" s="81">
        <v>6</v>
      </c>
      <c r="AE13" s="81">
        <v>8</v>
      </c>
      <c r="AF13" s="81">
        <v>13</v>
      </c>
      <c r="AG13" s="81">
        <v>30</v>
      </c>
      <c r="AH13" s="81">
        <v>9</v>
      </c>
      <c r="AI13" s="111">
        <f t="shared" si="2"/>
        <v>0.8666666666666667</v>
      </c>
      <c r="AJ13" s="111">
        <f t="shared" si="3"/>
        <v>2</v>
      </c>
    </row>
    <row r="14" spans="1:36" ht="15" customHeight="1" x14ac:dyDescent="0.25">
      <c r="A14" s="142" t="s">
        <v>57</v>
      </c>
      <c r="B14" s="142"/>
      <c r="C14" s="142"/>
      <c r="D14" s="140"/>
      <c r="E14" s="140"/>
      <c r="F14" s="140"/>
      <c r="G14" s="127" t="s">
        <v>69</v>
      </c>
      <c r="H14" s="127"/>
      <c r="I14" s="126">
        <f>1/G47</f>
        <v>15.169063434000941</v>
      </c>
      <c r="J14" s="126"/>
      <c r="K14" s="140"/>
      <c r="L14" s="140"/>
      <c r="N14" s="108">
        <v>17</v>
      </c>
      <c r="O14" s="110" t="s">
        <v>284</v>
      </c>
      <c r="P14" s="94">
        <v>13</v>
      </c>
      <c r="Q14" s="94">
        <v>2</v>
      </c>
      <c r="R14" s="94">
        <v>5</v>
      </c>
      <c r="S14" s="94">
        <v>6</v>
      </c>
      <c r="T14" s="94">
        <v>11</v>
      </c>
      <c r="U14" s="94">
        <v>14</v>
      </c>
      <c r="V14" s="94">
        <v>11</v>
      </c>
      <c r="W14" s="110">
        <f t="shared" si="0"/>
        <v>0.84615384615384615</v>
      </c>
      <c r="X14" s="109">
        <f t="shared" si="1"/>
        <v>1.0769230769230769</v>
      </c>
      <c r="Z14" s="108">
        <v>17</v>
      </c>
      <c r="AA14" s="110" t="s">
        <v>284</v>
      </c>
      <c r="AB14" s="81">
        <v>14</v>
      </c>
      <c r="AC14" s="81">
        <v>4</v>
      </c>
      <c r="AD14" s="81">
        <v>6</v>
      </c>
      <c r="AE14" s="81">
        <v>4</v>
      </c>
      <c r="AF14" s="81">
        <v>18</v>
      </c>
      <c r="AG14" s="81">
        <v>16</v>
      </c>
      <c r="AH14" s="81">
        <v>18</v>
      </c>
      <c r="AI14" s="109">
        <f t="shared" si="2"/>
        <v>1.2857142857142858</v>
      </c>
      <c r="AJ14" s="109">
        <f t="shared" si="3"/>
        <v>1.1428571428571428</v>
      </c>
    </row>
    <row r="15" spans="1:36" ht="15" x14ac:dyDescent="0.25">
      <c r="A15" s="32" t="s">
        <v>58</v>
      </c>
      <c r="B15" s="32" t="s">
        <v>52</v>
      </c>
      <c r="C15" s="32" t="s">
        <v>53</v>
      </c>
      <c r="D15" s="140"/>
      <c r="E15" s="140"/>
      <c r="F15" s="140"/>
      <c r="G15" s="129" t="s">
        <v>70</v>
      </c>
      <c r="H15" s="129"/>
      <c r="I15" s="124">
        <f>1/H44</f>
        <v>49.040030008825582</v>
      </c>
      <c r="J15" s="124"/>
      <c r="K15" s="140"/>
      <c r="L15" s="140"/>
      <c r="N15" s="102">
        <v>3</v>
      </c>
      <c r="O15" s="113" t="s">
        <v>285</v>
      </c>
      <c r="P15" s="94">
        <v>14</v>
      </c>
      <c r="Q15" s="94">
        <v>8</v>
      </c>
      <c r="R15" s="94">
        <v>5</v>
      </c>
      <c r="S15" s="94">
        <v>1</v>
      </c>
      <c r="T15" s="94">
        <v>27</v>
      </c>
      <c r="U15" s="94">
        <v>10</v>
      </c>
      <c r="V15" s="94">
        <v>29</v>
      </c>
      <c r="W15" s="113">
        <f t="shared" si="0"/>
        <v>1.9285714285714286</v>
      </c>
      <c r="X15" s="111">
        <f t="shared" si="1"/>
        <v>0.7142857142857143</v>
      </c>
      <c r="Z15" s="102">
        <v>3</v>
      </c>
      <c r="AA15" s="113" t="s">
        <v>285</v>
      </c>
      <c r="AB15" s="81">
        <v>14</v>
      </c>
      <c r="AC15" s="81">
        <v>7</v>
      </c>
      <c r="AD15" s="81">
        <v>4</v>
      </c>
      <c r="AE15" s="81">
        <v>3</v>
      </c>
      <c r="AF15" s="81">
        <v>26</v>
      </c>
      <c r="AG15" s="81">
        <v>18</v>
      </c>
      <c r="AH15" s="81">
        <v>25</v>
      </c>
      <c r="AI15" s="111">
        <f t="shared" si="2"/>
        <v>1.8571428571428572</v>
      </c>
      <c r="AJ15" s="111">
        <f t="shared" si="3"/>
        <v>1.2857142857142858</v>
      </c>
    </row>
    <row r="16" spans="1:36" ht="15" x14ac:dyDescent="0.25">
      <c r="A16" s="30">
        <v>0.5</v>
      </c>
      <c r="B16" s="42">
        <f>F44</f>
        <v>5.7471807628117211E-2</v>
      </c>
      <c r="C16" s="43">
        <f>1/B16</f>
        <v>17.399835524065981</v>
      </c>
      <c r="D16" s="140"/>
      <c r="E16" s="140"/>
      <c r="F16" s="140"/>
      <c r="G16" s="129" t="s">
        <v>71</v>
      </c>
      <c r="H16" s="129"/>
      <c r="I16" s="124">
        <f>1/H45</f>
        <v>24.348689258548625</v>
      </c>
      <c r="J16" s="124"/>
      <c r="K16" s="140"/>
      <c r="L16" s="140"/>
      <c r="N16" s="108">
        <v>16</v>
      </c>
      <c r="O16" s="110" t="s">
        <v>286</v>
      </c>
      <c r="P16" s="94">
        <v>13</v>
      </c>
      <c r="Q16" s="94">
        <v>2</v>
      </c>
      <c r="R16" s="94">
        <v>11</v>
      </c>
      <c r="S16" s="94">
        <v>0</v>
      </c>
      <c r="T16" s="94">
        <v>13</v>
      </c>
      <c r="U16" s="94">
        <v>10</v>
      </c>
      <c r="V16" s="94">
        <v>17</v>
      </c>
      <c r="W16" s="110">
        <f t="shared" si="0"/>
        <v>1</v>
      </c>
      <c r="X16" s="109">
        <f t="shared" si="1"/>
        <v>0.76923076923076927</v>
      </c>
      <c r="Z16" s="108">
        <v>16</v>
      </c>
      <c r="AA16" s="110" t="s">
        <v>286</v>
      </c>
      <c r="AB16" s="81">
        <v>13</v>
      </c>
      <c r="AC16" s="81">
        <v>4</v>
      </c>
      <c r="AD16" s="81">
        <v>2</v>
      </c>
      <c r="AE16" s="81">
        <v>7</v>
      </c>
      <c r="AF16" s="81">
        <v>11</v>
      </c>
      <c r="AG16" s="81">
        <v>20</v>
      </c>
      <c r="AH16" s="81">
        <v>14</v>
      </c>
      <c r="AI16" s="109">
        <f t="shared" si="2"/>
        <v>0.84615384615384615</v>
      </c>
      <c r="AJ16" s="109">
        <f t="shared" si="3"/>
        <v>1.5384615384615385</v>
      </c>
    </row>
    <row r="17" spans="1:36" ht="15" x14ac:dyDescent="0.25">
      <c r="A17" s="29">
        <v>1.5</v>
      </c>
      <c r="B17" s="35">
        <f>SUM(F44,F45,G44)</f>
        <v>0.22163777055260037</v>
      </c>
      <c r="C17" s="43">
        <f t="shared" ref="C17:C20" si="4">1/B17</f>
        <v>4.5118663552098592</v>
      </c>
      <c r="D17" s="140"/>
      <c r="E17" s="140"/>
      <c r="F17" s="140"/>
      <c r="G17" s="128" t="s">
        <v>72</v>
      </c>
      <c r="H17" s="128"/>
      <c r="I17" s="125">
        <f>1/H46</f>
        <v>24.17856059642159</v>
      </c>
      <c r="J17" s="125"/>
      <c r="K17" s="140"/>
      <c r="L17" s="140"/>
      <c r="N17" s="102">
        <v>20</v>
      </c>
      <c r="O17" s="113" t="s">
        <v>287</v>
      </c>
      <c r="P17" s="94">
        <v>15</v>
      </c>
      <c r="Q17" s="94">
        <v>2</v>
      </c>
      <c r="R17" s="94">
        <v>3</v>
      </c>
      <c r="S17" s="94">
        <v>10</v>
      </c>
      <c r="T17" s="94">
        <v>10</v>
      </c>
      <c r="U17" s="94">
        <v>23</v>
      </c>
      <c r="V17" s="94">
        <v>9</v>
      </c>
      <c r="W17" s="113">
        <f t="shared" si="0"/>
        <v>0.66666666666666663</v>
      </c>
      <c r="X17" s="111">
        <f t="shared" si="1"/>
        <v>1.5333333333333334</v>
      </c>
      <c r="Z17" s="102">
        <v>20</v>
      </c>
      <c r="AA17" s="113" t="s">
        <v>287</v>
      </c>
      <c r="AB17" s="81">
        <v>13</v>
      </c>
      <c r="AC17" s="81">
        <v>5</v>
      </c>
      <c r="AD17" s="81">
        <v>1</v>
      </c>
      <c r="AE17" s="81">
        <v>7</v>
      </c>
      <c r="AF17" s="81">
        <v>15</v>
      </c>
      <c r="AG17" s="81">
        <v>17</v>
      </c>
      <c r="AH17" s="81">
        <v>16</v>
      </c>
      <c r="AI17" s="111">
        <f t="shared" si="2"/>
        <v>1.1538461538461537</v>
      </c>
      <c r="AJ17" s="111">
        <f t="shared" si="3"/>
        <v>1.3076923076923077</v>
      </c>
    </row>
    <row r="18" spans="1:36" ht="15" x14ac:dyDescent="0.25">
      <c r="A18" s="30">
        <v>2.5</v>
      </c>
      <c r="B18" s="42">
        <f>SUM(F44,F45,G44,G45,F46,H44)</f>
        <v>0.45610458563270995</v>
      </c>
      <c r="C18" s="43">
        <f t="shared" si="4"/>
        <v>2.1924796011704122</v>
      </c>
      <c r="D18" s="140"/>
      <c r="E18" s="140"/>
      <c r="F18" s="140"/>
      <c r="G18" s="127" t="s">
        <v>73</v>
      </c>
      <c r="H18" s="127"/>
      <c r="I18" s="126">
        <f>1/H47</f>
        <v>36.01443098068912</v>
      </c>
      <c r="J18" s="126"/>
      <c r="K18" s="140"/>
      <c r="L18" s="140"/>
      <c r="N18" s="108">
        <v>19</v>
      </c>
      <c r="O18" s="110" t="s">
        <v>288</v>
      </c>
      <c r="P18" s="94">
        <v>14</v>
      </c>
      <c r="Q18" s="94">
        <v>5</v>
      </c>
      <c r="R18" s="94">
        <v>5</v>
      </c>
      <c r="S18" s="94">
        <v>4</v>
      </c>
      <c r="T18" s="94">
        <v>21</v>
      </c>
      <c r="U18" s="94">
        <v>17</v>
      </c>
      <c r="V18" s="94">
        <v>20</v>
      </c>
      <c r="W18" s="110">
        <f t="shared" si="0"/>
        <v>1.5</v>
      </c>
      <c r="X18" s="109">
        <f t="shared" si="1"/>
        <v>1.2142857142857142</v>
      </c>
      <c r="Z18" s="108">
        <v>19</v>
      </c>
      <c r="AA18" s="110" t="s">
        <v>288</v>
      </c>
      <c r="AB18" s="81">
        <v>13</v>
      </c>
      <c r="AC18" s="81">
        <v>1</v>
      </c>
      <c r="AD18" s="81">
        <v>4</v>
      </c>
      <c r="AE18" s="81">
        <v>8</v>
      </c>
      <c r="AF18" s="81">
        <v>10</v>
      </c>
      <c r="AG18" s="81">
        <v>23</v>
      </c>
      <c r="AH18" s="81">
        <v>7</v>
      </c>
      <c r="AI18" s="109">
        <f t="shared" si="2"/>
        <v>0.76923076923076927</v>
      </c>
      <c r="AJ18" s="109">
        <f t="shared" si="3"/>
        <v>1.7692307692307692</v>
      </c>
    </row>
    <row r="19" spans="1:36" ht="15" x14ac:dyDescent="0.25">
      <c r="A19" s="29">
        <v>3.5</v>
      </c>
      <c r="B19" s="35">
        <f>SUM(F44,F45,F46,F47,G44,G45,G46,H44,H45,I44)</f>
        <v>0.67935300406034227</v>
      </c>
      <c r="C19" s="43">
        <f t="shared" si="4"/>
        <v>1.4719887805356298</v>
      </c>
      <c r="D19" s="140"/>
      <c r="E19" s="140"/>
      <c r="F19" s="140"/>
      <c r="G19" s="129" t="s">
        <v>74</v>
      </c>
      <c r="H19" s="129"/>
      <c r="I19" s="124">
        <f>1/I44</f>
        <v>174.6464556359831</v>
      </c>
      <c r="J19" s="124"/>
      <c r="K19" s="140"/>
      <c r="L19" s="140"/>
      <c r="N19" s="102">
        <v>14</v>
      </c>
      <c r="O19" s="113" t="s">
        <v>289</v>
      </c>
      <c r="P19" s="94">
        <v>14</v>
      </c>
      <c r="Q19" s="94">
        <v>5</v>
      </c>
      <c r="R19" s="94">
        <v>3</v>
      </c>
      <c r="S19" s="94">
        <v>6</v>
      </c>
      <c r="T19" s="94">
        <v>19</v>
      </c>
      <c r="U19" s="94">
        <v>16</v>
      </c>
      <c r="V19" s="94">
        <v>18</v>
      </c>
      <c r="W19" s="113">
        <f t="shared" si="0"/>
        <v>1.3571428571428572</v>
      </c>
      <c r="X19" s="111">
        <f t="shared" si="1"/>
        <v>1.1428571428571428</v>
      </c>
      <c r="Z19" s="102">
        <v>14</v>
      </c>
      <c r="AA19" s="113" t="s">
        <v>289</v>
      </c>
      <c r="AB19" s="81">
        <v>15</v>
      </c>
      <c r="AC19" s="81">
        <v>4</v>
      </c>
      <c r="AD19" s="81">
        <v>5</v>
      </c>
      <c r="AE19" s="81">
        <v>6</v>
      </c>
      <c r="AF19" s="81">
        <v>15</v>
      </c>
      <c r="AG19" s="81">
        <v>19</v>
      </c>
      <c r="AH19" s="81">
        <v>17</v>
      </c>
      <c r="AI19" s="111">
        <f t="shared" si="2"/>
        <v>1</v>
      </c>
      <c r="AJ19" s="111">
        <f t="shared" si="3"/>
        <v>1.2666666666666666</v>
      </c>
    </row>
    <row r="20" spans="1:36" ht="15" x14ac:dyDescent="0.25">
      <c r="A20" s="30">
        <v>4.5</v>
      </c>
      <c r="B20" s="42">
        <f>SUM(F44,F45,F46,F47,F48,G44,G45,G47,H44,H45,H46,I44,I45,J44)</f>
        <v>0.74058354881807631</v>
      </c>
      <c r="C20" s="43">
        <f t="shared" si="4"/>
        <v>1.3502865430861051</v>
      </c>
      <c r="D20" s="140"/>
      <c r="E20" s="140"/>
      <c r="F20" s="140"/>
      <c r="G20" s="129" t="s">
        <v>75</v>
      </c>
      <c r="H20" s="129"/>
      <c r="I20" s="124">
        <f>1/I45</f>
        <v>86.713084751827367</v>
      </c>
      <c r="J20" s="124"/>
      <c r="K20" s="140"/>
      <c r="L20" s="140"/>
      <c r="N20" s="108">
        <v>7</v>
      </c>
      <c r="O20" s="110" t="s">
        <v>290</v>
      </c>
      <c r="P20" s="94">
        <v>13</v>
      </c>
      <c r="Q20" s="94">
        <v>9</v>
      </c>
      <c r="R20" s="94">
        <v>1</v>
      </c>
      <c r="S20" s="94">
        <v>3</v>
      </c>
      <c r="T20" s="94">
        <v>26</v>
      </c>
      <c r="U20" s="94">
        <v>10</v>
      </c>
      <c r="V20" s="94">
        <v>28</v>
      </c>
      <c r="W20" s="110">
        <f t="shared" si="0"/>
        <v>2</v>
      </c>
      <c r="X20" s="109">
        <f t="shared" si="1"/>
        <v>0.76923076923076927</v>
      </c>
      <c r="Z20" s="108">
        <v>7</v>
      </c>
      <c r="AA20" s="110" t="s">
        <v>290</v>
      </c>
      <c r="AB20" s="81">
        <v>13</v>
      </c>
      <c r="AC20" s="81">
        <v>4</v>
      </c>
      <c r="AD20" s="81">
        <v>1</v>
      </c>
      <c r="AE20" s="81">
        <v>8</v>
      </c>
      <c r="AF20" s="81">
        <v>17</v>
      </c>
      <c r="AG20" s="81">
        <v>22</v>
      </c>
      <c r="AH20" s="81">
        <v>13</v>
      </c>
      <c r="AI20" s="109">
        <f t="shared" si="2"/>
        <v>1.3076923076923077</v>
      </c>
      <c r="AJ20" s="109">
        <f t="shared" si="3"/>
        <v>1.6923076923076923</v>
      </c>
    </row>
    <row r="21" spans="1:36" ht="15" x14ac:dyDescent="0.25">
      <c r="A21" s="140"/>
      <c r="B21" s="140"/>
      <c r="C21" s="140"/>
      <c r="D21" s="140"/>
      <c r="E21" s="140"/>
      <c r="F21" s="140"/>
      <c r="G21" s="129" t="s">
        <v>76</v>
      </c>
      <c r="H21" s="129"/>
      <c r="I21" s="124">
        <f>1/I46</f>
        <v>86.107204864779362</v>
      </c>
      <c r="J21" s="124"/>
      <c r="K21" s="140"/>
      <c r="L21" s="140"/>
      <c r="N21" s="102">
        <v>1</v>
      </c>
      <c r="O21" s="113" t="s">
        <v>291</v>
      </c>
      <c r="P21" s="94">
        <v>14</v>
      </c>
      <c r="Q21" s="94">
        <v>13</v>
      </c>
      <c r="R21" s="94">
        <v>0</v>
      </c>
      <c r="S21" s="94">
        <v>1</v>
      </c>
      <c r="T21" s="94">
        <v>29</v>
      </c>
      <c r="U21" s="94">
        <v>11</v>
      </c>
      <c r="V21" s="94">
        <v>39</v>
      </c>
      <c r="W21" s="113">
        <f t="shared" si="0"/>
        <v>2.0714285714285716</v>
      </c>
      <c r="X21" s="111">
        <f t="shared" si="1"/>
        <v>0.7857142857142857</v>
      </c>
      <c r="Z21" s="102">
        <v>1</v>
      </c>
      <c r="AA21" s="113" t="s">
        <v>291</v>
      </c>
      <c r="AB21" s="81">
        <v>14</v>
      </c>
      <c r="AC21" s="81">
        <v>5</v>
      </c>
      <c r="AD21" s="81">
        <v>7</v>
      </c>
      <c r="AE21" s="81">
        <v>2</v>
      </c>
      <c r="AF21" s="81">
        <v>22</v>
      </c>
      <c r="AG21" s="81">
        <v>18</v>
      </c>
      <c r="AH21" s="81">
        <v>22</v>
      </c>
      <c r="AI21" s="111">
        <f t="shared" si="2"/>
        <v>1.5714285714285714</v>
      </c>
      <c r="AJ21" s="111">
        <f t="shared" si="3"/>
        <v>1.2857142857142858</v>
      </c>
    </row>
    <row r="22" spans="1:36" ht="15" x14ac:dyDescent="0.25">
      <c r="A22" s="140"/>
      <c r="B22" s="140"/>
      <c r="C22" s="140"/>
      <c r="D22" s="140"/>
      <c r="E22" s="140"/>
      <c r="F22" s="140"/>
      <c r="G22" s="128" t="s">
        <v>77</v>
      </c>
      <c r="H22" s="128"/>
      <c r="I22" s="125">
        <f>1/I47</f>
        <v>128.25833755387472</v>
      </c>
      <c r="J22" s="125"/>
      <c r="K22" s="140"/>
      <c r="L22" s="140"/>
      <c r="N22" s="108">
        <v>13</v>
      </c>
      <c r="O22" s="110" t="s">
        <v>292</v>
      </c>
      <c r="P22" s="94">
        <v>13</v>
      </c>
      <c r="Q22" s="94">
        <v>5</v>
      </c>
      <c r="R22" s="94">
        <v>3</v>
      </c>
      <c r="S22" s="94">
        <v>5</v>
      </c>
      <c r="T22" s="94">
        <v>14</v>
      </c>
      <c r="U22" s="94">
        <v>15</v>
      </c>
      <c r="V22" s="94">
        <v>18</v>
      </c>
      <c r="W22" s="110">
        <f t="shared" si="0"/>
        <v>1.0769230769230769</v>
      </c>
      <c r="X22" s="109">
        <f t="shared" si="1"/>
        <v>1.1538461538461537</v>
      </c>
      <c r="Z22" s="108">
        <v>13</v>
      </c>
      <c r="AA22" s="110" t="s">
        <v>292</v>
      </c>
      <c r="AB22" s="81">
        <v>14</v>
      </c>
      <c r="AC22" s="81">
        <v>5</v>
      </c>
      <c r="AD22" s="81">
        <v>3</v>
      </c>
      <c r="AE22" s="81">
        <v>6</v>
      </c>
      <c r="AF22" s="81">
        <v>14</v>
      </c>
      <c r="AG22" s="81">
        <v>21</v>
      </c>
      <c r="AH22" s="81">
        <v>18</v>
      </c>
      <c r="AI22" s="109">
        <f t="shared" si="2"/>
        <v>1</v>
      </c>
      <c r="AJ22" s="109">
        <f t="shared" si="3"/>
        <v>1.5</v>
      </c>
    </row>
    <row r="23" spans="1:36" ht="15.75" x14ac:dyDescent="0.25">
      <c r="A23" s="142" t="s">
        <v>59</v>
      </c>
      <c r="B23" s="142"/>
      <c r="C23" s="142"/>
      <c r="D23" s="140"/>
      <c r="E23" s="140"/>
      <c r="F23" s="140"/>
      <c r="G23" s="129" t="s">
        <v>78</v>
      </c>
      <c r="H23" s="129"/>
      <c r="I23" s="124">
        <f>1/SUM(J44,J45,J46,J47,K48,K47,K46,K45,K44,L44,L45,L46,L47,L48,L49,M44,M45,M46,M47,M48,M49,M50,N44,N45,N46,N47,N48,N49,N50,N51)</f>
        <v>106.3721234473643</v>
      </c>
      <c r="J23" s="124"/>
      <c r="K23" s="140"/>
      <c r="L23" s="140"/>
      <c r="N23" s="102">
        <v>11</v>
      </c>
      <c r="O23" s="113" t="s">
        <v>293</v>
      </c>
      <c r="P23" s="94">
        <v>13</v>
      </c>
      <c r="Q23" s="94">
        <v>4</v>
      </c>
      <c r="R23" s="94">
        <v>7</v>
      </c>
      <c r="S23" s="94">
        <v>2</v>
      </c>
      <c r="T23" s="94">
        <v>19</v>
      </c>
      <c r="U23" s="94">
        <v>15</v>
      </c>
      <c r="V23" s="94">
        <v>19</v>
      </c>
      <c r="W23" s="113">
        <f t="shared" si="0"/>
        <v>1.4615384615384615</v>
      </c>
      <c r="X23" s="111">
        <f t="shared" si="1"/>
        <v>1.1538461538461537</v>
      </c>
      <c r="Z23" s="102">
        <v>11</v>
      </c>
      <c r="AA23" s="113" t="s">
        <v>293</v>
      </c>
      <c r="AB23" s="81">
        <v>13</v>
      </c>
      <c r="AC23" s="81">
        <v>5</v>
      </c>
      <c r="AD23" s="81">
        <v>3</v>
      </c>
      <c r="AE23" s="81">
        <v>5</v>
      </c>
      <c r="AF23" s="81">
        <v>15</v>
      </c>
      <c r="AG23" s="81">
        <v>17</v>
      </c>
      <c r="AH23" s="81">
        <v>18</v>
      </c>
      <c r="AI23" s="111">
        <f t="shared" si="2"/>
        <v>1.1538461538461537</v>
      </c>
      <c r="AJ23" s="111">
        <f t="shared" si="3"/>
        <v>1.3076923076923077</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6.9387285794964422</v>
      </c>
      <c r="J24" s="126"/>
      <c r="K24" s="140"/>
      <c r="L24" s="140"/>
      <c r="N24" s="108">
        <v>2</v>
      </c>
      <c r="O24" s="110" t="s">
        <v>294</v>
      </c>
      <c r="P24" s="94">
        <v>14</v>
      </c>
      <c r="Q24" s="94">
        <v>9</v>
      </c>
      <c r="R24" s="94">
        <v>4</v>
      </c>
      <c r="S24" s="94">
        <v>1</v>
      </c>
      <c r="T24" s="94">
        <v>31</v>
      </c>
      <c r="U24" s="94">
        <v>11</v>
      </c>
      <c r="V24" s="94">
        <v>31</v>
      </c>
      <c r="W24" s="110">
        <f t="shared" si="0"/>
        <v>2.2142857142857144</v>
      </c>
      <c r="X24" s="109">
        <f t="shared" si="1"/>
        <v>0.7857142857142857</v>
      </c>
      <c r="Z24" s="108">
        <v>2</v>
      </c>
      <c r="AA24" s="110" t="s">
        <v>294</v>
      </c>
      <c r="AB24" s="81">
        <v>13</v>
      </c>
      <c r="AC24" s="81">
        <v>8</v>
      </c>
      <c r="AD24" s="81">
        <v>3</v>
      </c>
      <c r="AE24" s="81">
        <v>2</v>
      </c>
      <c r="AF24" s="81">
        <v>16</v>
      </c>
      <c r="AG24" s="81">
        <v>7</v>
      </c>
      <c r="AH24" s="81">
        <v>27</v>
      </c>
      <c r="AI24" s="109">
        <f t="shared" si="2"/>
        <v>1.2307692307692308</v>
      </c>
      <c r="AJ24" s="109">
        <f t="shared" si="3"/>
        <v>0.53846153846153844</v>
      </c>
    </row>
    <row r="25" spans="1:36" ht="15" x14ac:dyDescent="0.25">
      <c r="A25" s="30">
        <v>0.5</v>
      </c>
      <c r="B25" s="42">
        <f>1-B16</f>
        <v>0.94252819237188279</v>
      </c>
      <c r="C25" s="43">
        <f>1/B25</f>
        <v>1.0609762212878628</v>
      </c>
      <c r="D25" s="140"/>
      <c r="E25" s="140"/>
      <c r="F25" s="140"/>
      <c r="G25" s="128" t="s">
        <v>79</v>
      </c>
      <c r="H25" s="128"/>
      <c r="I25" s="125">
        <f>1/SUM(J48,K49,L50,M51,N52)</f>
        <v>1129.1636250262488</v>
      </c>
      <c r="J25" s="125"/>
      <c r="K25" s="140"/>
      <c r="L25" s="140"/>
      <c r="N25" s="102">
        <v>9</v>
      </c>
      <c r="O25" s="113" t="s">
        <v>295</v>
      </c>
      <c r="P25" s="94">
        <v>15</v>
      </c>
      <c r="Q25" s="94">
        <v>7</v>
      </c>
      <c r="R25" s="94">
        <v>2</v>
      </c>
      <c r="S25" s="94">
        <v>6</v>
      </c>
      <c r="T25" s="94">
        <v>20</v>
      </c>
      <c r="U25" s="94">
        <v>19</v>
      </c>
      <c r="V25" s="94">
        <v>23</v>
      </c>
      <c r="W25" s="113">
        <f t="shared" si="0"/>
        <v>1.3333333333333333</v>
      </c>
      <c r="X25" s="111">
        <f t="shared" si="1"/>
        <v>1.2666666666666666</v>
      </c>
      <c r="Z25" s="102">
        <v>9</v>
      </c>
      <c r="AA25" s="113" t="s">
        <v>295</v>
      </c>
      <c r="AB25" s="81">
        <v>13</v>
      </c>
      <c r="AC25" s="81">
        <v>5</v>
      </c>
      <c r="AD25" s="81">
        <v>3</v>
      </c>
      <c r="AE25" s="81">
        <v>5</v>
      </c>
      <c r="AF25" s="81">
        <v>15</v>
      </c>
      <c r="AG25" s="81">
        <v>12</v>
      </c>
      <c r="AH25" s="81">
        <v>18</v>
      </c>
      <c r="AI25" s="111">
        <f t="shared" si="2"/>
        <v>1.1538461538461537</v>
      </c>
      <c r="AJ25" s="111">
        <f t="shared" si="3"/>
        <v>0.92307692307692313</v>
      </c>
    </row>
    <row r="26" spans="1:36" ht="15" x14ac:dyDescent="0.25">
      <c r="A26" s="29">
        <v>1.5</v>
      </c>
      <c r="B26" s="42">
        <f t="shared" ref="B26:B29" si="5">1-B17</f>
        <v>0.77836222944739963</v>
      </c>
      <c r="C26" s="43">
        <f t="shared" ref="C26:C29" si="6">1/B26</f>
        <v>1.2847488767664801</v>
      </c>
      <c r="D26" s="140"/>
      <c r="E26" s="140"/>
      <c r="F26" s="140"/>
      <c r="G26" s="141"/>
      <c r="H26" s="140"/>
      <c r="I26" s="140"/>
      <c r="J26" s="140"/>
      <c r="K26" s="140"/>
      <c r="L26" s="140"/>
      <c r="N26" s="108">
        <v>8</v>
      </c>
      <c r="O26" s="110" t="s">
        <v>296</v>
      </c>
      <c r="P26" s="94">
        <v>14</v>
      </c>
      <c r="Q26" s="94">
        <v>7</v>
      </c>
      <c r="R26" s="94">
        <v>3</v>
      </c>
      <c r="S26" s="94">
        <v>4</v>
      </c>
      <c r="T26" s="94">
        <v>21</v>
      </c>
      <c r="U26" s="94">
        <v>13</v>
      </c>
      <c r="V26" s="94">
        <v>24</v>
      </c>
      <c r="W26" s="110">
        <f t="shared" si="0"/>
        <v>1.5</v>
      </c>
      <c r="X26" s="109">
        <f t="shared" si="1"/>
        <v>0.9285714285714286</v>
      </c>
      <c r="Z26" s="108">
        <v>8</v>
      </c>
      <c r="AA26" s="110" t="s">
        <v>296</v>
      </c>
      <c r="AB26" s="81">
        <v>13</v>
      </c>
      <c r="AC26" s="81">
        <v>5</v>
      </c>
      <c r="AD26" s="81">
        <v>2</v>
      </c>
      <c r="AE26" s="81">
        <v>6</v>
      </c>
      <c r="AF26" s="81">
        <v>14</v>
      </c>
      <c r="AG26" s="81">
        <v>14</v>
      </c>
      <c r="AH26" s="81">
        <v>17</v>
      </c>
      <c r="AI26" s="109">
        <f t="shared" si="2"/>
        <v>1.0769230769230769</v>
      </c>
      <c r="AJ26" s="109">
        <f t="shared" si="3"/>
        <v>1.0769230769230769</v>
      </c>
    </row>
    <row r="27" spans="1:36" ht="15" x14ac:dyDescent="0.25">
      <c r="A27" s="30">
        <v>2.5</v>
      </c>
      <c r="B27" s="42">
        <f t="shared" si="5"/>
        <v>0.54389541436729005</v>
      </c>
      <c r="C27" s="43">
        <f t="shared" si="6"/>
        <v>1.8385887683265236</v>
      </c>
      <c r="D27" s="140"/>
      <c r="E27" s="140"/>
      <c r="F27" s="140"/>
      <c r="G27" s="141"/>
      <c r="H27" s="140"/>
      <c r="I27" s="140"/>
      <c r="J27" s="140"/>
      <c r="K27" s="140"/>
      <c r="L27" s="140"/>
      <c r="N27" s="104" t="s">
        <v>81</v>
      </c>
      <c r="O27" s="105"/>
      <c r="P27" s="105"/>
      <c r="Q27" s="105"/>
      <c r="R27" s="105"/>
      <c r="S27" s="105"/>
      <c r="T27" s="105"/>
      <c r="U27" s="105"/>
      <c r="V27" s="105"/>
      <c r="W27" s="104">
        <f>AVERAGE(W3:W26)</f>
        <v>1.4088675213675215</v>
      </c>
      <c r="X27" s="104">
        <f>AVERAGE(X3:X26)</f>
        <v>1.1419871794871794</v>
      </c>
      <c r="Z27" s="104" t="s">
        <v>81</v>
      </c>
      <c r="AA27" s="104"/>
      <c r="AB27" s="104"/>
      <c r="AC27" s="104"/>
      <c r="AD27" s="104"/>
      <c r="AE27" s="104"/>
      <c r="AF27" s="104"/>
      <c r="AG27" s="104"/>
      <c r="AH27" s="104"/>
      <c r="AI27" s="104">
        <f>AVERAGE(AI3:AI22)</f>
        <v>1.134871794871795</v>
      </c>
      <c r="AJ27" s="104">
        <f>AVERAGE(AJ3:AJ22)</f>
        <v>1.4959798534798534</v>
      </c>
    </row>
    <row r="28" spans="1:36" x14ac:dyDescent="0.2">
      <c r="A28" s="29">
        <v>3.5</v>
      </c>
      <c r="B28" s="42">
        <f t="shared" si="5"/>
        <v>0.32064699593965773</v>
      </c>
      <c r="C28" s="43">
        <f t="shared" si="6"/>
        <v>3.118694429272586</v>
      </c>
      <c r="D28" s="140"/>
      <c r="E28" s="140"/>
      <c r="F28" s="140"/>
      <c r="G28" s="141"/>
      <c r="H28" s="140"/>
      <c r="I28" s="140"/>
      <c r="J28" s="140"/>
      <c r="K28" s="140"/>
      <c r="L28" s="140"/>
    </row>
    <row r="29" spans="1:36" x14ac:dyDescent="0.2">
      <c r="A29" s="30">
        <v>4.5</v>
      </c>
      <c r="B29" s="42">
        <f t="shared" si="5"/>
        <v>0.25941645118192369</v>
      </c>
      <c r="C29" s="43">
        <f t="shared" si="6"/>
        <v>3.8548056433734788</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1.4088675213675215</v>
      </c>
      <c r="E34" s="121" t="s">
        <v>87</v>
      </c>
      <c r="F34" s="121"/>
      <c r="G34" s="117">
        <f t="shared" ref="G34" si="7">C36/C34</f>
        <v>0.6551907181314931</v>
      </c>
      <c r="H34" s="117"/>
      <c r="J34" s="23" t="s">
        <v>99</v>
      </c>
      <c r="K34" s="42">
        <f>SUM(B9,C9)</f>
        <v>0.35316914644409247</v>
      </c>
      <c r="L34" s="43">
        <f>1/K34</f>
        <v>2.8315044223669248</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1.134871794871795</v>
      </c>
      <c r="E35" s="122" t="s">
        <v>88</v>
      </c>
      <c r="F35" s="122"/>
      <c r="G35" s="116">
        <f t="shared" ref="G35" si="8">C39/C34</f>
        <v>0.91258707168315112</v>
      </c>
      <c r="H35" s="116"/>
      <c r="J35" s="32" t="s">
        <v>100</v>
      </c>
      <c r="K35" s="35">
        <f>SUM(C9,D9)</f>
        <v>0.85160235604893697</v>
      </c>
      <c r="L35" s="50">
        <f>1/K35</f>
        <v>1.1742569673474874</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"Acc'ton Stanley",W3,A2= "Barnsley",W4,A2= "Bolton",W5,A2= "Bristol Rovers",W6,A2= "Burton Albion",W7,A2= "Cambridge Utd",W8,A2= "Charlton Ath",W9,A2= "Cheltenham",W10,A2= "Derby County",W11,A2= "Exeter City",W12,A2= "FG Rovers",W13,A2= "Fleetwood Town",W14,A2= "Ipswich Town",W15,A2= "Lincoln City",W16,A2= "MK Dons",W17,A2= "Morecambe",W18,A2= "Oxford Utd",W19,A2= "P'borough Utd",W20,A2= "Plymouth Argyle",W21,A2= "Port Vale",W22, A2= "Portsmouth",W23, A2= "Sheffield Weds",W24, A2= "Shrewsbury",W25, A2= "Wycombe",W26)</f>
        <v>0.92307692307692313</v>
      </c>
      <c r="E36" s="121" t="s">
        <v>89</v>
      </c>
      <c r="F36" s="121"/>
      <c r="G36" s="117">
        <f t="shared" ref="G36" si="9">C38/C35</f>
        <v>1.6364340584855721</v>
      </c>
      <c r="H36" s="117"/>
      <c r="J36" s="23">
        <v>12</v>
      </c>
      <c r="K36" s="42">
        <f>SUM(B9,D9)</f>
        <v>0.79472834907958378</v>
      </c>
      <c r="L36" s="43">
        <f>1/K36</f>
        <v>1.2582915925399565</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"Acc'ton Stanley",X3,A2= "Barnsley",X4,A2= "Bolton",X5,A2= "Bristol Rovers",X6,A2= "Burton Albion",X7,A2= "Cambridge Utd",X8,A2= "Charlton Ath",X9,A2= "Cheltenham",X10,A2= "Derby County",X11,A2= "Exeter City",X12,A2= "FG Rovers",X13,A2= "Fleetwood Town",X14,A2= "Ipswich Town",X15,A2= "Lincoln City",X16,A2= "MK Dons",X17,A2= "Morecambe",X18,A2= "Oxford Utd",X19,A2= "P'borough Utd",X20,A2= "Plymouth Argyle",X21,A2= "Port Vale",X22, A2= "Portsmouth",X23, A2= "Sheffield Weds",X24, A2= "Shrewsbury",X25, A2= "Wycombe",X26)</f>
        <v>1.2307692307692308</v>
      </c>
      <c r="E37" s="123" t="s">
        <v>90</v>
      </c>
      <c r="F37" s="123"/>
      <c r="G37" s="118">
        <f t="shared" ref="G37" si="10">C37/C35</f>
        <v>1.0845006778129236</v>
      </c>
      <c r="H37" s="118"/>
      <c r="V37" s="65"/>
      <c r="W37" s="65"/>
      <c r="X37" s="65"/>
      <c r="Y37" s="65"/>
      <c r="Z37" s="65"/>
      <c r="AA37" s="65"/>
      <c r="AB37" s="65"/>
      <c r="AC37" s="65"/>
      <c r="AD37" s="65"/>
      <c r="AE37" s="65"/>
    </row>
    <row r="38" spans="1:31" ht="15" x14ac:dyDescent="0.2">
      <c r="A38" s="120" t="s">
        <v>85</v>
      </c>
      <c r="B38" s="120"/>
      <c r="C38" s="21" cm="1">
        <f t="array" ref="C38">_xlfn.IFS(C2= "Acc'ton Stanley",AI3,C2= "Barnsley",AI4,C2= "Bolton",AI5,C2= "Bristol Rovers",AI6,C2= "Burton Albion",AI7,C2= "Cambridge Utd",AI8,C2= "Charlton Ath",AI9,C2= "Cheltenham",AI10,C2= "Derby County",AI11,C2= "Exeter City",AI12,C2= "FG Rovers",AI13,C2= "Fleetwood Town",AI14,C2= "Ipswich Town",AI15,C2= "Lincoln City",AI16,C2= "MK Dons",AI17,C2= "Morecambe",AI18,C2= "Oxford Utd",AI19,C2= "P'borough Utd",AI20,C2= "Plymouth Argyle",AI21,C2= "Port Vale",AI22, C2= "Portsmouth",AI23, C2= "Sheffield Weds",AI24, C2= "Shrewsbury",AI25, C2= "Wycombe",AI26)</f>
        <v>1.8571428571428572</v>
      </c>
      <c r="G38" s="22"/>
      <c r="X38" s="65"/>
      <c r="Y38" s="65"/>
      <c r="Z38" s="65"/>
      <c r="AA38" s="65"/>
      <c r="AB38" s="65"/>
      <c r="AC38" s="65"/>
      <c r="AD38" s="65"/>
      <c r="AE38" s="65"/>
    </row>
    <row r="39" spans="1:31" ht="15" x14ac:dyDescent="0.2">
      <c r="A39" s="119" t="s">
        <v>84</v>
      </c>
      <c r="B39" s="119"/>
      <c r="C39" s="20" cm="1">
        <f t="array" ref="C39">_xlfn.IFS(C2= "Acc'ton Stanley",AJ3,C2= "Barnsley",AJ4,C2= "Bolton",AJ5,C2= "Bristol Rovers",AJ6,C2= "Burton Albion",AJ7,C2= "Cambridge Utd",AJ8,C2= "Charlton Ath",AJ9,C2= "Cheltenham",AJ10,C2= "Derby County",AJ11,C2= "Exeter City",AJ12,C2= "FG Rovers",AJ13,C2= "Fleetwood Town",AJ14,C2= "Ipswich Town",AJ15,C2= "Lincoln City",AJ16,C2= "MK Dons",AJ17,C2= "Morecambe",AJ18,C2= "Oxford Utd",AJ19,C2= "P'borough Utd",AJ20,C2= "Plymouth Argyle",AJ21,C2= "Port Vale",AJ22, C2= "Portsmouth",AJ23, C2= "Sheffield Weds",AJ24, C2= "Shrewsbury",AJ25, C2= "Wycombe",AJ26)</f>
        <v>1.2857142857142858</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0.84238806616906248</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2.0140726873668582</v>
      </c>
      <c r="D43" s="34" t="s">
        <v>96</v>
      </c>
      <c r="E43" s="29" t="s">
        <v>97</v>
      </c>
      <c r="F43" s="35">
        <f>(($B$42^F42)*EXP(-$B$42))/(FACT(F42))</f>
        <v>0.43068080014628196</v>
      </c>
      <c r="G43" s="35">
        <f t="shared" ref="G43:N43" si="11">(($B$42^G42)*EXP(-$B$42))/(FACT(G42))</f>
        <v>0.36280036637137092</v>
      </c>
      <c r="H43" s="35">
        <f t="shared" si="11"/>
        <v>0.15280934951650327</v>
      </c>
      <c r="I43" s="35">
        <f t="shared" si="11"/>
        <v>4.290825747725318E-2</v>
      </c>
      <c r="J43" s="35">
        <f t="shared" si="11"/>
        <v>9.0363510097368795E-3</v>
      </c>
      <c r="K43" s="35">
        <f t="shared" si="11"/>
        <v>1.5224228504634209E-3</v>
      </c>
      <c r="L43" s="35">
        <f t="shared" si="11"/>
        <v>2.1374514014891214E-4</v>
      </c>
      <c r="M43" s="35">
        <f t="shared" si="11"/>
        <v>2.5722336466153904E-5</v>
      </c>
      <c r="N43" s="35">
        <f t="shared" si="11"/>
        <v>2.7085236591341683E-6</v>
      </c>
      <c r="X43" s="65"/>
      <c r="Y43" s="65"/>
      <c r="Z43" s="65"/>
      <c r="AA43" s="65"/>
      <c r="AB43" s="65"/>
      <c r="AC43" s="65"/>
      <c r="AD43" s="65"/>
      <c r="AE43" s="65"/>
    </row>
    <row r="44" spans="1:31" x14ac:dyDescent="0.2">
      <c r="A44" s="29" t="s">
        <v>94</v>
      </c>
      <c r="B44" s="20">
        <f>B42+B43</f>
        <v>2.8564607535359205</v>
      </c>
      <c r="D44" s="34">
        <v>0</v>
      </c>
      <c r="E44" s="35">
        <f>(($B$43^D44)*EXP(-$B$43))/(FACT(D44))</f>
        <v>0.13344409039965735</v>
      </c>
      <c r="F44" s="36">
        <f>E44*F43</f>
        <v>5.7471807628117211E-2</v>
      </c>
      <c r="G44" s="38">
        <f>E44*G43</f>
        <v>4.8413564887090026E-2</v>
      </c>
      <c r="H44" s="38">
        <f>E44*H43</f>
        <v>2.0391504650793098E-2</v>
      </c>
      <c r="I44" s="38">
        <f>E44*I43</f>
        <v>5.7258533896863469E-3</v>
      </c>
      <c r="J44" s="38">
        <f>E44*J43</f>
        <v>1.2058476410263632E-3</v>
      </c>
      <c r="K44" s="38">
        <f>E44*K43</f>
        <v>2.0315833248374477E-4</v>
      </c>
      <c r="L44" s="38">
        <f>E44*L43</f>
        <v>2.8523025804518862E-5</v>
      </c>
      <c r="M44" s="38">
        <f>E44*M43</f>
        <v>3.4324937926798444E-6</v>
      </c>
      <c r="N44" s="38">
        <f>E44*N43</f>
        <v>3.6143647601911067E-7</v>
      </c>
      <c r="X44" s="65"/>
      <c r="Y44" s="65"/>
      <c r="Z44" s="65"/>
      <c r="AA44" s="65"/>
      <c r="AB44" s="65"/>
      <c r="AC44" s="65"/>
      <c r="AD44" s="65"/>
      <c r="AE44" s="65"/>
    </row>
    <row r="45" spans="1:31" x14ac:dyDescent="0.2">
      <c r="D45" s="34">
        <v>1</v>
      </c>
      <c r="E45" s="35">
        <f t="shared" ref="E45:E52" si="12">(($B$43^D45)*EXP(-$B$43))/(FACT(D45))</f>
        <v>0.26876609776446386</v>
      </c>
      <c r="F45" s="37">
        <f>E45*F43</f>
        <v>0.11575239803739314</v>
      </c>
      <c r="G45" s="36">
        <f>E45*G43</f>
        <v>9.750843873715119E-2</v>
      </c>
      <c r="H45" s="38">
        <f>E45*H43</f>
        <v>4.1069972571476647E-2</v>
      </c>
      <c r="I45" s="38">
        <f>E45*I43</f>
        <v>1.1532284924034216E-2</v>
      </c>
      <c r="J45" s="38">
        <f>E45*J43</f>
        <v>2.4286647989169539E-3</v>
      </c>
      <c r="K45" s="38">
        <f>E45*K43</f>
        <v>4.091756486665055E-4</v>
      </c>
      <c r="L45" s="38">
        <f>E45*L43</f>
        <v>5.7447447233941552E-5</v>
      </c>
      <c r="M45" s="38">
        <f>E45*M43</f>
        <v>6.913291997392754E-6</v>
      </c>
      <c r="N45" s="38">
        <f>E45*N43</f>
        <v>7.2795933456821726E-7</v>
      </c>
      <c r="X45" s="65"/>
      <c r="Y45" s="65"/>
      <c r="Z45" s="65"/>
      <c r="AA45" s="65"/>
      <c r="AB45" s="65"/>
      <c r="AC45" s="65"/>
      <c r="AD45" s="65"/>
      <c r="AE45" s="65"/>
    </row>
    <row r="46" spans="1:31" x14ac:dyDescent="0.2">
      <c r="D46" s="34">
        <v>2</v>
      </c>
      <c r="E46" s="35">
        <f t="shared" si="12"/>
        <v>0.2706572283987887</v>
      </c>
      <c r="F46" s="37">
        <f>E46*F43</f>
        <v>0.1165668716921653</v>
      </c>
      <c r="G46" s="37">
        <f>E46*G43</f>
        <v>9.8194541624140361E-2</v>
      </c>
      <c r="H46" s="36">
        <f>E46*H43</f>
        <v>4.1358955013558553E-2</v>
      </c>
      <c r="I46" s="38">
        <f>E46*I43</f>
        <v>1.1613430044214947E-2</v>
      </c>
      <c r="J46" s="38">
        <f>E46*J43</f>
        <v>2.4457537191339795E-3</v>
      </c>
      <c r="K46" s="38">
        <f>E46*K43</f>
        <v>4.1205474915741305E-4</v>
      </c>
      <c r="L46" s="38">
        <f>E46*L43</f>
        <v>5.7851667216415214E-5</v>
      </c>
      <c r="M46" s="38">
        <f>E46*M43</f>
        <v>6.9619362958703088E-6</v>
      </c>
      <c r="N46" s="38">
        <f>E46*N43</f>
        <v>7.3308150663379945E-7</v>
      </c>
      <c r="V46" s="65"/>
      <c r="W46" s="65"/>
      <c r="X46" s="65"/>
      <c r="Y46" s="65"/>
      <c r="Z46" s="65"/>
      <c r="AA46" s="65"/>
      <c r="AB46" s="65"/>
      <c r="AC46" s="65"/>
      <c r="AD46" s="65"/>
      <c r="AE46" s="65"/>
    </row>
    <row r="47" spans="1:31" x14ac:dyDescent="0.2">
      <c r="D47" s="34">
        <v>3</v>
      </c>
      <c r="E47" s="35">
        <f t="shared" si="12"/>
        <v>0.18170777711880462</v>
      </c>
      <c r="F47" s="37">
        <f>E47*F43</f>
        <v>7.8258050842329036E-2</v>
      </c>
      <c r="G47" s="37">
        <f>E47*G43</f>
        <v>6.5923648111229721E-2</v>
      </c>
      <c r="H47" s="37">
        <f>E47*H43</f>
        <v>2.7766647223614289E-2</v>
      </c>
      <c r="I47" s="36">
        <f>E47*I43</f>
        <v>7.7967640862330028E-3</v>
      </c>
      <c r="J47" s="38">
        <f>E47*J43</f>
        <v>1.641975255244554E-3</v>
      </c>
      <c r="K47" s="38">
        <f>E47*K43</f>
        <v>2.7663607199258249E-4</v>
      </c>
      <c r="L47" s="38">
        <f>E47*L43</f>
        <v>3.8839154286406187E-5</v>
      </c>
      <c r="M47" s="38">
        <f>E47*M43</f>
        <v>4.673948581566794E-6</v>
      </c>
      <c r="N47" s="38">
        <f>E47*N43</f>
        <v>4.9215981337496057E-7</v>
      </c>
      <c r="V47" s="65"/>
      <c r="W47" s="65"/>
      <c r="X47" s="65"/>
      <c r="Y47" s="65"/>
      <c r="Z47" s="65"/>
      <c r="AA47" s="65"/>
      <c r="AB47" s="65"/>
      <c r="AC47" s="65"/>
      <c r="AD47" s="65"/>
      <c r="AE47" s="65"/>
    </row>
    <row r="48" spans="1:31" x14ac:dyDescent="0.2">
      <c r="D48" s="34">
        <v>4</v>
      </c>
      <c r="E48" s="35">
        <f t="shared" si="12"/>
        <v>9.1493167744282233E-2</v>
      </c>
      <c r="F48" s="37">
        <f>E48*F43</f>
        <v>3.9404350692025469E-2</v>
      </c>
      <c r="G48" s="37">
        <f>E48*G43</f>
        <v>3.3193754778102894E-2</v>
      </c>
      <c r="H48" s="37">
        <f>E48*H43</f>
        <v>1.3981011448208087E-2</v>
      </c>
      <c r="I48" s="37">
        <f>E48*I43</f>
        <v>3.9258123989811778E-3</v>
      </c>
      <c r="J48" s="36">
        <f>E48*J43</f>
        <v>8.2676437873007043E-4</v>
      </c>
      <c r="K48" s="38">
        <f>E48*K43</f>
        <v>1.3929128923517806E-4</v>
      </c>
      <c r="L48" s="38">
        <f>E48*L43</f>
        <v>1.9556219962169532E-5</v>
      </c>
      <c r="M48" s="38">
        <f>E48*M43</f>
        <v>2.3534180450726872E-6</v>
      </c>
      <c r="N48" s="38">
        <f>E48*N43</f>
        <v>2.4781140948451954E-7</v>
      </c>
      <c r="V48" s="65"/>
      <c r="W48" s="65"/>
      <c r="X48" s="65"/>
      <c r="Y48" s="65"/>
      <c r="Z48" s="65"/>
      <c r="AA48" s="65"/>
      <c r="AB48" s="65"/>
      <c r="AC48" s="65"/>
      <c r="AD48" s="65"/>
      <c r="AE48" s="65"/>
    </row>
    <row r="49" spans="4:31" x14ac:dyDescent="0.2">
      <c r="D49" s="34">
        <v>5</v>
      </c>
      <c r="E49" s="35">
        <f t="shared" si="12"/>
        <v>3.6854778046886659E-2</v>
      </c>
      <c r="F49" s="37">
        <f>E49*F43</f>
        <v>1.5872645298446772E-2</v>
      </c>
      <c r="G49" s="37">
        <f>E49*G43</f>
        <v>1.3370926977946038E-2</v>
      </c>
      <c r="H49" s="37">
        <f>E49*H43</f>
        <v>5.631754659919855E-3</v>
      </c>
      <c r="I49" s="37">
        <f>E49*I43</f>
        <v>1.5813743057028309E-3</v>
      </c>
      <c r="J49" s="37">
        <f>E49*J43</f>
        <v>3.3303271081761287E-4</v>
      </c>
      <c r="K49" s="36">
        <f>E49*K43</f>
        <v>5.6108556247337896E-5</v>
      </c>
      <c r="L49" s="38">
        <f>E49*L43</f>
        <v>7.8775296987888387E-6</v>
      </c>
      <c r="M49" s="38">
        <f>E49*M43</f>
        <v>9.4799100130744102E-7</v>
      </c>
      <c r="N49" s="38">
        <f>E49*N43</f>
        <v>9.9822038292131073E-8</v>
      </c>
      <c r="V49" s="65"/>
      <c r="W49" s="65"/>
      <c r="X49" s="65"/>
      <c r="Y49" s="65"/>
      <c r="Z49" s="65"/>
      <c r="AA49" s="65"/>
      <c r="AB49" s="65"/>
      <c r="AC49" s="65"/>
      <c r="AD49" s="65"/>
      <c r="AE49" s="65"/>
    </row>
    <row r="50" spans="4:31" x14ac:dyDescent="0.2">
      <c r="D50" s="34">
        <v>6</v>
      </c>
      <c r="E50" s="35">
        <f t="shared" si="12"/>
        <v>1.2371366977200347E-2</v>
      </c>
      <c r="F50" s="37">
        <f>E50*F43</f>
        <v>5.328110228643935E-3</v>
      </c>
      <c r="G50" s="37">
        <f>E50*G43</f>
        <v>4.4883364718429656E-3</v>
      </c>
      <c r="H50" s="37">
        <f>E50*H43</f>
        <v>1.8904605404159343E-3</v>
      </c>
      <c r="I50" s="37">
        <f>E50*I43</f>
        <v>5.3083379960329989E-4</v>
      </c>
      <c r="J50" s="37">
        <f>E50*J43</f>
        <v>1.1179201447624983E-4</v>
      </c>
      <c r="K50" s="37">
        <f>E50*K43</f>
        <v>1.8834451777558387E-5</v>
      </c>
      <c r="L50" s="36">
        <f>E50*L43</f>
        <v>2.6443195683753115E-6</v>
      </c>
      <c r="M50" s="38">
        <f>E50*M43</f>
        <v>3.1822046393381268E-7</v>
      </c>
      <c r="N50" s="38">
        <f>E50*N43</f>
        <v>3.3508140153578299E-8</v>
      </c>
      <c r="V50" s="65"/>
      <c r="W50" s="65"/>
      <c r="X50" s="65"/>
      <c r="Y50" s="65"/>
      <c r="Z50" s="65"/>
      <c r="AA50" s="65"/>
      <c r="AB50" s="65"/>
      <c r="AC50" s="65"/>
      <c r="AD50" s="65"/>
      <c r="AE50" s="65"/>
    </row>
    <row r="51" spans="4:31" x14ac:dyDescent="0.2">
      <c r="D51" s="34">
        <v>7</v>
      </c>
      <c r="E51" s="35">
        <f t="shared" si="12"/>
        <v>3.5595474763102162E-3</v>
      </c>
      <c r="F51" s="37">
        <f>E51*F43</f>
        <v>1.5330287552559627E-3</v>
      </c>
      <c r="G51" s="37">
        <f>E51*G43</f>
        <v>1.2914051285216352E-3</v>
      </c>
      <c r="H51" s="37">
        <f>E51*H43</f>
        <v>5.4393213442807502E-4</v>
      </c>
      <c r="I51" s="37">
        <f>E51*I43</f>
        <v>1.5273397961602551E-4</v>
      </c>
      <c r="J51" s="37">
        <f>E51*J43</f>
        <v>3.2165320431762187E-5</v>
      </c>
      <c r="K51" s="37">
        <f>E51*K43</f>
        <v>5.4191364152440759E-6</v>
      </c>
      <c r="L51" s="37">
        <f>E51*L43</f>
        <v>7.6083597419063369E-7</v>
      </c>
      <c r="M51" s="36">
        <f>E51*M43</f>
        <v>9.1559877852900382E-8</v>
      </c>
      <c r="N51" s="38">
        <f>E51*N43</f>
        <v>9.6411185553975411E-9</v>
      </c>
      <c r="V51" s="65"/>
      <c r="W51" s="65"/>
      <c r="X51" s="65"/>
      <c r="Y51" s="65"/>
      <c r="Z51" s="65"/>
      <c r="AA51" s="65"/>
      <c r="AB51" s="65"/>
      <c r="AC51" s="65"/>
      <c r="AD51" s="65"/>
      <c r="AE51" s="65"/>
    </row>
    <row r="52" spans="4:31" x14ac:dyDescent="0.2">
      <c r="D52" s="34">
        <v>8</v>
      </c>
      <c r="E52" s="35">
        <f t="shared" si="12"/>
        <v>8.961484189277544E-4</v>
      </c>
      <c r="F52" s="37">
        <f>E52*F43</f>
        <v>3.8595391811363077E-4</v>
      </c>
      <c r="G52" s="37">
        <f>E52*G43</f>
        <v>3.2512297471011406E-4</v>
      </c>
      <c r="H52" s="37">
        <f>E52*H43</f>
        <v>1.3693985696659302E-4</v>
      </c>
      <c r="I52" s="37">
        <f>E52*I43</f>
        <v>3.845216709718543E-5</v>
      </c>
      <c r="J52" s="37">
        <f>E52*J43</f>
        <v>8.0979116702519222E-6</v>
      </c>
      <c r="K52" s="37">
        <f>E52*K43</f>
        <v>1.3643168303822796E-6</v>
      </c>
      <c r="L52" s="37">
        <f>E52*L43</f>
        <v>1.9154736939793889E-7</v>
      </c>
      <c r="M52" s="37">
        <f>E52*M43</f>
        <v>2.3051031155271544E-8</v>
      </c>
      <c r="N52" s="36">
        <f>E52*N43</f>
        <v>2.4272391947615009E-9</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14" priority="5" rank="1"/>
  </conditionalFormatting>
  <conditionalFormatting sqref="I7:J25">
    <cfRule type="top10" dxfId="13" priority="4" bottom="1" rank="2"/>
  </conditionalFormatting>
  <conditionalFormatting sqref="B9:D9">
    <cfRule type="top10" dxfId="12" priority="3" rank="1"/>
  </conditionalFormatting>
  <conditionalFormatting sqref="B16:B20">
    <cfRule type="top10" dxfId="11" priority="2" rank="1"/>
  </conditionalFormatting>
  <conditionalFormatting sqref="B25:B29">
    <cfRule type="top10" dxfId="10" priority="1" rank="1"/>
  </conditionalFormatting>
  <dataValidations count="2">
    <dataValidation type="list" allowBlank="1" showInputMessage="1" showErrorMessage="1" errorTitle="Team Not Valid" error="Please check spelling and enter a valid team." sqref="A2:B2" xr:uid="{C9FCA8BB-369A-4DD9-A802-9AD5778830A3}">
      <formula1>$O$3:$O$26</formula1>
    </dataValidation>
    <dataValidation type="list" allowBlank="1" showInputMessage="1" showErrorMessage="1" errorTitle="Team Not Valid" error="Please check spelling and enter a valid team." sqref="C2:D2" xr:uid="{F39CC33E-93FA-4F10-ABB1-EFA2F6C72E55}">
      <formula1>$AA$3:$AA$26</formula1>
    </dataValidation>
  </dataValidation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459A-0C73-468C-859F-13A682192431}">
  <dimension ref="A1:AJ57"/>
  <sheetViews>
    <sheetView zoomScaleNormal="100" workbookViewId="0">
      <selection activeCell="K5" sqref="K5:L26"/>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311</v>
      </c>
      <c r="B2" s="137"/>
      <c r="C2" s="137" t="s">
        <v>318</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66">
        <v>10</v>
      </c>
      <c r="O3" s="67" t="s">
        <v>297</v>
      </c>
      <c r="P3" s="81">
        <v>13</v>
      </c>
      <c r="Q3" s="81">
        <v>6</v>
      </c>
      <c r="R3" s="81">
        <v>4</v>
      </c>
      <c r="S3" s="81">
        <v>3</v>
      </c>
      <c r="T3" s="81">
        <v>15</v>
      </c>
      <c r="U3" s="81">
        <v>11</v>
      </c>
      <c r="V3" s="81">
        <v>22</v>
      </c>
      <c r="W3" s="67">
        <f>T3/P3</f>
        <v>1.1538461538461537</v>
      </c>
      <c r="X3" s="47">
        <f>U3/P3</f>
        <v>0.84615384615384615</v>
      </c>
      <c r="Z3" s="66">
        <v>10</v>
      </c>
      <c r="AA3" s="67" t="s">
        <v>297</v>
      </c>
      <c r="AB3" s="81">
        <v>14</v>
      </c>
      <c r="AC3" s="81">
        <v>4</v>
      </c>
      <c r="AD3" s="81">
        <v>5</v>
      </c>
      <c r="AE3" s="81">
        <v>5</v>
      </c>
      <c r="AF3" s="81">
        <v>15</v>
      </c>
      <c r="AG3" s="81">
        <v>17</v>
      </c>
      <c r="AH3" s="81">
        <v>17</v>
      </c>
      <c r="AI3" s="47">
        <f>AF3/AB3</f>
        <v>1.0714285714285714</v>
      </c>
      <c r="AJ3" s="47">
        <f>AG3/AB3</f>
        <v>1.2142857142857142</v>
      </c>
    </row>
    <row r="4" spans="1:36" ht="18" x14ac:dyDescent="0.25">
      <c r="A4" s="135" t="s">
        <v>50</v>
      </c>
      <c r="B4" s="135"/>
      <c r="C4" s="136" t="s">
        <v>51</v>
      </c>
      <c r="D4" s="136"/>
      <c r="E4" s="140"/>
      <c r="F4" s="140"/>
      <c r="G4" s="140"/>
      <c r="H4" s="140"/>
      <c r="I4" s="140"/>
      <c r="J4" s="140"/>
      <c r="K4" s="140"/>
      <c r="L4" s="140"/>
      <c r="N4" s="68">
        <v>9</v>
      </c>
      <c r="O4" s="69" t="s">
        <v>298</v>
      </c>
      <c r="P4" s="81">
        <v>14</v>
      </c>
      <c r="Q4" s="81">
        <v>8</v>
      </c>
      <c r="R4" s="81">
        <v>1</v>
      </c>
      <c r="S4" s="81">
        <v>5</v>
      </c>
      <c r="T4" s="81">
        <v>19</v>
      </c>
      <c r="U4" s="81">
        <v>13</v>
      </c>
      <c r="V4" s="81">
        <v>25</v>
      </c>
      <c r="W4" s="69">
        <f t="shared" ref="W4:W26" si="0">T4/P4</f>
        <v>1.3571428571428572</v>
      </c>
      <c r="X4" s="45">
        <f t="shared" ref="X4:X26" si="1">U4/P4</f>
        <v>0.9285714285714286</v>
      </c>
      <c r="Z4" s="68">
        <v>9</v>
      </c>
      <c r="AA4" s="69" t="s">
        <v>298</v>
      </c>
      <c r="AB4" s="81">
        <v>14</v>
      </c>
      <c r="AC4" s="81">
        <v>4</v>
      </c>
      <c r="AD4" s="81">
        <v>3</v>
      </c>
      <c r="AE4" s="81">
        <v>7</v>
      </c>
      <c r="AF4" s="81">
        <v>14</v>
      </c>
      <c r="AG4" s="81">
        <v>24</v>
      </c>
      <c r="AH4" s="81">
        <v>15</v>
      </c>
      <c r="AI4" s="45">
        <f t="shared" ref="AI4:AI26" si="2">AF4/AB4</f>
        <v>1</v>
      </c>
      <c r="AJ4" s="45">
        <f t="shared" ref="AJ4:AJ26" si="3">AG4/AB4</f>
        <v>1.7142857142857142</v>
      </c>
    </row>
    <row r="5" spans="1:36" ht="22.5" x14ac:dyDescent="0.3">
      <c r="A5" s="138">
        <f>B42</f>
        <v>2.1136343553945394</v>
      </c>
      <c r="B5" s="139"/>
      <c r="C5" s="130">
        <f>B43</f>
        <v>1.065717705912218</v>
      </c>
      <c r="D5" s="130"/>
      <c r="E5" s="140"/>
      <c r="F5" s="140"/>
      <c r="G5" s="140"/>
      <c r="H5" s="140"/>
      <c r="I5" s="140"/>
      <c r="J5" s="140"/>
      <c r="K5" s="140"/>
      <c r="L5" s="140"/>
      <c r="N5" s="66">
        <v>8</v>
      </c>
      <c r="O5" s="67" t="s">
        <v>299</v>
      </c>
      <c r="P5" s="81">
        <v>13</v>
      </c>
      <c r="Q5" s="81">
        <v>5</v>
      </c>
      <c r="R5" s="81">
        <v>5</v>
      </c>
      <c r="S5" s="81">
        <v>3</v>
      </c>
      <c r="T5" s="81">
        <v>17</v>
      </c>
      <c r="U5" s="81">
        <v>13</v>
      </c>
      <c r="V5" s="81">
        <v>20</v>
      </c>
      <c r="W5" s="67">
        <f t="shared" si="0"/>
        <v>1.3076923076923077</v>
      </c>
      <c r="X5" s="47">
        <f t="shared" si="1"/>
        <v>1</v>
      </c>
      <c r="Z5" s="66">
        <v>8</v>
      </c>
      <c r="AA5" s="67" t="s">
        <v>299</v>
      </c>
      <c r="AB5" s="81">
        <v>13</v>
      </c>
      <c r="AC5" s="81">
        <v>6</v>
      </c>
      <c r="AD5" s="81">
        <v>3</v>
      </c>
      <c r="AE5" s="81">
        <v>4</v>
      </c>
      <c r="AF5" s="81">
        <v>14</v>
      </c>
      <c r="AG5" s="81">
        <v>12</v>
      </c>
      <c r="AH5" s="81">
        <v>21</v>
      </c>
      <c r="AI5" s="47">
        <f t="shared" si="2"/>
        <v>1.0769230769230769</v>
      </c>
      <c r="AJ5" s="47">
        <f t="shared" si="3"/>
        <v>0.92307692307692313</v>
      </c>
    </row>
    <row r="6" spans="1:36" x14ac:dyDescent="0.2">
      <c r="A6" s="140"/>
      <c r="B6" s="140"/>
      <c r="C6" s="140"/>
      <c r="D6" s="140"/>
      <c r="E6" s="140"/>
      <c r="F6" s="140"/>
      <c r="G6" s="121" t="s">
        <v>60</v>
      </c>
      <c r="H6" s="121"/>
      <c r="I6" s="121" t="s">
        <v>53</v>
      </c>
      <c r="J6" s="121"/>
      <c r="K6" s="140"/>
      <c r="L6" s="140"/>
      <c r="N6" s="68">
        <v>4</v>
      </c>
      <c r="O6" s="69" t="s">
        <v>300</v>
      </c>
      <c r="P6" s="81">
        <v>14</v>
      </c>
      <c r="Q6" s="81">
        <v>8</v>
      </c>
      <c r="R6" s="81">
        <v>5</v>
      </c>
      <c r="S6" s="81">
        <v>1</v>
      </c>
      <c r="T6" s="81">
        <v>25</v>
      </c>
      <c r="U6" s="81">
        <v>11</v>
      </c>
      <c r="V6" s="81">
        <v>29</v>
      </c>
      <c r="W6" s="69">
        <f t="shared" si="0"/>
        <v>1.7857142857142858</v>
      </c>
      <c r="X6" s="45">
        <f t="shared" si="1"/>
        <v>0.7857142857142857</v>
      </c>
      <c r="Z6" s="68">
        <v>4</v>
      </c>
      <c r="AA6" s="69" t="s">
        <v>300</v>
      </c>
      <c r="AB6" s="81">
        <v>14</v>
      </c>
      <c r="AC6" s="81">
        <v>6</v>
      </c>
      <c r="AD6" s="81">
        <v>4</v>
      </c>
      <c r="AE6" s="81">
        <v>4</v>
      </c>
      <c r="AF6" s="81">
        <v>23</v>
      </c>
      <c r="AG6" s="81">
        <v>16</v>
      </c>
      <c r="AH6" s="81">
        <v>22</v>
      </c>
      <c r="AI6" s="45">
        <f t="shared" si="2"/>
        <v>1.6428571428571428</v>
      </c>
      <c r="AJ6" s="45">
        <f t="shared" si="3"/>
        <v>1.1428571428571428</v>
      </c>
    </row>
    <row r="7" spans="1:36" x14ac:dyDescent="0.2">
      <c r="A7" s="140"/>
      <c r="B7" s="140"/>
      <c r="C7" s="140"/>
      <c r="D7" s="140"/>
      <c r="E7" s="140"/>
      <c r="F7" s="140"/>
      <c r="G7" s="128" t="s">
        <v>61</v>
      </c>
      <c r="H7" s="128"/>
      <c r="I7" s="125">
        <f>1/F44</f>
        <v>24.031177776609962</v>
      </c>
      <c r="J7" s="125"/>
      <c r="K7" s="140"/>
      <c r="L7" s="140"/>
      <c r="N7" s="66">
        <v>17</v>
      </c>
      <c r="O7" s="67" t="s">
        <v>301</v>
      </c>
      <c r="P7" s="81">
        <v>14</v>
      </c>
      <c r="Q7" s="81">
        <v>4</v>
      </c>
      <c r="R7" s="81">
        <v>5</v>
      </c>
      <c r="S7" s="81">
        <v>5</v>
      </c>
      <c r="T7" s="81">
        <v>15</v>
      </c>
      <c r="U7" s="81">
        <v>16</v>
      </c>
      <c r="V7" s="81">
        <v>17</v>
      </c>
      <c r="W7" s="67">
        <f t="shared" si="0"/>
        <v>1.0714285714285714</v>
      </c>
      <c r="X7" s="47">
        <f t="shared" si="1"/>
        <v>1.1428571428571428</v>
      </c>
      <c r="Z7" s="66">
        <v>17</v>
      </c>
      <c r="AA7" s="67" t="s">
        <v>301</v>
      </c>
      <c r="AB7" s="81">
        <v>15</v>
      </c>
      <c r="AC7" s="81">
        <v>4</v>
      </c>
      <c r="AD7" s="81">
        <v>1</v>
      </c>
      <c r="AE7" s="81">
        <v>10</v>
      </c>
      <c r="AF7" s="81">
        <v>14</v>
      </c>
      <c r="AG7" s="81">
        <v>21</v>
      </c>
      <c r="AH7" s="81">
        <v>13</v>
      </c>
      <c r="AI7" s="47">
        <f t="shared" si="2"/>
        <v>0.93333333333333335</v>
      </c>
      <c r="AJ7" s="47">
        <f t="shared" si="3"/>
        <v>1.4</v>
      </c>
    </row>
    <row r="8" spans="1:36" x14ac:dyDescent="0.2">
      <c r="A8" s="21"/>
      <c r="B8" s="29" t="s">
        <v>54</v>
      </c>
      <c r="C8" s="29" t="s">
        <v>55</v>
      </c>
      <c r="D8" s="29" t="s">
        <v>56</v>
      </c>
      <c r="E8" s="140"/>
      <c r="F8" s="140"/>
      <c r="G8" s="127" t="s">
        <v>62</v>
      </c>
      <c r="H8" s="127"/>
      <c r="I8" s="126">
        <f>1/F45</f>
        <v>22.549290157509482</v>
      </c>
      <c r="J8" s="126"/>
      <c r="K8" s="140"/>
      <c r="L8" s="140"/>
      <c r="N8" s="68">
        <v>20</v>
      </c>
      <c r="O8" s="69" t="s">
        <v>302</v>
      </c>
      <c r="P8" s="81">
        <v>13</v>
      </c>
      <c r="Q8" s="81">
        <v>6</v>
      </c>
      <c r="R8" s="81">
        <v>1</v>
      </c>
      <c r="S8" s="81">
        <v>6</v>
      </c>
      <c r="T8" s="81">
        <v>18</v>
      </c>
      <c r="U8" s="81">
        <v>19</v>
      </c>
      <c r="V8" s="81">
        <v>19</v>
      </c>
      <c r="W8" s="69">
        <f t="shared" si="0"/>
        <v>1.3846153846153846</v>
      </c>
      <c r="X8" s="45">
        <f t="shared" si="1"/>
        <v>1.4615384615384615</v>
      </c>
      <c r="Z8" s="68">
        <v>20</v>
      </c>
      <c r="AA8" s="69" t="s">
        <v>302</v>
      </c>
      <c r="AB8" s="81">
        <v>12</v>
      </c>
      <c r="AC8" s="81">
        <v>0</v>
      </c>
      <c r="AD8" s="81">
        <v>6</v>
      </c>
      <c r="AE8" s="81">
        <v>6</v>
      </c>
      <c r="AF8" s="81">
        <v>11</v>
      </c>
      <c r="AG8" s="81">
        <v>22</v>
      </c>
      <c r="AH8" s="81">
        <v>6</v>
      </c>
      <c r="AI8" s="45">
        <f t="shared" si="2"/>
        <v>0.91666666666666663</v>
      </c>
      <c r="AJ8" s="45">
        <f t="shared" si="3"/>
        <v>1.8333333333333333</v>
      </c>
    </row>
    <row r="9" spans="1:36" x14ac:dyDescent="0.2">
      <c r="A9" s="29" t="s">
        <v>52</v>
      </c>
      <c r="B9" s="38">
        <f>SUM(G44,H44,I44,J44,K44,L44,M44,N44,H45,I45,J45,K45,L45,M45,N45,I46,J46,K46,L46,M46,N46,J47,K47,L47,M47,N47,K48,L48,M48,N48,L49,M49,N49,M50,N50,N51)</f>
        <v>0.61346798312363426</v>
      </c>
      <c r="C9" s="36">
        <f>SUM(F44,G45,H46,I47,J48,K49,L50,M51,N52)</f>
        <v>0.20338094813335753</v>
      </c>
      <c r="D9" s="37">
        <f>SUM(F45,F46,G46,F47,G47,H47,F48,G48,H48,I48,F49,G49,H49,I49,J49,F50,G50,H50,I50,J50,K50,F51,G51,H51,I51,J51,K51,L51,F52,G52,H52,I52,J52,K52,L52,M52)</f>
        <v>0.18279591668321526</v>
      </c>
      <c r="E9" s="140"/>
      <c r="F9" s="140"/>
      <c r="G9" s="127" t="s">
        <v>63</v>
      </c>
      <c r="H9" s="127"/>
      <c r="I9" s="126">
        <f>1/F46</f>
        <v>42.3175668986527</v>
      </c>
      <c r="J9" s="126"/>
      <c r="K9" s="140"/>
      <c r="L9" s="140"/>
      <c r="N9" s="66">
        <v>18</v>
      </c>
      <c r="O9" s="67" t="s">
        <v>303</v>
      </c>
      <c r="P9" s="81">
        <v>14</v>
      </c>
      <c r="Q9" s="81">
        <v>5</v>
      </c>
      <c r="R9" s="81">
        <v>5</v>
      </c>
      <c r="S9" s="81">
        <v>4</v>
      </c>
      <c r="T9" s="81">
        <v>15</v>
      </c>
      <c r="U9" s="81">
        <v>14</v>
      </c>
      <c r="V9" s="81">
        <v>20</v>
      </c>
      <c r="W9" s="67">
        <f t="shared" si="0"/>
        <v>1.0714285714285714</v>
      </c>
      <c r="X9" s="47">
        <f t="shared" si="1"/>
        <v>1</v>
      </c>
      <c r="Z9" s="66">
        <v>18</v>
      </c>
      <c r="AA9" s="67" t="s">
        <v>303</v>
      </c>
      <c r="AB9" s="81">
        <v>11</v>
      </c>
      <c r="AC9" s="81">
        <v>2</v>
      </c>
      <c r="AD9" s="81">
        <v>5</v>
      </c>
      <c r="AE9" s="81">
        <v>4</v>
      </c>
      <c r="AF9" s="81">
        <v>6</v>
      </c>
      <c r="AG9" s="81">
        <v>15</v>
      </c>
      <c r="AH9" s="81">
        <v>11</v>
      </c>
      <c r="AI9" s="47">
        <f t="shared" si="2"/>
        <v>0.54545454545454541</v>
      </c>
      <c r="AJ9" s="47">
        <f t="shared" si="3"/>
        <v>1.3636363636363635</v>
      </c>
    </row>
    <row r="10" spans="1:36" x14ac:dyDescent="0.2">
      <c r="A10" s="29" t="s">
        <v>53</v>
      </c>
      <c r="B10" s="39">
        <f>1/B9</f>
        <v>1.6300769192684448</v>
      </c>
      <c r="C10" s="40">
        <f>1/C9</f>
        <v>4.9168813951260413</v>
      </c>
      <c r="D10" s="41">
        <f>1/D9</f>
        <v>5.4705817183706396</v>
      </c>
      <c r="E10" s="140"/>
      <c r="F10" s="140"/>
      <c r="G10" s="127" t="s">
        <v>64</v>
      </c>
      <c r="H10" s="127"/>
      <c r="I10" s="126">
        <f>1/F47</f>
        <v>119.12413577410811</v>
      </c>
      <c r="J10" s="126"/>
      <c r="K10" s="140"/>
      <c r="L10" s="140"/>
      <c r="N10" s="68">
        <v>15</v>
      </c>
      <c r="O10" s="69" t="s">
        <v>304</v>
      </c>
      <c r="P10" s="81">
        <v>12</v>
      </c>
      <c r="Q10" s="81">
        <v>7</v>
      </c>
      <c r="R10" s="81">
        <v>1</v>
      </c>
      <c r="S10" s="81">
        <v>4</v>
      </c>
      <c r="T10" s="81">
        <v>19</v>
      </c>
      <c r="U10" s="81">
        <v>16</v>
      </c>
      <c r="V10" s="81">
        <v>22</v>
      </c>
      <c r="W10" s="69">
        <f t="shared" si="0"/>
        <v>1.5833333333333333</v>
      </c>
      <c r="X10" s="45">
        <f t="shared" si="1"/>
        <v>1.3333333333333333</v>
      </c>
      <c r="Z10" s="68">
        <v>15</v>
      </c>
      <c r="AA10" s="69" t="s">
        <v>304</v>
      </c>
      <c r="AB10" s="81">
        <v>14</v>
      </c>
      <c r="AC10" s="81">
        <v>4</v>
      </c>
      <c r="AD10" s="81">
        <v>3</v>
      </c>
      <c r="AE10" s="81">
        <v>7</v>
      </c>
      <c r="AF10" s="81">
        <v>12</v>
      </c>
      <c r="AG10" s="81">
        <v>23</v>
      </c>
      <c r="AH10" s="81">
        <v>15</v>
      </c>
      <c r="AI10" s="45">
        <f t="shared" si="2"/>
        <v>0.8571428571428571</v>
      </c>
      <c r="AJ10" s="45">
        <f t="shared" si="3"/>
        <v>1.6428571428571428</v>
      </c>
    </row>
    <row r="11" spans="1:36" x14ac:dyDescent="0.2">
      <c r="A11" s="140"/>
      <c r="B11" s="140"/>
      <c r="C11" s="140"/>
      <c r="D11" s="140"/>
      <c r="E11" s="140"/>
      <c r="F11" s="140"/>
      <c r="G11" s="129" t="s">
        <v>66</v>
      </c>
      <c r="H11" s="129"/>
      <c r="I11" s="124">
        <f>1/G44</f>
        <v>11.369600288373531</v>
      </c>
      <c r="J11" s="124"/>
      <c r="K11" s="140"/>
      <c r="L11" s="140"/>
      <c r="N11" s="66">
        <v>23</v>
      </c>
      <c r="O11" s="67" t="s">
        <v>305</v>
      </c>
      <c r="P11" s="81">
        <v>12</v>
      </c>
      <c r="Q11" s="81">
        <v>3</v>
      </c>
      <c r="R11" s="81">
        <v>4</v>
      </c>
      <c r="S11" s="81">
        <v>5</v>
      </c>
      <c r="T11" s="81">
        <v>6</v>
      </c>
      <c r="U11" s="81">
        <v>12</v>
      </c>
      <c r="V11" s="81">
        <v>13</v>
      </c>
      <c r="W11" s="67">
        <f t="shared" si="0"/>
        <v>0.5</v>
      </c>
      <c r="X11" s="47">
        <f t="shared" si="1"/>
        <v>1</v>
      </c>
      <c r="Z11" s="66">
        <v>23</v>
      </c>
      <c r="AA11" s="67" t="s">
        <v>305</v>
      </c>
      <c r="AB11" s="81">
        <v>14</v>
      </c>
      <c r="AC11" s="81">
        <v>1</v>
      </c>
      <c r="AD11" s="81">
        <v>5</v>
      </c>
      <c r="AE11" s="81">
        <v>8</v>
      </c>
      <c r="AF11" s="81">
        <v>8</v>
      </c>
      <c r="AG11" s="81">
        <v>19</v>
      </c>
      <c r="AH11" s="81">
        <v>8</v>
      </c>
      <c r="AI11" s="47">
        <f t="shared" si="2"/>
        <v>0.5714285714285714</v>
      </c>
      <c r="AJ11" s="47">
        <f t="shared" si="3"/>
        <v>1.3571428571428572</v>
      </c>
    </row>
    <row r="12" spans="1:36" x14ac:dyDescent="0.2">
      <c r="A12" s="140"/>
      <c r="B12" s="140"/>
      <c r="C12" s="140"/>
      <c r="D12" s="140"/>
      <c r="E12" s="140"/>
      <c r="F12" s="140"/>
      <c r="G12" s="128" t="s">
        <v>67</v>
      </c>
      <c r="H12" s="128"/>
      <c r="I12" s="125">
        <f>1/G45</f>
        <v>10.668491501360148</v>
      </c>
      <c r="J12" s="125"/>
      <c r="K12" s="140"/>
      <c r="L12" s="140"/>
      <c r="N12" s="68">
        <v>16</v>
      </c>
      <c r="O12" s="69" t="s">
        <v>306</v>
      </c>
      <c r="P12" s="81">
        <v>12</v>
      </c>
      <c r="Q12" s="81">
        <v>3</v>
      </c>
      <c r="R12" s="81">
        <v>5</v>
      </c>
      <c r="S12" s="81">
        <v>4</v>
      </c>
      <c r="T12" s="81">
        <v>13</v>
      </c>
      <c r="U12" s="81">
        <v>15</v>
      </c>
      <c r="V12" s="81">
        <v>14</v>
      </c>
      <c r="W12" s="69">
        <f t="shared" si="0"/>
        <v>1.0833333333333333</v>
      </c>
      <c r="X12" s="45">
        <f t="shared" si="1"/>
        <v>1.25</v>
      </c>
      <c r="Z12" s="68">
        <v>16</v>
      </c>
      <c r="AA12" s="69" t="s">
        <v>306</v>
      </c>
      <c r="AB12" s="81">
        <v>12</v>
      </c>
      <c r="AC12" s="81">
        <v>5</v>
      </c>
      <c r="AD12" s="81">
        <v>1</v>
      </c>
      <c r="AE12" s="81">
        <v>6</v>
      </c>
      <c r="AF12" s="81">
        <v>13</v>
      </c>
      <c r="AG12" s="81">
        <v>17</v>
      </c>
      <c r="AH12" s="81">
        <v>16</v>
      </c>
      <c r="AI12" s="45">
        <f t="shared" si="2"/>
        <v>1.0833333333333333</v>
      </c>
      <c r="AJ12" s="45">
        <f t="shared" si="3"/>
        <v>1.4166666666666667</v>
      </c>
    </row>
    <row r="13" spans="1:36" x14ac:dyDescent="0.2">
      <c r="A13" s="140"/>
      <c r="B13" s="140"/>
      <c r="C13" s="140"/>
      <c r="D13" s="140"/>
      <c r="E13" s="140"/>
      <c r="F13" s="140"/>
      <c r="G13" s="127" t="s">
        <v>68</v>
      </c>
      <c r="H13" s="127"/>
      <c r="I13" s="126">
        <f>1/G46</f>
        <v>20.021233469567413</v>
      </c>
      <c r="J13" s="126"/>
      <c r="K13" s="140"/>
      <c r="L13" s="140"/>
      <c r="N13" s="66">
        <v>21</v>
      </c>
      <c r="O13" s="67" t="s">
        <v>307</v>
      </c>
      <c r="P13" s="81">
        <v>14</v>
      </c>
      <c r="Q13" s="81">
        <v>4</v>
      </c>
      <c r="R13" s="81">
        <v>4</v>
      </c>
      <c r="S13" s="81">
        <v>6</v>
      </c>
      <c r="T13" s="81">
        <v>18</v>
      </c>
      <c r="U13" s="81">
        <v>21</v>
      </c>
      <c r="V13" s="81">
        <v>16</v>
      </c>
      <c r="W13" s="67">
        <f t="shared" si="0"/>
        <v>1.2857142857142858</v>
      </c>
      <c r="X13" s="47">
        <f t="shared" si="1"/>
        <v>1.5</v>
      </c>
      <c r="Z13" s="66">
        <v>21</v>
      </c>
      <c r="AA13" s="67" t="s">
        <v>307</v>
      </c>
      <c r="AB13" s="81">
        <v>12</v>
      </c>
      <c r="AC13" s="81">
        <v>2</v>
      </c>
      <c r="AD13" s="81">
        <v>2</v>
      </c>
      <c r="AE13" s="81">
        <v>8</v>
      </c>
      <c r="AF13" s="81">
        <v>14</v>
      </c>
      <c r="AG13" s="81">
        <v>20</v>
      </c>
      <c r="AH13" s="81">
        <v>8</v>
      </c>
      <c r="AI13" s="47">
        <f t="shared" si="2"/>
        <v>1.1666666666666667</v>
      </c>
      <c r="AJ13" s="47">
        <f t="shared" si="3"/>
        <v>1.6666666666666667</v>
      </c>
    </row>
    <row r="14" spans="1:36" ht="15" customHeight="1" x14ac:dyDescent="0.2">
      <c r="A14" s="142" t="s">
        <v>57</v>
      </c>
      <c r="B14" s="142"/>
      <c r="C14" s="142"/>
      <c r="D14" s="140"/>
      <c r="E14" s="140"/>
      <c r="F14" s="140"/>
      <c r="G14" s="127" t="s">
        <v>69</v>
      </c>
      <c r="H14" s="127"/>
      <c r="I14" s="126">
        <f>1/G47</f>
        <v>56.359859722223291</v>
      </c>
      <c r="J14" s="126"/>
      <c r="K14" s="140"/>
      <c r="L14" s="140"/>
      <c r="N14" s="68">
        <v>22</v>
      </c>
      <c r="O14" s="69" t="s">
        <v>308</v>
      </c>
      <c r="P14" s="81">
        <v>14</v>
      </c>
      <c r="Q14" s="81">
        <v>3</v>
      </c>
      <c r="R14" s="81">
        <v>5</v>
      </c>
      <c r="S14" s="81">
        <v>6</v>
      </c>
      <c r="T14" s="81">
        <v>14</v>
      </c>
      <c r="U14" s="81">
        <v>23</v>
      </c>
      <c r="V14" s="81">
        <v>14</v>
      </c>
      <c r="W14" s="69">
        <f t="shared" si="0"/>
        <v>1</v>
      </c>
      <c r="X14" s="45">
        <f t="shared" si="1"/>
        <v>1.6428571428571428</v>
      </c>
      <c r="Z14" s="68">
        <v>22</v>
      </c>
      <c r="AA14" s="69" t="s">
        <v>308</v>
      </c>
      <c r="AB14" s="81">
        <v>14</v>
      </c>
      <c r="AC14" s="81">
        <v>2</v>
      </c>
      <c r="AD14" s="81">
        <v>2</v>
      </c>
      <c r="AE14" s="81">
        <v>10</v>
      </c>
      <c r="AF14" s="81">
        <v>14</v>
      </c>
      <c r="AG14" s="81">
        <v>29</v>
      </c>
      <c r="AH14" s="81">
        <v>8</v>
      </c>
      <c r="AI14" s="45">
        <f t="shared" si="2"/>
        <v>1</v>
      </c>
      <c r="AJ14" s="45">
        <f t="shared" si="3"/>
        <v>2.0714285714285716</v>
      </c>
    </row>
    <row r="15" spans="1:36" x14ac:dyDescent="0.2">
      <c r="A15" s="32" t="s">
        <v>58</v>
      </c>
      <c r="B15" s="32" t="s">
        <v>52</v>
      </c>
      <c r="C15" s="32" t="s">
        <v>53</v>
      </c>
      <c r="D15" s="140"/>
      <c r="E15" s="140"/>
      <c r="F15" s="140"/>
      <c r="G15" s="129" t="s">
        <v>70</v>
      </c>
      <c r="H15" s="129"/>
      <c r="I15" s="124">
        <f>1/H44</f>
        <v>10.758341677552114</v>
      </c>
      <c r="J15" s="124"/>
      <c r="K15" s="140"/>
      <c r="L15" s="140"/>
      <c r="N15" s="66">
        <v>1</v>
      </c>
      <c r="O15" s="67" t="s">
        <v>309</v>
      </c>
      <c r="P15" s="81">
        <v>14</v>
      </c>
      <c r="Q15" s="81">
        <v>10</v>
      </c>
      <c r="R15" s="81">
        <v>3</v>
      </c>
      <c r="S15" s="81">
        <v>1</v>
      </c>
      <c r="T15" s="81">
        <v>20</v>
      </c>
      <c r="U15" s="81">
        <v>4</v>
      </c>
      <c r="V15" s="81">
        <v>33</v>
      </c>
      <c r="W15" s="67">
        <f t="shared" si="0"/>
        <v>1.4285714285714286</v>
      </c>
      <c r="X15" s="47">
        <f t="shared" si="1"/>
        <v>0.2857142857142857</v>
      </c>
      <c r="Z15" s="66">
        <v>1</v>
      </c>
      <c r="AA15" s="67" t="s">
        <v>309</v>
      </c>
      <c r="AB15" s="81">
        <v>14</v>
      </c>
      <c r="AC15" s="81">
        <v>7</v>
      </c>
      <c r="AD15" s="81">
        <v>3</v>
      </c>
      <c r="AE15" s="81">
        <v>4</v>
      </c>
      <c r="AF15" s="81">
        <v>16</v>
      </c>
      <c r="AG15" s="81">
        <v>13</v>
      </c>
      <c r="AH15" s="81">
        <v>24</v>
      </c>
      <c r="AI15" s="47">
        <f t="shared" si="2"/>
        <v>1.1428571428571428</v>
      </c>
      <c r="AJ15" s="47">
        <f t="shared" si="3"/>
        <v>0.9285714285714286</v>
      </c>
    </row>
    <row r="16" spans="1:36" x14ac:dyDescent="0.2">
      <c r="A16" s="30">
        <v>0.5</v>
      </c>
      <c r="B16" s="42">
        <f>F44</f>
        <v>4.161260880743517E-2</v>
      </c>
      <c r="C16" s="43">
        <f>1/B16</f>
        <v>24.031177776609962</v>
      </c>
      <c r="D16" s="140"/>
      <c r="E16" s="140"/>
      <c r="F16" s="140"/>
      <c r="G16" s="129" t="s">
        <v>71</v>
      </c>
      <c r="H16" s="129"/>
      <c r="I16" s="124">
        <f>1/H45</f>
        <v>10.094926281011105</v>
      </c>
      <c r="J16" s="124"/>
      <c r="K16" s="140"/>
      <c r="L16" s="140"/>
      <c r="N16" s="68">
        <v>7</v>
      </c>
      <c r="O16" s="69" t="s">
        <v>310</v>
      </c>
      <c r="P16" s="81">
        <v>14</v>
      </c>
      <c r="Q16" s="81">
        <v>6</v>
      </c>
      <c r="R16" s="81">
        <v>5</v>
      </c>
      <c r="S16" s="81">
        <v>3</v>
      </c>
      <c r="T16" s="81">
        <v>25</v>
      </c>
      <c r="U16" s="81">
        <v>20</v>
      </c>
      <c r="V16" s="81">
        <v>23</v>
      </c>
      <c r="W16" s="69">
        <f t="shared" si="0"/>
        <v>1.7857142857142858</v>
      </c>
      <c r="X16" s="45">
        <f t="shared" si="1"/>
        <v>1.4285714285714286</v>
      </c>
      <c r="Z16" s="68">
        <v>7</v>
      </c>
      <c r="AA16" s="69" t="s">
        <v>310</v>
      </c>
      <c r="AB16" s="81">
        <v>13</v>
      </c>
      <c r="AC16" s="81">
        <v>6</v>
      </c>
      <c r="AD16" s="81">
        <v>1</v>
      </c>
      <c r="AE16" s="81">
        <v>6</v>
      </c>
      <c r="AF16" s="81">
        <v>15</v>
      </c>
      <c r="AG16" s="81">
        <v>16</v>
      </c>
      <c r="AH16" s="81">
        <v>19</v>
      </c>
      <c r="AI16" s="45">
        <f t="shared" si="2"/>
        <v>1.1538461538461537</v>
      </c>
      <c r="AJ16" s="45">
        <f t="shared" si="3"/>
        <v>1.2307692307692308</v>
      </c>
    </row>
    <row r="17" spans="1:36" x14ac:dyDescent="0.2">
      <c r="A17" s="29">
        <v>1.5</v>
      </c>
      <c r="B17" s="35">
        <f>SUM(F44,F45,G44)</f>
        <v>0.17391374239570589</v>
      </c>
      <c r="C17" s="43">
        <f t="shared" ref="C17:C20" si="4">1/B17</f>
        <v>5.7499768921348391</v>
      </c>
      <c r="D17" s="140"/>
      <c r="E17" s="140"/>
      <c r="F17" s="140"/>
      <c r="G17" s="128" t="s">
        <v>72</v>
      </c>
      <c r="H17" s="128"/>
      <c r="I17" s="125">
        <f>1/H46</f>
        <v>18.944841068151707</v>
      </c>
      <c r="J17" s="125"/>
      <c r="K17" s="140"/>
      <c r="L17" s="140"/>
      <c r="N17" s="66">
        <v>19</v>
      </c>
      <c r="O17" s="67" t="s">
        <v>311</v>
      </c>
      <c r="P17" s="81">
        <v>13</v>
      </c>
      <c r="Q17" s="81">
        <v>3</v>
      </c>
      <c r="R17" s="81">
        <v>3</v>
      </c>
      <c r="S17" s="81">
        <v>7</v>
      </c>
      <c r="T17" s="81">
        <v>11</v>
      </c>
      <c r="U17" s="81">
        <v>16</v>
      </c>
      <c r="V17" s="81">
        <v>12</v>
      </c>
      <c r="W17" s="67">
        <f t="shared" si="0"/>
        <v>0.84615384615384615</v>
      </c>
      <c r="X17" s="47">
        <f t="shared" si="1"/>
        <v>1.2307692307692308</v>
      </c>
      <c r="Z17" s="66">
        <v>19</v>
      </c>
      <c r="AA17" s="67" t="s">
        <v>311</v>
      </c>
      <c r="AB17" s="81">
        <v>13</v>
      </c>
      <c r="AC17" s="81">
        <v>3</v>
      </c>
      <c r="AD17" s="81">
        <v>5</v>
      </c>
      <c r="AE17" s="81">
        <v>5</v>
      </c>
      <c r="AF17" s="81">
        <v>13</v>
      </c>
      <c r="AG17" s="81">
        <v>14</v>
      </c>
      <c r="AH17" s="81">
        <v>14</v>
      </c>
      <c r="AI17" s="47">
        <f t="shared" si="2"/>
        <v>1</v>
      </c>
      <c r="AJ17" s="47">
        <f t="shared" si="3"/>
        <v>1.0769230769230769</v>
      </c>
    </row>
    <row r="18" spans="1:36" x14ac:dyDescent="0.2">
      <c r="A18" s="30">
        <v>2.5</v>
      </c>
      <c r="B18" s="42">
        <f>SUM(F44,F45,G44,G45,F46,H44)</f>
        <v>0.3842296832892505</v>
      </c>
      <c r="C18" s="43">
        <f t="shared" si="4"/>
        <v>2.6026099582920401</v>
      </c>
      <c r="D18" s="140"/>
      <c r="E18" s="140"/>
      <c r="F18" s="140"/>
      <c r="G18" s="127" t="s">
        <v>73</v>
      </c>
      <c r="H18" s="127"/>
      <c r="I18" s="126">
        <f>1/H47</f>
        <v>53.329810407725844</v>
      </c>
      <c r="J18" s="126"/>
      <c r="K18" s="140"/>
      <c r="L18" s="140"/>
      <c r="N18" s="68">
        <v>3</v>
      </c>
      <c r="O18" s="69" t="s">
        <v>312</v>
      </c>
      <c r="P18" s="81">
        <v>13</v>
      </c>
      <c r="Q18" s="81">
        <v>7</v>
      </c>
      <c r="R18" s="81">
        <v>3</v>
      </c>
      <c r="S18" s="81">
        <v>3</v>
      </c>
      <c r="T18" s="81">
        <v>20</v>
      </c>
      <c r="U18" s="81">
        <v>13</v>
      </c>
      <c r="V18" s="81">
        <v>24</v>
      </c>
      <c r="W18" s="69">
        <f t="shared" si="0"/>
        <v>1.5384615384615385</v>
      </c>
      <c r="X18" s="45">
        <f t="shared" si="1"/>
        <v>1</v>
      </c>
      <c r="Z18" s="68">
        <v>3</v>
      </c>
      <c r="AA18" s="69" t="s">
        <v>312</v>
      </c>
      <c r="AB18" s="81">
        <v>14</v>
      </c>
      <c r="AC18" s="81">
        <v>7</v>
      </c>
      <c r="AD18" s="81">
        <v>4</v>
      </c>
      <c r="AE18" s="81">
        <v>3</v>
      </c>
      <c r="AF18" s="81">
        <v>22</v>
      </c>
      <c r="AG18" s="81">
        <v>15</v>
      </c>
      <c r="AH18" s="81">
        <v>25</v>
      </c>
      <c r="AI18" s="45">
        <f t="shared" si="2"/>
        <v>1.5714285714285714</v>
      </c>
      <c r="AJ18" s="45">
        <f t="shared" si="3"/>
        <v>1.0714285714285714</v>
      </c>
    </row>
    <row r="19" spans="1:36" x14ac:dyDescent="0.2">
      <c r="A19" s="29">
        <v>3.5</v>
      </c>
      <c r="B19" s="35">
        <f>SUM(F44,F45,F46,F47,G44,G45,G46,H44,H45,I44)</f>
        <v>0.60711915669110428</v>
      </c>
      <c r="C19" s="43">
        <f t="shared" si="4"/>
        <v>1.6471231206904402</v>
      </c>
      <c r="D19" s="140"/>
      <c r="E19" s="140"/>
      <c r="F19" s="140"/>
      <c r="G19" s="129" t="s">
        <v>74</v>
      </c>
      <c r="H19" s="129"/>
      <c r="I19" s="124">
        <f>1/I44</f>
        <v>15.269918825023904</v>
      </c>
      <c r="J19" s="124"/>
      <c r="K19" s="140"/>
      <c r="L19" s="140"/>
      <c r="N19" s="66">
        <v>24</v>
      </c>
      <c r="O19" s="67" t="s">
        <v>313</v>
      </c>
      <c r="P19" s="81">
        <v>14</v>
      </c>
      <c r="Q19" s="81">
        <v>2</v>
      </c>
      <c r="R19" s="81">
        <v>2</v>
      </c>
      <c r="S19" s="81">
        <v>10</v>
      </c>
      <c r="T19" s="81">
        <v>11</v>
      </c>
      <c r="U19" s="81">
        <v>21</v>
      </c>
      <c r="V19" s="81">
        <v>8</v>
      </c>
      <c r="W19" s="67">
        <f t="shared" si="0"/>
        <v>0.7857142857142857</v>
      </c>
      <c r="X19" s="47">
        <f t="shared" si="1"/>
        <v>1.5</v>
      </c>
      <c r="Z19" s="66">
        <v>24</v>
      </c>
      <c r="AA19" s="67" t="s">
        <v>313</v>
      </c>
      <c r="AB19" s="81">
        <v>14</v>
      </c>
      <c r="AC19" s="81">
        <v>3</v>
      </c>
      <c r="AD19" s="81">
        <v>3</v>
      </c>
      <c r="AE19" s="81">
        <v>8</v>
      </c>
      <c r="AF19" s="81">
        <v>11</v>
      </c>
      <c r="AG19" s="81">
        <v>21</v>
      </c>
      <c r="AH19" s="81">
        <v>12</v>
      </c>
      <c r="AI19" s="47">
        <f t="shared" si="2"/>
        <v>0.7857142857142857</v>
      </c>
      <c r="AJ19" s="47">
        <f t="shared" si="3"/>
        <v>1.5</v>
      </c>
    </row>
    <row r="20" spans="1:36" x14ac:dyDescent="0.2">
      <c r="A20" s="30">
        <v>4.5</v>
      </c>
      <c r="B20" s="42">
        <f>SUM(F44,F45,F46,F47,F48,G44,G45,G47,H44,H45,H46,I44,I45,J44)</f>
        <v>0.73433321074320435</v>
      </c>
      <c r="C20" s="43">
        <f t="shared" si="4"/>
        <v>1.3617796190749967</v>
      </c>
      <c r="D20" s="140"/>
      <c r="E20" s="140"/>
      <c r="F20" s="140"/>
      <c r="G20" s="129" t="s">
        <v>75</v>
      </c>
      <c r="H20" s="129"/>
      <c r="I20" s="124">
        <f>1/I45</f>
        <v>14.32829607719933</v>
      </c>
      <c r="J20" s="124"/>
      <c r="K20" s="140"/>
      <c r="L20" s="140"/>
      <c r="N20" s="68">
        <v>5</v>
      </c>
      <c r="O20" s="69" t="s">
        <v>314</v>
      </c>
      <c r="P20" s="81">
        <v>14</v>
      </c>
      <c r="Q20" s="81">
        <v>6</v>
      </c>
      <c r="R20" s="81">
        <v>4</v>
      </c>
      <c r="S20" s="81">
        <v>4</v>
      </c>
      <c r="T20" s="81">
        <v>16</v>
      </c>
      <c r="U20" s="81">
        <v>13</v>
      </c>
      <c r="V20" s="81">
        <v>22</v>
      </c>
      <c r="W20" s="69">
        <f t="shared" si="0"/>
        <v>1.1428571428571428</v>
      </c>
      <c r="X20" s="45">
        <f t="shared" si="1"/>
        <v>0.9285714285714286</v>
      </c>
      <c r="Z20" s="68">
        <v>5</v>
      </c>
      <c r="AA20" s="69" t="s">
        <v>314</v>
      </c>
      <c r="AB20" s="81">
        <v>14</v>
      </c>
      <c r="AC20" s="81">
        <v>7</v>
      </c>
      <c r="AD20" s="81">
        <v>2</v>
      </c>
      <c r="AE20" s="81">
        <v>5</v>
      </c>
      <c r="AF20" s="81">
        <v>22</v>
      </c>
      <c r="AG20" s="81">
        <v>15</v>
      </c>
      <c r="AH20" s="81">
        <v>23</v>
      </c>
      <c r="AI20" s="45">
        <f t="shared" si="2"/>
        <v>1.5714285714285714</v>
      </c>
      <c r="AJ20" s="45">
        <f t="shared" si="3"/>
        <v>1.0714285714285714</v>
      </c>
    </row>
    <row r="21" spans="1:36" x14ac:dyDescent="0.2">
      <c r="A21" s="140"/>
      <c r="B21" s="140"/>
      <c r="C21" s="140"/>
      <c r="D21" s="140"/>
      <c r="E21" s="140"/>
      <c r="F21" s="140"/>
      <c r="G21" s="129" t="s">
        <v>76</v>
      </c>
      <c r="H21" s="129"/>
      <c r="I21" s="124">
        <f>1/I46</f>
        <v>26.88947738732519</v>
      </c>
      <c r="J21" s="124"/>
      <c r="K21" s="140"/>
      <c r="L21" s="140"/>
      <c r="N21" s="66">
        <v>2</v>
      </c>
      <c r="O21" s="67" t="s">
        <v>315</v>
      </c>
      <c r="P21" s="81">
        <v>14</v>
      </c>
      <c r="Q21" s="81">
        <v>12</v>
      </c>
      <c r="R21" s="81">
        <v>1</v>
      </c>
      <c r="S21" s="81">
        <v>1</v>
      </c>
      <c r="T21" s="81">
        <v>27</v>
      </c>
      <c r="U21" s="81">
        <v>6</v>
      </c>
      <c r="V21" s="81">
        <v>37</v>
      </c>
      <c r="W21" s="67">
        <f t="shared" si="0"/>
        <v>1.9285714285714286</v>
      </c>
      <c r="X21" s="47">
        <f t="shared" si="1"/>
        <v>0.42857142857142855</v>
      </c>
      <c r="Z21" s="66">
        <v>2</v>
      </c>
      <c r="AA21" s="67" t="s">
        <v>315</v>
      </c>
      <c r="AB21" s="81">
        <v>12</v>
      </c>
      <c r="AC21" s="81">
        <v>4</v>
      </c>
      <c r="AD21" s="81">
        <v>6</v>
      </c>
      <c r="AE21" s="81">
        <v>2</v>
      </c>
      <c r="AF21" s="81">
        <v>12</v>
      </c>
      <c r="AG21" s="81">
        <v>12</v>
      </c>
      <c r="AH21" s="81">
        <v>18</v>
      </c>
      <c r="AI21" s="47">
        <f t="shared" si="2"/>
        <v>1</v>
      </c>
      <c r="AJ21" s="47">
        <f t="shared" si="3"/>
        <v>1</v>
      </c>
    </row>
    <row r="22" spans="1:36" x14ac:dyDescent="0.2">
      <c r="A22" s="140"/>
      <c r="B22" s="140"/>
      <c r="C22" s="140"/>
      <c r="D22" s="140"/>
      <c r="E22" s="140"/>
      <c r="F22" s="140"/>
      <c r="G22" s="128" t="s">
        <v>77</v>
      </c>
      <c r="H22" s="128"/>
      <c r="I22" s="125">
        <f>1/I47</f>
        <v>75.693996369260034</v>
      </c>
      <c r="J22" s="125"/>
      <c r="K22" s="140"/>
      <c r="L22" s="140"/>
      <c r="N22" s="68">
        <v>12</v>
      </c>
      <c r="O22" s="69" t="s">
        <v>316</v>
      </c>
      <c r="P22" s="81">
        <v>13</v>
      </c>
      <c r="Q22" s="81">
        <v>6</v>
      </c>
      <c r="R22" s="81">
        <v>4</v>
      </c>
      <c r="S22" s="81">
        <v>3</v>
      </c>
      <c r="T22" s="81">
        <v>17</v>
      </c>
      <c r="U22" s="81">
        <v>10</v>
      </c>
      <c r="V22" s="81">
        <v>22</v>
      </c>
      <c r="W22" s="69">
        <f t="shared" si="0"/>
        <v>1.3076923076923077</v>
      </c>
      <c r="X22" s="45">
        <f t="shared" si="1"/>
        <v>0.76923076923076927</v>
      </c>
      <c r="Z22" s="68">
        <v>12</v>
      </c>
      <c r="AA22" s="69" t="s">
        <v>316</v>
      </c>
      <c r="AB22" s="81">
        <v>14</v>
      </c>
      <c r="AC22" s="81">
        <v>5</v>
      </c>
      <c r="AD22" s="81">
        <v>2</v>
      </c>
      <c r="AE22" s="81">
        <v>7</v>
      </c>
      <c r="AF22" s="81">
        <v>19</v>
      </c>
      <c r="AG22" s="81">
        <v>15</v>
      </c>
      <c r="AH22" s="81">
        <v>17</v>
      </c>
      <c r="AI22" s="45">
        <f t="shared" si="2"/>
        <v>1.3571428571428572</v>
      </c>
      <c r="AJ22" s="45">
        <f t="shared" si="3"/>
        <v>1.0714285714285714</v>
      </c>
    </row>
    <row r="23" spans="1:36" ht="15" x14ac:dyDescent="0.2">
      <c r="A23" s="142" t="s">
        <v>59</v>
      </c>
      <c r="B23" s="142"/>
      <c r="C23" s="142"/>
      <c r="D23" s="140"/>
      <c r="E23" s="140"/>
      <c r="F23" s="140"/>
      <c r="G23" s="129" t="s">
        <v>78</v>
      </c>
      <c r="H23" s="129"/>
      <c r="I23" s="124">
        <f>1/SUM(J44,J45,J46,J47,K48,K47,K46,K45,K44,L44,L45,L46,L47,L48,L49,M44,M45,M46,M47,M48,M49,M50,N44,N45,N46,N47,N48,N49,N50,N51)</f>
        <v>6.2098733253845779</v>
      </c>
      <c r="J23" s="124"/>
      <c r="K23" s="140"/>
      <c r="L23" s="140"/>
      <c r="N23" s="66">
        <v>11</v>
      </c>
      <c r="O23" s="67" t="s">
        <v>317</v>
      </c>
      <c r="P23" s="81">
        <v>13</v>
      </c>
      <c r="Q23" s="81">
        <v>8</v>
      </c>
      <c r="R23" s="81">
        <v>2</v>
      </c>
      <c r="S23" s="81">
        <v>3</v>
      </c>
      <c r="T23" s="81">
        <v>16</v>
      </c>
      <c r="U23" s="81">
        <v>12</v>
      </c>
      <c r="V23" s="81">
        <v>26</v>
      </c>
      <c r="W23" s="67">
        <f t="shared" si="0"/>
        <v>1.2307692307692308</v>
      </c>
      <c r="X23" s="47">
        <f t="shared" si="1"/>
        <v>0.92307692307692313</v>
      </c>
      <c r="Z23" s="66">
        <v>11</v>
      </c>
      <c r="AA23" s="67" t="s">
        <v>317</v>
      </c>
      <c r="AB23" s="81">
        <v>15</v>
      </c>
      <c r="AC23" s="81">
        <v>3</v>
      </c>
      <c r="AD23" s="81">
        <v>4</v>
      </c>
      <c r="AE23" s="81">
        <v>8</v>
      </c>
      <c r="AF23" s="81">
        <v>12</v>
      </c>
      <c r="AG23" s="81">
        <v>23</v>
      </c>
      <c r="AH23" s="81">
        <v>13</v>
      </c>
      <c r="AI23" s="47">
        <f t="shared" si="2"/>
        <v>0.8</v>
      </c>
      <c r="AJ23" s="47">
        <f t="shared" si="3"/>
        <v>1.5333333333333334</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50.045455197607879</v>
      </c>
      <c r="J24" s="126"/>
      <c r="K24" s="140"/>
      <c r="L24" s="140"/>
      <c r="N24" s="68">
        <v>6</v>
      </c>
      <c r="O24" s="69" t="s">
        <v>318</v>
      </c>
      <c r="P24" s="81">
        <v>14</v>
      </c>
      <c r="Q24" s="81">
        <v>6</v>
      </c>
      <c r="R24" s="81">
        <v>5</v>
      </c>
      <c r="S24" s="81">
        <v>3</v>
      </c>
      <c r="T24" s="81">
        <v>22</v>
      </c>
      <c r="U24" s="81">
        <v>13</v>
      </c>
      <c r="V24" s="81">
        <v>23</v>
      </c>
      <c r="W24" s="69">
        <f t="shared" si="0"/>
        <v>1.5714285714285714</v>
      </c>
      <c r="X24" s="45">
        <f t="shared" si="1"/>
        <v>0.9285714285714286</v>
      </c>
      <c r="Z24" s="68">
        <v>6</v>
      </c>
      <c r="AA24" s="69" t="s">
        <v>318</v>
      </c>
      <c r="AB24" s="81">
        <v>13</v>
      </c>
      <c r="AC24" s="81">
        <v>5</v>
      </c>
      <c r="AD24" s="81">
        <v>4</v>
      </c>
      <c r="AE24" s="81">
        <v>4</v>
      </c>
      <c r="AF24" s="81">
        <v>14</v>
      </c>
      <c r="AG24" s="81">
        <v>15</v>
      </c>
      <c r="AH24" s="81">
        <v>19</v>
      </c>
      <c r="AI24" s="45">
        <f t="shared" si="2"/>
        <v>1.0769230769230769</v>
      </c>
      <c r="AJ24" s="45">
        <f t="shared" si="3"/>
        <v>1.1538461538461537</v>
      </c>
    </row>
    <row r="25" spans="1:36" x14ac:dyDescent="0.2">
      <c r="A25" s="30">
        <v>0.5</v>
      </c>
      <c r="B25" s="42">
        <f>1-B16</f>
        <v>0.95838739119256489</v>
      </c>
      <c r="C25" s="43">
        <f>1/B25</f>
        <v>1.0434194034581932</v>
      </c>
      <c r="D25" s="140"/>
      <c r="E25" s="140"/>
      <c r="F25" s="140"/>
      <c r="G25" s="128" t="s">
        <v>79</v>
      </c>
      <c r="H25" s="128"/>
      <c r="I25" s="125">
        <f>1/SUM(J48,K49,L50,M51,N52)</f>
        <v>490.56420642489167</v>
      </c>
      <c r="J25" s="125"/>
      <c r="K25" s="140"/>
      <c r="L25" s="140"/>
      <c r="N25" s="66">
        <v>13</v>
      </c>
      <c r="O25" s="67" t="s">
        <v>319</v>
      </c>
      <c r="P25" s="81">
        <v>14</v>
      </c>
      <c r="Q25" s="81">
        <v>6</v>
      </c>
      <c r="R25" s="81">
        <v>4</v>
      </c>
      <c r="S25" s="81">
        <v>4</v>
      </c>
      <c r="T25" s="81">
        <v>19</v>
      </c>
      <c r="U25" s="81">
        <v>12</v>
      </c>
      <c r="V25" s="81">
        <v>22</v>
      </c>
      <c r="W25" s="67">
        <f t="shared" si="0"/>
        <v>1.3571428571428572</v>
      </c>
      <c r="X25" s="47">
        <f t="shared" si="1"/>
        <v>0.8571428571428571</v>
      </c>
      <c r="Z25" s="66">
        <v>13</v>
      </c>
      <c r="AA25" s="67" t="s">
        <v>319</v>
      </c>
      <c r="AB25" s="81">
        <v>13</v>
      </c>
      <c r="AC25" s="81">
        <v>4</v>
      </c>
      <c r="AD25" s="81">
        <v>4</v>
      </c>
      <c r="AE25" s="81">
        <v>5</v>
      </c>
      <c r="AF25" s="81">
        <v>10</v>
      </c>
      <c r="AG25" s="81">
        <v>11</v>
      </c>
      <c r="AH25" s="81">
        <v>16</v>
      </c>
      <c r="AI25" s="47">
        <f t="shared" si="2"/>
        <v>0.76923076923076927</v>
      </c>
      <c r="AJ25" s="47">
        <f t="shared" si="3"/>
        <v>0.84615384615384615</v>
      </c>
    </row>
    <row r="26" spans="1:36" x14ac:dyDescent="0.2">
      <c r="A26" s="29">
        <v>1.5</v>
      </c>
      <c r="B26" s="42">
        <f t="shared" ref="B26:B29" si="5">1-B17</f>
        <v>0.82608625760429411</v>
      </c>
      <c r="C26" s="43">
        <f t="shared" ref="C26:C29" si="6">1/B26</f>
        <v>1.2105273399657652</v>
      </c>
      <c r="D26" s="140"/>
      <c r="E26" s="140"/>
      <c r="F26" s="140"/>
      <c r="G26" s="141"/>
      <c r="H26" s="140"/>
      <c r="I26" s="140"/>
      <c r="J26" s="140"/>
      <c r="K26" s="140"/>
      <c r="L26" s="140"/>
      <c r="N26" s="68">
        <v>14</v>
      </c>
      <c r="O26" s="69" t="s">
        <v>320</v>
      </c>
      <c r="P26" s="81">
        <v>12</v>
      </c>
      <c r="Q26" s="81">
        <v>7</v>
      </c>
      <c r="R26" s="81">
        <v>2</v>
      </c>
      <c r="S26" s="81">
        <v>3</v>
      </c>
      <c r="T26" s="81">
        <v>19</v>
      </c>
      <c r="U26" s="81">
        <v>11</v>
      </c>
      <c r="V26" s="81">
        <v>23</v>
      </c>
      <c r="W26" s="69">
        <f t="shared" si="0"/>
        <v>1.5833333333333333</v>
      </c>
      <c r="X26" s="45">
        <f t="shared" si="1"/>
        <v>0.91666666666666663</v>
      </c>
      <c r="Z26" s="68">
        <v>14</v>
      </c>
      <c r="AA26" s="69" t="s">
        <v>320</v>
      </c>
      <c r="AB26" s="81">
        <v>13</v>
      </c>
      <c r="AC26" s="81">
        <v>3</v>
      </c>
      <c r="AD26" s="81">
        <v>5</v>
      </c>
      <c r="AE26" s="81">
        <v>5</v>
      </c>
      <c r="AF26" s="81">
        <v>11</v>
      </c>
      <c r="AG26" s="81">
        <v>12</v>
      </c>
      <c r="AH26" s="81">
        <v>14</v>
      </c>
      <c r="AI26" s="45">
        <f t="shared" si="2"/>
        <v>0.84615384615384615</v>
      </c>
      <c r="AJ26" s="45">
        <f t="shared" si="3"/>
        <v>0.92307692307692313</v>
      </c>
    </row>
    <row r="27" spans="1:36" x14ac:dyDescent="0.2">
      <c r="A27" s="30">
        <v>2.5</v>
      </c>
      <c r="B27" s="42">
        <f t="shared" si="5"/>
        <v>0.61577031671074955</v>
      </c>
      <c r="C27" s="43">
        <f t="shared" si="6"/>
        <v>1.6239821453909697</v>
      </c>
      <c r="D27" s="140"/>
      <c r="E27" s="140"/>
      <c r="F27" s="140"/>
      <c r="G27" s="141"/>
      <c r="H27" s="140"/>
      <c r="I27" s="140"/>
      <c r="J27" s="140"/>
      <c r="K27" s="140"/>
      <c r="L27" s="140"/>
      <c r="N27" s="28" t="s">
        <v>81</v>
      </c>
      <c r="O27" s="31"/>
      <c r="P27" s="31"/>
      <c r="Q27" s="31"/>
      <c r="R27" s="31"/>
      <c r="S27" s="31"/>
      <c r="T27" s="31"/>
      <c r="U27" s="31"/>
      <c r="V27" s="31"/>
      <c r="W27" s="28">
        <f>AVERAGE(W3:W26)</f>
        <v>1.2954441391941391</v>
      </c>
      <c r="X27" s="28">
        <f>AVERAGE(X3:X26)</f>
        <v>1.0453296703296704</v>
      </c>
      <c r="Z27" s="28" t="s">
        <v>81</v>
      </c>
      <c r="AA27" s="28"/>
      <c r="AB27" s="28"/>
      <c r="AC27" s="28"/>
      <c r="AD27" s="28"/>
      <c r="AE27" s="28"/>
      <c r="AF27" s="28"/>
      <c r="AG27" s="28"/>
      <c r="AH27" s="28"/>
      <c r="AI27" s="28">
        <f>AVERAGE(AI3:AI22)</f>
        <v>1.0723826173826174</v>
      </c>
      <c r="AJ27" s="28">
        <f>AVERAGE(AJ3:AJ22)</f>
        <v>1.3348393273393273</v>
      </c>
    </row>
    <row r="28" spans="1:36" x14ac:dyDescent="0.2">
      <c r="A28" s="29">
        <v>3.5</v>
      </c>
      <c r="B28" s="42">
        <f t="shared" si="5"/>
        <v>0.39288084330889572</v>
      </c>
      <c r="C28" s="43">
        <f t="shared" si="6"/>
        <v>2.5453009914605773</v>
      </c>
      <c r="D28" s="140"/>
      <c r="E28" s="140"/>
      <c r="F28" s="140"/>
      <c r="G28" s="141"/>
      <c r="H28" s="140"/>
      <c r="I28" s="140"/>
      <c r="J28" s="140"/>
      <c r="K28" s="140"/>
      <c r="L28" s="140"/>
    </row>
    <row r="29" spans="1:36" x14ac:dyDescent="0.2">
      <c r="A29" s="30">
        <v>4.5</v>
      </c>
      <c r="B29" s="42">
        <f t="shared" si="5"/>
        <v>0.26566678925679565</v>
      </c>
      <c r="C29" s="43">
        <f t="shared" si="6"/>
        <v>3.7641136959478665</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1.2954441391941391</v>
      </c>
      <c r="E34" s="121" t="s">
        <v>87</v>
      </c>
      <c r="F34" s="121"/>
      <c r="G34" s="117">
        <f t="shared" ref="G34" si="7">C36/C34</f>
        <v>1.3784571883007866</v>
      </c>
      <c r="H34" s="117"/>
      <c r="J34" s="23" t="s">
        <v>99</v>
      </c>
      <c r="K34" s="42">
        <f>SUM(B9,C9)</f>
        <v>0.81684893125699176</v>
      </c>
      <c r="L34" s="43">
        <f>1/K34</f>
        <v>1.2242165738788076</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1.0723826173826174</v>
      </c>
      <c r="E35" s="122" t="s">
        <v>88</v>
      </c>
      <c r="F35" s="122"/>
      <c r="G35" s="116">
        <f t="shared" ref="G35" si="8">C39/C34</f>
        <v>1.1836352390209421</v>
      </c>
      <c r="H35" s="116"/>
      <c r="J35" s="32" t="s">
        <v>100</v>
      </c>
      <c r="K35" s="35">
        <f>SUM(C9,D9)</f>
        <v>0.38617686481657276</v>
      </c>
      <c r="L35" s="50">
        <f>1/K35</f>
        <v>2.5894870747241225</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"AFC Wimbledon",W3,A2= "Barrow",W4,A2= "Bradford City",W5,A2= "Carlisle United",W6,A2= "Colchester Utd",W7,A2= "Crawley Town",W7,A2= "Crewe Alexander",W8,A2= "Doncaster",W9,A2= "Gillingham",W10,A2= "Grimsby Town",W11,A2= "Harrogate",W12,A2= "Hartlepool Utd",W13,A2= "Leyton Orient",W14,A2= "Mansfield Town",W15,A2= "Newport County",W16,A2= "Northampton",W17,A2= "Rochdale",W18,A2= "Salford City",W19,A2= "Stevenage",W20,A2= "Stockport",W21,A2= "Sutton United",W22, A2= "Swindon Town",W23, A2= "Tranmere Rovers",W24, A2= "Walsall",W25)</f>
        <v>1.7857142857142858</v>
      </c>
      <c r="E36" s="121" t="s">
        <v>89</v>
      </c>
      <c r="F36" s="121"/>
      <c r="G36" s="117">
        <f t="shared" ref="G36" si="9">C38/C35</f>
        <v>0.74600239413855263</v>
      </c>
      <c r="H36" s="117"/>
      <c r="J36" s="23">
        <v>12</v>
      </c>
      <c r="K36" s="42">
        <f>SUM(B9,D9)</f>
        <v>0.79626389980684953</v>
      </c>
      <c r="L36" s="43">
        <f>1/K36</f>
        <v>1.2558650470560966</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"AFC Wimbledon",X3,A2= "Barrow",X4,A2= "Bradford City",X5,A2= "Carlisle United",X6,A2= "Colchester Utd",X7,A2= "Crawley ToXn",X7,A2= "Crewe Alexander",X8,A2= "Doncaster",X9,A2= "Gillingham",X10,A2= "Grimsby Town",X11,A2= "Harrogate",X12,A2= "Hartlepool Utd",X13,A2= "Leyton Orient",X14,A2= "Mansfield Town",X15,A2= "Newport County",X16,A2= "Northampton",X17,A2= "Rochdale",X18,A2= "Salford City",X19,A2= "Stevenage",X20,A2= "Stockport",X21,A2= "Sutton United",X22, A2= "Swindon Town",X23, A2= "Tranmere Rovers",X24, A2= "Walsall",X25)</f>
        <v>1.4285714285714286</v>
      </c>
      <c r="E37" s="123" t="s">
        <v>90</v>
      </c>
      <c r="F37" s="123"/>
      <c r="G37" s="118">
        <f t="shared" ref="G37" si="10">C37/C35</f>
        <v>1.3321471323902725</v>
      </c>
      <c r="H37" s="118"/>
      <c r="V37" s="65"/>
      <c r="W37" s="65"/>
      <c r="X37" s="65"/>
      <c r="Y37" s="65"/>
      <c r="Z37" s="65"/>
      <c r="AA37" s="65"/>
      <c r="AB37" s="65"/>
      <c r="AC37" s="65"/>
      <c r="AD37" s="65"/>
      <c r="AE37" s="65"/>
    </row>
    <row r="38" spans="1:31" ht="15" x14ac:dyDescent="0.2">
      <c r="A38" s="120" t="s">
        <v>85</v>
      </c>
      <c r="B38" s="120"/>
      <c r="C38" s="21" cm="1">
        <f t="array" ref="C38">_xlfn.IFS(C2= "AFC Wimbledon",AI3,C2= "Barrow",AI4,C2= "Bradford City",AI5,C2= "Carlisle United",AI6,C2= "Colchester Utd",AI7,C2= "Crawley Town",AI7,C2= "Crewe Alexander",AI8,C2= "Doncaster",AI9,C2= "Gillingham",AI10,C2= "Grimsby Town",AI11,C2= "Harrogate",AI12,C2= "Hartlepool Utd",AI13,C2= "Leyton Orient",AI14,C2= "Mansfield Town",AI15,C2= "Newport County",AI16,C2= "Northampton",AI17,C2= "Rochdale",AI18,C2= "Salford City",AI19,C2= "Stevenage",AI20,C2= "Stockport",AI21,C2= "Sutton United",AI22, C2= "Swindon Town",AI23, C2= "Tranmere Rovers",AI24, C2= "Walsall",AI25)</f>
        <v>0.8</v>
      </c>
      <c r="G38" s="22"/>
      <c r="X38" s="65"/>
      <c r="Y38" s="65"/>
      <c r="Z38" s="65"/>
      <c r="AA38" s="65"/>
      <c r="AB38" s="65"/>
      <c r="AC38" s="65"/>
      <c r="AD38" s="65"/>
      <c r="AE38" s="65"/>
    </row>
    <row r="39" spans="1:31" ht="15" x14ac:dyDescent="0.2">
      <c r="A39" s="119" t="s">
        <v>84</v>
      </c>
      <c r="B39" s="119"/>
      <c r="C39" s="20" cm="1">
        <f t="array" ref="C39">_xlfn.IFS(C2= "AFC Wimbledon",AJ3,C2= "Barrow",AJ4,C2= "Bradford City",AJ5,C2= "Carlisle United",AJ6,C2= "Colchester Utd",AJ7,C2= "Crawley Town",AJ7,C2= "Crewe Alexander",AJ8,C2= "Doncaster",AJ9,C2= "Gillingham",AJ10,C2= "Grimsby Town",AJ11,C2= "Harrogate",AJ12,C2= "Hartlepool Utd",AJ13,C2= "Leyton Orient",AJ14,C2= "Mansfield Town",AJ15,C2= "Newport County",AJ16,C2= "Northampton",AJ17,C2= "Rochdale",AJ18,C2= "Salford City",AJ19,C2= "Stevenage",AJ20,C2= "Stockport",AJ21,C2= "Sutton United",AJ22, C2= "Swindon Town",AJ23, C2= "Tranmere Rovers",AJ24, C2= "Walsall",AJ25)</f>
        <v>1.5333333333333334</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2.1136343553945394</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1.065717705912218</v>
      </c>
      <c r="D43" s="34" t="s">
        <v>96</v>
      </c>
      <c r="E43" s="29" t="s">
        <v>97</v>
      </c>
      <c r="F43" s="35">
        <f>(($B$42^F42)*EXP(-$B$42))/(FACT(F42))</f>
        <v>0.12079814429514911</v>
      </c>
      <c r="G43" s="35">
        <f t="shared" ref="G43:N43" si="11">(($B$42^G42)*EXP(-$B$42))/(FACT(G42))</f>
        <v>0.25532310785013407</v>
      </c>
      <c r="H43" s="35">
        <f t="shared" si="11"/>
        <v>0.26982984623907424</v>
      </c>
      <c r="I43" s="35">
        <f t="shared" si="11"/>
        <v>0.19010721104057779</v>
      </c>
      <c r="J43" s="35">
        <f t="shared" si="11"/>
        <v>0.10045428311590134</v>
      </c>
      <c r="K43" s="35">
        <f t="shared" si="11"/>
        <v>4.2464724788059731E-2</v>
      </c>
      <c r="L43" s="35">
        <f t="shared" si="11"/>
        <v>1.4959150200736192E-2</v>
      </c>
      <c r="M43" s="35">
        <f t="shared" si="11"/>
        <v>4.5168819702547337E-3</v>
      </c>
      <c r="N43" s="35">
        <f t="shared" si="11"/>
        <v>1.1933796139490728E-3</v>
      </c>
      <c r="X43" s="65"/>
      <c r="Y43" s="65"/>
      <c r="Z43" s="65"/>
      <c r="AA43" s="65"/>
      <c r="AB43" s="65"/>
      <c r="AC43" s="65"/>
      <c r="AD43" s="65"/>
      <c r="AE43" s="65"/>
    </row>
    <row r="44" spans="1:31" x14ac:dyDescent="0.2">
      <c r="A44" s="29" t="s">
        <v>94</v>
      </c>
      <c r="B44" s="20">
        <f>B42+B43</f>
        <v>3.1793520613067576</v>
      </c>
      <c r="D44" s="34">
        <v>0</v>
      </c>
      <c r="E44" s="35">
        <f>(($B$43^D44)*EXP(-$B$43))/(FACT(D44))</f>
        <v>0.34448053031147602</v>
      </c>
      <c r="F44" s="36">
        <f>E44*F43</f>
        <v>4.161260880743517E-2</v>
      </c>
      <c r="G44" s="38">
        <f>E44*G43</f>
        <v>8.7953839592988373E-2</v>
      </c>
      <c r="H44" s="38">
        <f>E44*H43</f>
        <v>9.2951128526300331E-2</v>
      </c>
      <c r="I44" s="38">
        <f>E44*I43</f>
        <v>6.5488232875293928E-2</v>
      </c>
      <c r="J44" s="38">
        <f>E44*J43</f>
        <v>3.4604544719824847E-2</v>
      </c>
      <c r="K44" s="38">
        <f>E44*K43</f>
        <v>1.4628270914521697E-2</v>
      </c>
      <c r="L44" s="38">
        <f>E44*L43</f>
        <v>5.1531359941586266E-3</v>
      </c>
      <c r="M44" s="38">
        <f>E44*M43</f>
        <v>1.5559778964676953E-3</v>
      </c>
      <c r="N44" s="38">
        <f>E44*N43</f>
        <v>4.1109604227608114E-4</v>
      </c>
      <c r="X44" s="65"/>
      <c r="Y44" s="65"/>
      <c r="Z44" s="65"/>
      <c r="AA44" s="65"/>
      <c r="AB44" s="65"/>
      <c r="AC44" s="65"/>
      <c r="AD44" s="65"/>
      <c r="AE44" s="65"/>
    </row>
    <row r="45" spans="1:31" x14ac:dyDescent="0.2">
      <c r="D45" s="34">
        <v>1</v>
      </c>
      <c r="E45" s="35">
        <f t="shared" ref="E45:E52" si="12">(($B$43^D45)*EXP(-$B$43))/(FACT(D45))</f>
        <v>0.36711900049497054</v>
      </c>
      <c r="F45" s="37">
        <f>E45*F43</f>
        <v>4.4347293995282366E-2</v>
      </c>
      <c r="G45" s="36">
        <f>E45*G43</f>
        <v>9.3733964157210789E-2</v>
      </c>
      <c r="H45" s="38">
        <f>E45*H43</f>
        <v>9.9059663455000516E-2</v>
      </c>
      <c r="I45" s="38">
        <f>E45*I43</f>
        <v>6.9791969304103349E-2</v>
      </c>
      <c r="J45" s="38">
        <f>E45*J43</f>
        <v>3.6878676012948496E-2</v>
      </c>
      <c r="K45" s="38">
        <f>E45*K43</f>
        <v>1.5589607320486488E-2</v>
      </c>
      <c r="L45" s="38">
        <f>E45*L43</f>
        <v>5.4917882699484092E-3</v>
      </c>
      <c r="M45" s="38">
        <f>E45*M43</f>
        <v>1.658233194273671E-3</v>
      </c>
      <c r="N45" s="38">
        <f>E45*N43</f>
        <v>4.3811233108405741E-4</v>
      </c>
      <c r="X45" s="65"/>
      <c r="Y45" s="65"/>
      <c r="Z45" s="65"/>
      <c r="AA45" s="65"/>
      <c r="AB45" s="65"/>
      <c r="AC45" s="65"/>
      <c r="AD45" s="65"/>
      <c r="AE45" s="65"/>
    </row>
    <row r="46" spans="1:31" x14ac:dyDescent="0.2">
      <c r="D46" s="34">
        <v>2</v>
      </c>
      <c r="E46" s="35">
        <f t="shared" si="12"/>
        <v>0.19562260950214319</v>
      </c>
      <c r="F46" s="37">
        <f>E46*F43</f>
        <v>2.36308482100335E-2</v>
      </c>
      <c r="G46" s="37">
        <f>E46*G43</f>
        <v>4.9946972623840367E-2</v>
      </c>
      <c r="H46" s="36">
        <f>E46*H43</f>
        <v>5.2784818642849764E-2</v>
      </c>
      <c r="I46" s="38">
        <f>E46*I43</f>
        <v>3.7189268708932473E-2</v>
      </c>
      <c r="J46" s="38">
        <f>E46*J43</f>
        <v>1.9651128998799703E-2</v>
      </c>
      <c r="K46" s="38">
        <f>E46*K43</f>
        <v>8.3070602748305886E-3</v>
      </c>
      <c r="L46" s="38">
        <f>E46*L43</f>
        <v>2.926347998202523E-3</v>
      </c>
      <c r="M46" s="38">
        <f>E46*M43</f>
        <v>8.8360423783441294E-4</v>
      </c>
      <c r="N46" s="38">
        <f>E46*N43</f>
        <v>2.3345203420737786E-4</v>
      </c>
      <c r="V46" s="65"/>
      <c r="W46" s="65"/>
      <c r="X46" s="65"/>
      <c r="Y46" s="65"/>
      <c r="Z46" s="65"/>
      <c r="AA46" s="65"/>
      <c r="AB46" s="65"/>
      <c r="AC46" s="65"/>
      <c r="AD46" s="65"/>
      <c r="AE46" s="65"/>
    </row>
    <row r="47" spans="1:31" x14ac:dyDescent="0.2">
      <c r="D47" s="34">
        <v>3</v>
      </c>
      <c r="E47" s="35">
        <f t="shared" si="12"/>
        <v>6.9492826207728578E-2</v>
      </c>
      <c r="F47" s="37">
        <f>E47*F43</f>
        <v>8.3946044477189157E-3</v>
      </c>
      <c r="G47" s="37">
        <f>E47*G43</f>
        <v>1.7743124360646508E-2</v>
      </c>
      <c r="H47" s="37">
        <f>E47*H43</f>
        <v>1.8751238610350111E-2</v>
      </c>
      <c r="I47" s="36">
        <f>E47*I43</f>
        <v>1.3211087377678852E-2</v>
      </c>
      <c r="J47" s="38">
        <f>E47*J43</f>
        <v>6.9808520383952948E-3</v>
      </c>
      <c r="K47" s="38">
        <f>E47*K43</f>
        <v>2.9509937396556586E-3</v>
      </c>
      <c r="L47" s="38">
        <f>E47*L43</f>
        <v>1.0395536251150684E-3</v>
      </c>
      <c r="M47" s="38">
        <f>E47*M43</f>
        <v>3.1389089375973483E-4</v>
      </c>
      <c r="N47" s="38">
        <f>E47*N43</f>
        <v>8.293132211200914E-5</v>
      </c>
      <c r="V47" s="65"/>
      <c r="W47" s="65"/>
      <c r="X47" s="65"/>
      <c r="Y47" s="65"/>
      <c r="Z47" s="65"/>
      <c r="AA47" s="65"/>
      <c r="AB47" s="65"/>
      <c r="AC47" s="65"/>
      <c r="AD47" s="65"/>
      <c r="AE47" s="65"/>
    </row>
    <row r="48" spans="1:31" x14ac:dyDescent="0.2">
      <c r="D48" s="34">
        <v>4</v>
      </c>
      <c r="E48" s="35">
        <f t="shared" si="12"/>
        <v>1.8514933830864239E-2</v>
      </c>
      <c r="F48" s="37">
        <f>E48*F43</f>
        <v>2.2365696485158763E-3</v>
      </c>
      <c r="G48" s="37">
        <f>E48*G43</f>
        <v>4.7272904473358458E-3</v>
      </c>
      <c r="H48" s="37">
        <f>E48*H43</f>
        <v>4.9958817487087319E-3</v>
      </c>
      <c r="I48" s="37">
        <f>E48*I43</f>
        <v>3.5198224331864413E-3</v>
      </c>
      <c r="J48" s="36">
        <f>E48*J43</f>
        <v>1.859904404917816E-3</v>
      </c>
      <c r="K48" s="38">
        <f>E48*K43</f>
        <v>7.8623156959678638E-4</v>
      </c>
      <c r="L48" s="38">
        <f>E48*L43</f>
        <v>2.7696767613259011E-4</v>
      </c>
      <c r="M48" s="38">
        <f>E48*M43</f>
        <v>8.3629770801090092E-5</v>
      </c>
      <c r="N48" s="38">
        <f>E48*N43</f>
        <v>2.2095344587369395E-5</v>
      </c>
      <c r="V48" s="65"/>
      <c r="W48" s="65"/>
      <c r="X48" s="65"/>
      <c r="Y48" s="65"/>
      <c r="Z48" s="65"/>
      <c r="AA48" s="65"/>
      <c r="AB48" s="65"/>
      <c r="AC48" s="65"/>
      <c r="AD48" s="65"/>
      <c r="AE48" s="65"/>
    </row>
    <row r="49" spans="4:31" x14ac:dyDescent="0.2">
      <c r="D49" s="34">
        <v>5</v>
      </c>
      <c r="E49" s="35">
        <f t="shared" si="12"/>
        <v>3.9463385614690299E-3</v>
      </c>
      <c r="F49" s="37">
        <f>E49*F43</f>
        <v>4.7671037498584704E-4</v>
      </c>
      <c r="G49" s="37">
        <f>E49*G43</f>
        <v>1.0075914261431001E-3</v>
      </c>
      <c r="H49" s="37">
        <f>E49*H43</f>
        <v>1.0648399272485177E-3</v>
      </c>
      <c r="I49" s="37">
        <f>E49*I43</f>
        <v>7.5022741774276303E-4</v>
      </c>
      <c r="J49" s="37">
        <f>E49*J43</f>
        <v>3.9642661112500874E-4</v>
      </c>
      <c r="K49" s="36">
        <f>E49*K43</f>
        <v>1.6758018093328988E-4</v>
      </c>
      <c r="L49" s="38">
        <f>E49*L43</f>
        <v>5.9033871283972415E-5</v>
      </c>
      <c r="M49" s="38">
        <f>E49*M43</f>
        <v>1.7825145496820463E-5</v>
      </c>
      <c r="N49" s="38">
        <f>E49*N43</f>
        <v>4.7094799889982506E-6</v>
      </c>
      <c r="V49" s="65"/>
      <c r="W49" s="65"/>
      <c r="X49" s="65"/>
      <c r="Y49" s="65"/>
      <c r="Z49" s="65"/>
      <c r="AA49" s="65"/>
      <c r="AB49" s="65"/>
      <c r="AC49" s="65"/>
      <c r="AD49" s="65"/>
      <c r="AE49" s="65"/>
    </row>
    <row r="50" spans="4:31" x14ac:dyDescent="0.2">
      <c r="D50" s="34">
        <v>6</v>
      </c>
      <c r="E50" s="35">
        <f t="shared" si="12"/>
        <v>7.009471464136162E-4</v>
      </c>
      <c r="F50" s="37">
        <f>E50*F43</f>
        <v>8.4673114535745018E-5</v>
      </c>
      <c r="G50" s="37">
        <f>E50*G43</f>
        <v>1.7896800386100743E-4</v>
      </c>
      <c r="H50" s="37">
        <f>E50*H43</f>
        <v>1.8913646073850392E-4</v>
      </c>
      <c r="I50" s="37">
        <f>E50*I43</f>
        <v>1.3325510709154411E-4</v>
      </c>
      <c r="J50" s="37">
        <f>E50*J43</f>
        <v>7.0413143095116544E-5</v>
      </c>
      <c r="K50" s="37">
        <f>E50*K43</f>
        <v>2.976552766343002E-5</v>
      </c>
      <c r="L50" s="36">
        <f>E50*L43</f>
        <v>1.0485573645978708E-5</v>
      </c>
      <c r="M50" s="38">
        <f>E50*M43</f>
        <v>3.1660955277371682E-6</v>
      </c>
      <c r="N50" s="38">
        <f>E50*N43</f>
        <v>8.3649603498578549E-7</v>
      </c>
      <c r="V50" s="65"/>
      <c r="W50" s="65"/>
      <c r="X50" s="65"/>
      <c r="Y50" s="65"/>
      <c r="Z50" s="65"/>
      <c r="AA50" s="65"/>
      <c r="AB50" s="65"/>
      <c r="AC50" s="65"/>
      <c r="AD50" s="65"/>
      <c r="AE50" s="65"/>
    </row>
    <row r="51" spans="4:31" x14ac:dyDescent="0.2">
      <c r="D51" s="34">
        <v>7</v>
      </c>
      <c r="E51" s="35">
        <f t="shared" si="12"/>
        <v>1.0671596926309066E-4</v>
      </c>
      <c r="F51" s="37">
        <f>E51*F43</f>
        <v>1.2891091053639523E-5</v>
      </c>
      <c r="G51" s="37">
        <f>E51*G43</f>
        <v>2.7247052929491687E-5</v>
      </c>
      <c r="H51" s="37">
        <f>E51*H43</f>
        <v>2.8795153577513524E-5</v>
      </c>
      <c r="I51" s="37">
        <f>E51*I43</f>
        <v>2.028747529009819E-5</v>
      </c>
      <c r="J51" s="37">
        <f>E51*J43</f>
        <v>1.0720076189342333E-5</v>
      </c>
      <c r="K51" s="37">
        <f>E51*K43</f>
        <v>4.5316642652481862E-6</v>
      </c>
      <c r="L51" s="37">
        <f>E51*L43</f>
        <v>1.5963802130237199E-6</v>
      </c>
      <c r="M51" s="36">
        <f>E51*M43</f>
        <v>4.8202343750271257E-7</v>
      </c>
      <c r="N51" s="38">
        <f>E51*N43</f>
        <v>1.2735266220138826E-7</v>
      </c>
      <c r="V51" s="65"/>
      <c r="W51" s="65"/>
      <c r="X51" s="65"/>
      <c r="Y51" s="65"/>
      <c r="Z51" s="65"/>
      <c r="AA51" s="65"/>
      <c r="AB51" s="65"/>
      <c r="AC51" s="65"/>
      <c r="AD51" s="65"/>
      <c r="AE51" s="65"/>
    </row>
    <row r="52" spans="4:31" x14ac:dyDescent="0.2">
      <c r="D52" s="34">
        <v>8</v>
      </c>
      <c r="E52" s="35">
        <f t="shared" si="12"/>
        <v>1.4216137243407468E-5</v>
      </c>
      <c r="F52" s="37">
        <f>E52*F43</f>
        <v>1.7172829980487785E-6</v>
      </c>
      <c r="G52" s="37">
        <f>E52*G43</f>
        <v>3.6297083426108324E-6</v>
      </c>
      <c r="H52" s="37">
        <f>E52*H43</f>
        <v>3.8359381265022139E-6</v>
      </c>
      <c r="I52" s="37">
        <f>E52*I43</f>
        <v>2.7025902031142812E-6</v>
      </c>
      <c r="J52" s="37">
        <f>E52*J43</f>
        <v>1.4280718754637629E-6</v>
      </c>
      <c r="K52" s="37">
        <f>E52*K43</f>
        <v>6.0368435559058423E-7</v>
      </c>
      <c r="L52" s="37">
        <f>E52*L43</f>
        <v>2.1266133229841208E-7</v>
      </c>
      <c r="M52" s="37">
        <f>E52*M43</f>
        <v>6.4212614001414026E-8</v>
      </c>
      <c r="N52" s="36">
        <f>E52*N43</f>
        <v>1.696524837538464E-8</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9" priority="5" rank="1"/>
  </conditionalFormatting>
  <conditionalFormatting sqref="I7:J25">
    <cfRule type="top10" dxfId="8" priority="4" bottom="1" rank="2"/>
  </conditionalFormatting>
  <conditionalFormatting sqref="B9:D9">
    <cfRule type="top10" dxfId="7" priority="3" rank="1"/>
  </conditionalFormatting>
  <conditionalFormatting sqref="B16:B20">
    <cfRule type="top10" dxfId="6" priority="2" rank="1"/>
  </conditionalFormatting>
  <conditionalFormatting sqref="B25:B29">
    <cfRule type="top10" dxfId="5" priority="1" rank="1"/>
  </conditionalFormatting>
  <dataValidations count="2">
    <dataValidation type="list" allowBlank="1" showInputMessage="1" showErrorMessage="1" errorTitle="Team Not Valid" error="Please check spelling and enter a valid team." sqref="C2:D2" xr:uid="{76E6A0E2-E9AD-4CE8-889B-2034BECE2DBC}">
      <formula1>$AA$3:$AA$26</formula1>
    </dataValidation>
    <dataValidation type="list" allowBlank="1" showInputMessage="1" showErrorMessage="1" errorTitle="Team Not Valid" error="Please check spelling and enter a valid team." sqref="A2:B2" xr:uid="{0CF97A5A-E3D9-4E78-AC47-02E6D086EBF9}">
      <formula1>$O$3:$O$26</formula1>
    </dataValidation>
  </dataValidations>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F2EED-B467-4CCA-8B85-8A5A7421D737}">
  <dimension ref="A1:AJ57"/>
  <sheetViews>
    <sheetView zoomScaleNormal="100" workbookViewId="0">
      <selection activeCell="F15" sqref="F15"/>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322</v>
      </c>
      <c r="B2" s="137"/>
      <c r="C2" s="137" t="s">
        <v>341</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66">
        <v>14</v>
      </c>
      <c r="O3" s="67" t="s">
        <v>321</v>
      </c>
      <c r="P3" s="81">
        <v>15</v>
      </c>
      <c r="Q3" s="81">
        <v>4</v>
      </c>
      <c r="R3" s="81">
        <v>2</v>
      </c>
      <c r="S3" s="81">
        <v>9</v>
      </c>
      <c r="T3" s="81">
        <v>18</v>
      </c>
      <c r="U3" s="81">
        <v>24</v>
      </c>
      <c r="V3" s="81">
        <v>14</v>
      </c>
      <c r="W3" s="67">
        <f>T3/P3</f>
        <v>1.2</v>
      </c>
      <c r="X3" s="47">
        <f>U3/P3</f>
        <v>1.6</v>
      </c>
      <c r="Z3" s="66">
        <v>14</v>
      </c>
      <c r="AA3" s="67" t="s">
        <v>321</v>
      </c>
      <c r="AB3" s="81">
        <v>15</v>
      </c>
      <c r="AC3" s="81">
        <v>6</v>
      </c>
      <c r="AD3" s="81">
        <v>2</v>
      </c>
      <c r="AE3" s="81">
        <v>7</v>
      </c>
      <c r="AF3" s="81">
        <v>22</v>
      </c>
      <c r="AG3" s="81">
        <v>25</v>
      </c>
      <c r="AH3" s="81">
        <v>20</v>
      </c>
      <c r="AI3" s="47">
        <f>AF3/AB3</f>
        <v>1.4666666666666666</v>
      </c>
      <c r="AJ3" s="47">
        <f>AG3/AB3</f>
        <v>1.6666666666666667</v>
      </c>
    </row>
    <row r="4" spans="1:36" ht="18" x14ac:dyDescent="0.25">
      <c r="A4" s="135" t="s">
        <v>50</v>
      </c>
      <c r="B4" s="135"/>
      <c r="C4" s="136" t="s">
        <v>51</v>
      </c>
      <c r="D4" s="136"/>
      <c r="E4" s="140"/>
      <c r="F4" s="140"/>
      <c r="G4" s="140"/>
      <c r="H4" s="140"/>
      <c r="I4" s="140"/>
      <c r="J4" s="140"/>
      <c r="K4" s="140"/>
      <c r="L4" s="140"/>
      <c r="N4" s="68">
        <v>13</v>
      </c>
      <c r="O4" s="69" t="s">
        <v>322</v>
      </c>
      <c r="P4" s="81">
        <v>14</v>
      </c>
      <c r="Q4" s="81">
        <v>7</v>
      </c>
      <c r="R4" s="81">
        <v>3</v>
      </c>
      <c r="S4" s="81">
        <v>4</v>
      </c>
      <c r="T4" s="81">
        <v>21</v>
      </c>
      <c r="U4" s="81">
        <v>18</v>
      </c>
      <c r="V4" s="81">
        <v>24</v>
      </c>
      <c r="W4" s="69">
        <f t="shared" ref="W4:W26" si="0">T4/P4</f>
        <v>1.5</v>
      </c>
      <c r="X4" s="45">
        <f t="shared" ref="X4:X26" si="1">U4/P4</f>
        <v>1.2857142857142858</v>
      </c>
      <c r="Z4" s="68">
        <v>13</v>
      </c>
      <c r="AA4" s="69" t="s">
        <v>322</v>
      </c>
      <c r="AB4" s="81">
        <v>14</v>
      </c>
      <c r="AC4" s="81">
        <v>2</v>
      </c>
      <c r="AD4" s="81">
        <v>6</v>
      </c>
      <c r="AE4" s="81">
        <v>6</v>
      </c>
      <c r="AF4" s="81">
        <v>19</v>
      </c>
      <c r="AG4" s="81">
        <v>32</v>
      </c>
      <c r="AH4" s="81">
        <v>12</v>
      </c>
      <c r="AI4" s="45">
        <f t="shared" ref="AI4:AI26" si="2">AF4/AB4</f>
        <v>1.3571428571428572</v>
      </c>
      <c r="AJ4" s="45">
        <f t="shared" ref="AJ4:AJ26" si="3">AG4/AB4</f>
        <v>2.2857142857142856</v>
      </c>
    </row>
    <row r="5" spans="1:36" ht="22.5" x14ac:dyDescent="0.3">
      <c r="A5" s="138">
        <f>B42</f>
        <v>0.80361907949614364</v>
      </c>
      <c r="B5" s="139"/>
      <c r="C5" s="130">
        <f>B43</f>
        <v>1.6060275602260337</v>
      </c>
      <c r="D5" s="130"/>
      <c r="E5" s="140"/>
      <c r="F5" s="140"/>
      <c r="G5" s="140"/>
      <c r="H5" s="140"/>
      <c r="I5" s="140"/>
      <c r="J5" s="140"/>
      <c r="K5" s="140"/>
      <c r="L5" s="140"/>
      <c r="N5" s="66">
        <v>5</v>
      </c>
      <c r="O5" s="67" t="s">
        <v>323</v>
      </c>
      <c r="P5" s="81">
        <v>14</v>
      </c>
      <c r="Q5" s="81">
        <v>9</v>
      </c>
      <c r="R5" s="81">
        <v>2</v>
      </c>
      <c r="S5" s="81">
        <v>3</v>
      </c>
      <c r="T5" s="81">
        <v>23</v>
      </c>
      <c r="U5" s="81">
        <v>17</v>
      </c>
      <c r="V5" s="81">
        <v>29</v>
      </c>
      <c r="W5" s="67">
        <f t="shared" si="0"/>
        <v>1.6428571428571428</v>
      </c>
      <c r="X5" s="47">
        <f t="shared" si="1"/>
        <v>1.2142857142857142</v>
      </c>
      <c r="Z5" s="66">
        <v>5</v>
      </c>
      <c r="AA5" s="67" t="s">
        <v>323</v>
      </c>
      <c r="AB5" s="81">
        <v>12</v>
      </c>
      <c r="AC5" s="81">
        <v>5</v>
      </c>
      <c r="AD5" s="81">
        <v>3</v>
      </c>
      <c r="AE5" s="81">
        <v>4</v>
      </c>
      <c r="AF5" s="81">
        <v>26</v>
      </c>
      <c r="AG5" s="81">
        <v>24</v>
      </c>
      <c r="AH5" s="81">
        <v>18</v>
      </c>
      <c r="AI5" s="47">
        <f t="shared" si="2"/>
        <v>2.1666666666666665</v>
      </c>
      <c r="AJ5" s="47">
        <f t="shared" si="3"/>
        <v>2</v>
      </c>
    </row>
    <row r="6" spans="1:36" x14ac:dyDescent="0.2">
      <c r="A6" s="140"/>
      <c r="B6" s="140"/>
      <c r="C6" s="140"/>
      <c r="D6" s="140"/>
      <c r="E6" s="140"/>
      <c r="F6" s="140"/>
      <c r="G6" s="121" t="s">
        <v>60</v>
      </c>
      <c r="H6" s="121"/>
      <c r="I6" s="121" t="s">
        <v>53</v>
      </c>
      <c r="J6" s="121"/>
      <c r="K6" s="140"/>
      <c r="L6" s="140"/>
      <c r="N6" s="68">
        <v>11</v>
      </c>
      <c r="O6" s="69" t="s">
        <v>324</v>
      </c>
      <c r="P6" s="81">
        <v>11</v>
      </c>
      <c r="Q6" s="81">
        <v>3</v>
      </c>
      <c r="R6" s="81">
        <v>5</v>
      </c>
      <c r="S6" s="81">
        <v>3</v>
      </c>
      <c r="T6" s="81">
        <v>13</v>
      </c>
      <c r="U6" s="81">
        <v>13</v>
      </c>
      <c r="V6" s="81">
        <v>14</v>
      </c>
      <c r="W6" s="69">
        <f t="shared" si="0"/>
        <v>1.1818181818181819</v>
      </c>
      <c r="X6" s="45">
        <f t="shared" si="1"/>
        <v>1.1818181818181819</v>
      </c>
      <c r="Z6" s="68">
        <v>11</v>
      </c>
      <c r="AA6" s="69" t="s">
        <v>324</v>
      </c>
      <c r="AB6" s="81">
        <v>15</v>
      </c>
      <c r="AC6" s="81">
        <v>7</v>
      </c>
      <c r="AD6" s="81">
        <v>4</v>
      </c>
      <c r="AE6" s="81">
        <v>4</v>
      </c>
      <c r="AF6" s="81">
        <v>18</v>
      </c>
      <c r="AG6" s="81">
        <v>12</v>
      </c>
      <c r="AH6" s="81">
        <v>25</v>
      </c>
      <c r="AI6" s="45">
        <f t="shared" si="2"/>
        <v>1.2</v>
      </c>
      <c r="AJ6" s="45">
        <f t="shared" si="3"/>
        <v>0.8</v>
      </c>
    </row>
    <row r="7" spans="1:36" x14ac:dyDescent="0.2">
      <c r="A7" s="140"/>
      <c r="B7" s="140"/>
      <c r="C7" s="140"/>
      <c r="D7" s="140"/>
      <c r="E7" s="140"/>
      <c r="F7" s="140"/>
      <c r="G7" s="128" t="s">
        <v>61</v>
      </c>
      <c r="H7" s="128"/>
      <c r="I7" s="125">
        <f>1/F44</f>
        <v>11.130027540492549</v>
      </c>
      <c r="J7" s="125"/>
      <c r="K7" s="140"/>
      <c r="L7" s="140"/>
      <c r="N7" s="66">
        <v>6</v>
      </c>
      <c r="O7" s="67" t="s">
        <v>325</v>
      </c>
      <c r="P7" s="81">
        <v>15</v>
      </c>
      <c r="Q7" s="81">
        <v>6</v>
      </c>
      <c r="R7" s="81">
        <v>7</v>
      </c>
      <c r="S7" s="81">
        <v>2</v>
      </c>
      <c r="T7" s="81">
        <v>23</v>
      </c>
      <c r="U7" s="81">
        <v>15</v>
      </c>
      <c r="V7" s="81">
        <v>25</v>
      </c>
      <c r="W7" s="67">
        <f t="shared" si="0"/>
        <v>1.5333333333333334</v>
      </c>
      <c r="X7" s="47">
        <f t="shared" si="1"/>
        <v>1</v>
      </c>
      <c r="Z7" s="66">
        <v>6</v>
      </c>
      <c r="AA7" s="67" t="s">
        <v>325</v>
      </c>
      <c r="AB7" s="81">
        <v>13</v>
      </c>
      <c r="AC7" s="81">
        <v>4</v>
      </c>
      <c r="AD7" s="81">
        <v>3</v>
      </c>
      <c r="AE7" s="81">
        <v>6</v>
      </c>
      <c r="AF7" s="81">
        <v>18</v>
      </c>
      <c r="AG7" s="81">
        <v>21</v>
      </c>
      <c r="AH7" s="81">
        <v>15</v>
      </c>
      <c r="AI7" s="47">
        <f t="shared" si="2"/>
        <v>1.3846153846153846</v>
      </c>
      <c r="AJ7" s="47">
        <f t="shared" si="3"/>
        <v>1.6153846153846154</v>
      </c>
    </row>
    <row r="8" spans="1:36" x14ac:dyDescent="0.2">
      <c r="A8" s="21"/>
      <c r="B8" s="29" t="s">
        <v>54</v>
      </c>
      <c r="C8" s="29" t="s">
        <v>55</v>
      </c>
      <c r="D8" s="29" t="s">
        <v>56</v>
      </c>
      <c r="E8" s="140"/>
      <c r="F8" s="140"/>
      <c r="G8" s="127" t="s">
        <v>62</v>
      </c>
      <c r="H8" s="127"/>
      <c r="I8" s="126">
        <f>1/F45</f>
        <v>6.9301597407992803</v>
      </c>
      <c r="J8" s="126"/>
      <c r="K8" s="140"/>
      <c r="L8" s="140"/>
      <c r="N8" s="68">
        <v>4</v>
      </c>
      <c r="O8" s="69" t="s">
        <v>326</v>
      </c>
      <c r="P8" s="81">
        <v>13</v>
      </c>
      <c r="Q8" s="81">
        <v>11</v>
      </c>
      <c r="R8" s="81">
        <v>0</v>
      </c>
      <c r="S8" s="81">
        <v>2</v>
      </c>
      <c r="T8" s="81">
        <v>29</v>
      </c>
      <c r="U8" s="81">
        <v>13</v>
      </c>
      <c r="V8" s="81">
        <v>33</v>
      </c>
      <c r="W8" s="69">
        <f t="shared" si="0"/>
        <v>2.2307692307692308</v>
      </c>
      <c r="X8" s="45">
        <f t="shared" si="1"/>
        <v>1</v>
      </c>
      <c r="Z8" s="68">
        <v>4</v>
      </c>
      <c r="AA8" s="69" t="s">
        <v>326</v>
      </c>
      <c r="AB8" s="81">
        <v>12</v>
      </c>
      <c r="AC8" s="81">
        <v>5</v>
      </c>
      <c r="AD8" s="81">
        <v>4</v>
      </c>
      <c r="AE8" s="81">
        <v>3</v>
      </c>
      <c r="AF8" s="81">
        <v>21</v>
      </c>
      <c r="AG8" s="81">
        <v>17</v>
      </c>
      <c r="AH8" s="81">
        <v>19</v>
      </c>
      <c r="AI8" s="45">
        <f t="shared" si="2"/>
        <v>1.75</v>
      </c>
      <c r="AJ8" s="45">
        <f t="shared" si="3"/>
        <v>1.4166666666666667</v>
      </c>
    </row>
    <row r="9" spans="1:36" x14ac:dyDescent="0.2">
      <c r="A9" s="29" t="s">
        <v>52</v>
      </c>
      <c r="B9" s="38">
        <f>SUM(G44,H44,I44,J44,K44,L44,M44,N44,H45,I45,J45,K45,L45,M45,N45,I46,J46,K46,L46,M46,N46,J47,K47,L47,M47,N47,K48,L48,M48,N48,L49,M49,N49,M50,N50,N51)</f>
        <v>0.18665189602608948</v>
      </c>
      <c r="C9" s="36">
        <f>SUM(F44,G45,H46,I47,J48,K49,L50,M51,N52)</f>
        <v>0.24904358271634869</v>
      </c>
      <c r="D9" s="37">
        <f>SUM(F45,F46,G46,F47,G47,H47,F48,G48,H48,I48,F49,G49,H49,I49,J49,F50,G50,H50,I50,J50,K50,F51,G51,H51,I51,J51,K51,L51,F52,G52,H52,I52,J52,K52,L52,M52)</f>
        <v>0.56425764589279537</v>
      </c>
      <c r="E9" s="140"/>
      <c r="F9" s="140"/>
      <c r="G9" s="127" t="s">
        <v>63</v>
      </c>
      <c r="H9" s="127"/>
      <c r="I9" s="126">
        <f>1/F46</f>
        <v>8.6301878154867087</v>
      </c>
      <c r="J9" s="126"/>
      <c r="K9" s="140"/>
      <c r="L9" s="140"/>
      <c r="N9" s="66">
        <v>7</v>
      </c>
      <c r="O9" s="67" t="s">
        <v>327</v>
      </c>
      <c r="P9" s="81">
        <v>14</v>
      </c>
      <c r="Q9" s="81">
        <v>7</v>
      </c>
      <c r="R9" s="81">
        <v>3</v>
      </c>
      <c r="S9" s="81">
        <v>4</v>
      </c>
      <c r="T9" s="81">
        <v>26</v>
      </c>
      <c r="U9" s="81">
        <v>22</v>
      </c>
      <c r="V9" s="81">
        <v>24</v>
      </c>
      <c r="W9" s="67">
        <f t="shared" si="0"/>
        <v>1.8571428571428572</v>
      </c>
      <c r="X9" s="47">
        <f t="shared" si="1"/>
        <v>1.5714285714285714</v>
      </c>
      <c r="Z9" s="66">
        <v>7</v>
      </c>
      <c r="AA9" s="67" t="s">
        <v>327</v>
      </c>
      <c r="AB9" s="81">
        <v>12</v>
      </c>
      <c r="AC9" s="81">
        <v>4</v>
      </c>
      <c r="AD9" s="81">
        <v>3</v>
      </c>
      <c r="AE9" s="81">
        <v>5</v>
      </c>
      <c r="AF9" s="81">
        <v>14</v>
      </c>
      <c r="AG9" s="81">
        <v>19</v>
      </c>
      <c r="AH9" s="81">
        <v>15</v>
      </c>
      <c r="AI9" s="47">
        <f t="shared" si="2"/>
        <v>1.1666666666666667</v>
      </c>
      <c r="AJ9" s="47">
        <f t="shared" si="3"/>
        <v>1.5833333333333333</v>
      </c>
    </row>
    <row r="10" spans="1:36" x14ac:dyDescent="0.2">
      <c r="A10" s="29" t="s">
        <v>53</v>
      </c>
      <c r="B10" s="39">
        <f>1/B9</f>
        <v>5.3575667930007196</v>
      </c>
      <c r="C10" s="40">
        <f>1/C9</f>
        <v>4.0153614443419023</v>
      </c>
      <c r="D10" s="41">
        <f>1/D9</f>
        <v>1.7722400525344275</v>
      </c>
      <c r="E10" s="140"/>
      <c r="F10" s="140"/>
      <c r="G10" s="127" t="s">
        <v>64</v>
      </c>
      <c r="H10" s="127"/>
      <c r="I10" s="126">
        <f>1/F47</f>
        <v>16.120871202743409</v>
      </c>
      <c r="J10" s="126"/>
      <c r="K10" s="140"/>
      <c r="L10" s="140"/>
      <c r="N10" s="68">
        <v>19</v>
      </c>
      <c r="O10" s="69" t="s">
        <v>344</v>
      </c>
      <c r="P10" s="81">
        <v>15</v>
      </c>
      <c r="Q10" s="81">
        <v>6</v>
      </c>
      <c r="R10" s="81">
        <v>3</v>
      </c>
      <c r="S10" s="81">
        <v>6</v>
      </c>
      <c r="T10" s="81">
        <v>25</v>
      </c>
      <c r="U10" s="81">
        <v>33</v>
      </c>
      <c r="V10" s="81">
        <v>21</v>
      </c>
      <c r="W10" s="69">
        <f t="shared" si="0"/>
        <v>1.6666666666666667</v>
      </c>
      <c r="X10" s="45">
        <f t="shared" si="1"/>
        <v>2.2000000000000002</v>
      </c>
      <c r="Z10" s="68">
        <v>19</v>
      </c>
      <c r="AA10" s="69" t="s">
        <v>344</v>
      </c>
      <c r="AB10" s="81">
        <v>13</v>
      </c>
      <c r="AC10" s="81">
        <v>2</v>
      </c>
      <c r="AD10" s="81">
        <v>3</v>
      </c>
      <c r="AE10" s="81">
        <v>8</v>
      </c>
      <c r="AF10" s="81">
        <v>19</v>
      </c>
      <c r="AG10" s="81">
        <v>34</v>
      </c>
      <c r="AH10" s="81">
        <v>9</v>
      </c>
      <c r="AI10" s="45">
        <f t="shared" si="2"/>
        <v>1.4615384615384615</v>
      </c>
      <c r="AJ10" s="45">
        <f t="shared" si="3"/>
        <v>2.6153846153846154</v>
      </c>
    </row>
    <row r="11" spans="1:36" x14ac:dyDescent="0.2">
      <c r="A11" s="140"/>
      <c r="B11" s="140"/>
      <c r="C11" s="140"/>
      <c r="D11" s="140"/>
      <c r="E11" s="140"/>
      <c r="F11" s="140"/>
      <c r="G11" s="129" t="s">
        <v>66</v>
      </c>
      <c r="H11" s="129"/>
      <c r="I11" s="124">
        <f>1/G44</f>
        <v>13.849879656255673</v>
      </c>
      <c r="J11" s="124"/>
      <c r="K11" s="140"/>
      <c r="L11" s="140"/>
      <c r="N11" s="66">
        <v>9</v>
      </c>
      <c r="O11" s="67" t="s">
        <v>328</v>
      </c>
      <c r="P11" s="81">
        <v>14</v>
      </c>
      <c r="Q11" s="81">
        <v>9</v>
      </c>
      <c r="R11" s="81">
        <v>2</v>
      </c>
      <c r="S11" s="81">
        <v>3</v>
      </c>
      <c r="T11" s="81">
        <v>21</v>
      </c>
      <c r="U11" s="81">
        <v>12</v>
      </c>
      <c r="V11" s="81">
        <v>29</v>
      </c>
      <c r="W11" s="67">
        <f t="shared" si="0"/>
        <v>1.5</v>
      </c>
      <c r="X11" s="47">
        <f t="shared" si="1"/>
        <v>0.8571428571428571</v>
      </c>
      <c r="Z11" s="66">
        <v>9</v>
      </c>
      <c r="AA11" s="67" t="s">
        <v>328</v>
      </c>
      <c r="AB11" s="81">
        <v>14</v>
      </c>
      <c r="AC11" s="81">
        <v>2</v>
      </c>
      <c r="AD11" s="81">
        <v>3</v>
      </c>
      <c r="AE11" s="81">
        <v>9</v>
      </c>
      <c r="AF11" s="81">
        <v>14</v>
      </c>
      <c r="AG11" s="81">
        <v>24</v>
      </c>
      <c r="AH11" s="81">
        <v>9</v>
      </c>
      <c r="AI11" s="47">
        <f t="shared" si="2"/>
        <v>1</v>
      </c>
      <c r="AJ11" s="47">
        <f t="shared" si="3"/>
        <v>1.7142857142857142</v>
      </c>
    </row>
    <row r="12" spans="1:36" x14ac:dyDescent="0.2">
      <c r="A12" s="140"/>
      <c r="B12" s="140"/>
      <c r="C12" s="140"/>
      <c r="D12" s="140"/>
      <c r="E12" s="140"/>
      <c r="F12" s="140"/>
      <c r="G12" s="128" t="s">
        <v>67</v>
      </c>
      <c r="H12" s="128"/>
      <c r="I12" s="125">
        <f>1/G45</f>
        <v>8.6236874131266035</v>
      </c>
      <c r="J12" s="125"/>
      <c r="K12" s="140"/>
      <c r="L12" s="140"/>
      <c r="N12" s="68">
        <v>17</v>
      </c>
      <c r="O12" s="69" t="s">
        <v>329</v>
      </c>
      <c r="P12" s="81">
        <v>13</v>
      </c>
      <c r="Q12" s="81">
        <v>7</v>
      </c>
      <c r="R12" s="81">
        <v>2</v>
      </c>
      <c r="S12" s="81">
        <v>4</v>
      </c>
      <c r="T12" s="81">
        <v>15</v>
      </c>
      <c r="U12" s="81">
        <v>14</v>
      </c>
      <c r="V12" s="81">
        <v>23</v>
      </c>
      <c r="W12" s="69">
        <f t="shared" si="0"/>
        <v>1.1538461538461537</v>
      </c>
      <c r="X12" s="45">
        <f t="shared" si="1"/>
        <v>1.0769230769230769</v>
      </c>
      <c r="Z12" s="68">
        <v>17</v>
      </c>
      <c r="AA12" s="69" t="s">
        <v>329</v>
      </c>
      <c r="AB12" s="81">
        <v>14</v>
      </c>
      <c r="AC12" s="81">
        <v>2</v>
      </c>
      <c r="AD12" s="81">
        <v>3</v>
      </c>
      <c r="AE12" s="81">
        <v>9</v>
      </c>
      <c r="AF12" s="81">
        <v>9</v>
      </c>
      <c r="AG12" s="81">
        <v>20</v>
      </c>
      <c r="AH12" s="81">
        <v>9</v>
      </c>
      <c r="AI12" s="45">
        <f t="shared" si="2"/>
        <v>0.6428571428571429</v>
      </c>
      <c r="AJ12" s="45">
        <f t="shared" si="3"/>
        <v>1.4285714285714286</v>
      </c>
    </row>
    <row r="13" spans="1:36" x14ac:dyDescent="0.2">
      <c r="A13" s="140"/>
      <c r="B13" s="140"/>
      <c r="C13" s="140"/>
      <c r="D13" s="140"/>
      <c r="E13" s="140"/>
      <c r="F13" s="140"/>
      <c r="G13" s="127" t="s">
        <v>68</v>
      </c>
      <c r="H13" s="127"/>
      <c r="I13" s="126">
        <f>1/G46</f>
        <v>10.73915246126025</v>
      </c>
      <c r="J13" s="126"/>
      <c r="K13" s="140"/>
      <c r="L13" s="140"/>
      <c r="N13" s="66">
        <v>21</v>
      </c>
      <c r="O13" s="67" t="s">
        <v>330</v>
      </c>
      <c r="P13" s="81">
        <v>13</v>
      </c>
      <c r="Q13" s="81">
        <v>2</v>
      </c>
      <c r="R13" s="81">
        <v>6</v>
      </c>
      <c r="S13" s="81">
        <v>5</v>
      </c>
      <c r="T13" s="81">
        <v>17</v>
      </c>
      <c r="U13" s="81">
        <v>22</v>
      </c>
      <c r="V13" s="81">
        <v>12</v>
      </c>
      <c r="W13" s="67">
        <f t="shared" si="0"/>
        <v>1.3076923076923077</v>
      </c>
      <c r="X13" s="47">
        <f t="shared" si="1"/>
        <v>1.6923076923076923</v>
      </c>
      <c r="Z13" s="66">
        <v>21</v>
      </c>
      <c r="AA13" s="67" t="s">
        <v>330</v>
      </c>
      <c r="AB13" s="81">
        <v>14</v>
      </c>
      <c r="AC13" s="81">
        <v>3</v>
      </c>
      <c r="AD13" s="81">
        <v>4</v>
      </c>
      <c r="AE13" s="81">
        <v>7</v>
      </c>
      <c r="AF13" s="81">
        <v>16</v>
      </c>
      <c r="AG13" s="81">
        <v>23</v>
      </c>
      <c r="AH13" s="81">
        <v>13</v>
      </c>
      <c r="AI13" s="47">
        <f t="shared" si="2"/>
        <v>1.1428571428571428</v>
      </c>
      <c r="AJ13" s="47">
        <f t="shared" si="3"/>
        <v>1.6428571428571428</v>
      </c>
    </row>
    <row r="14" spans="1:36" ht="15" customHeight="1" x14ac:dyDescent="0.2">
      <c r="A14" s="142" t="s">
        <v>57</v>
      </c>
      <c r="B14" s="142"/>
      <c r="C14" s="142"/>
      <c r="D14" s="140"/>
      <c r="E14" s="140"/>
      <c r="F14" s="140"/>
      <c r="G14" s="127" t="s">
        <v>69</v>
      </c>
      <c r="H14" s="127"/>
      <c r="I14" s="126">
        <f>1/G47</f>
        <v>20.060339051246693</v>
      </c>
      <c r="J14" s="126"/>
      <c r="K14" s="140"/>
      <c r="L14" s="140"/>
      <c r="N14" s="68">
        <v>16</v>
      </c>
      <c r="O14" s="69" t="s">
        <v>331</v>
      </c>
      <c r="P14" s="81">
        <v>13</v>
      </c>
      <c r="Q14" s="81">
        <v>5</v>
      </c>
      <c r="R14" s="81">
        <v>4</v>
      </c>
      <c r="S14" s="81">
        <v>4</v>
      </c>
      <c r="T14" s="81">
        <v>15</v>
      </c>
      <c r="U14" s="81">
        <v>14</v>
      </c>
      <c r="V14" s="81">
        <v>19</v>
      </c>
      <c r="W14" s="69">
        <f t="shared" si="0"/>
        <v>1.1538461538461537</v>
      </c>
      <c r="X14" s="45">
        <f t="shared" si="1"/>
        <v>1.0769230769230769</v>
      </c>
      <c r="Z14" s="68">
        <v>16</v>
      </c>
      <c r="AA14" s="69" t="s">
        <v>331</v>
      </c>
      <c r="AB14" s="81">
        <v>15</v>
      </c>
      <c r="AC14" s="81">
        <v>4</v>
      </c>
      <c r="AD14" s="81">
        <v>1</v>
      </c>
      <c r="AE14" s="81">
        <v>10</v>
      </c>
      <c r="AF14" s="81">
        <v>16</v>
      </c>
      <c r="AG14" s="81">
        <v>27</v>
      </c>
      <c r="AH14" s="81">
        <v>13</v>
      </c>
      <c r="AI14" s="45">
        <f t="shared" si="2"/>
        <v>1.0666666666666667</v>
      </c>
      <c r="AJ14" s="45">
        <f t="shared" si="3"/>
        <v>1.8</v>
      </c>
    </row>
    <row r="15" spans="1:36" x14ac:dyDescent="0.2">
      <c r="A15" s="32" t="s">
        <v>58</v>
      </c>
      <c r="B15" s="32" t="s">
        <v>52</v>
      </c>
      <c r="C15" s="32" t="s">
        <v>53</v>
      </c>
      <c r="D15" s="140"/>
      <c r="E15" s="140"/>
      <c r="F15" s="140"/>
      <c r="G15" s="129" t="s">
        <v>70</v>
      </c>
      <c r="H15" s="129"/>
      <c r="I15" s="124">
        <f>1/H44</f>
        <v>34.468767627914772</v>
      </c>
      <c r="J15" s="124"/>
      <c r="K15" s="140"/>
      <c r="L15" s="140"/>
      <c r="N15" s="66">
        <v>24</v>
      </c>
      <c r="O15" s="67" t="s">
        <v>332</v>
      </c>
      <c r="P15" s="81">
        <v>15</v>
      </c>
      <c r="Q15" s="81">
        <v>3</v>
      </c>
      <c r="R15" s="81">
        <v>5</v>
      </c>
      <c r="S15" s="81">
        <v>7</v>
      </c>
      <c r="T15" s="81">
        <v>16</v>
      </c>
      <c r="U15" s="81">
        <v>25</v>
      </c>
      <c r="V15" s="81">
        <v>14</v>
      </c>
      <c r="W15" s="67">
        <f t="shared" si="0"/>
        <v>1.0666666666666667</v>
      </c>
      <c r="X15" s="47">
        <f t="shared" si="1"/>
        <v>1.6666666666666667</v>
      </c>
      <c r="Z15" s="66">
        <v>24</v>
      </c>
      <c r="AA15" s="67" t="s">
        <v>332</v>
      </c>
      <c r="AB15" s="81">
        <v>15</v>
      </c>
      <c r="AC15" s="81">
        <v>2</v>
      </c>
      <c r="AD15" s="81">
        <v>1</v>
      </c>
      <c r="AE15" s="81">
        <v>12</v>
      </c>
      <c r="AF15" s="81">
        <v>17</v>
      </c>
      <c r="AG15" s="81">
        <v>41</v>
      </c>
      <c r="AH15" s="81">
        <v>7</v>
      </c>
      <c r="AI15" s="47">
        <f t="shared" si="2"/>
        <v>1.1333333333333333</v>
      </c>
      <c r="AJ15" s="47">
        <f t="shared" si="3"/>
        <v>2.7333333333333334</v>
      </c>
    </row>
    <row r="16" spans="1:36" x14ac:dyDescent="0.2">
      <c r="A16" s="30">
        <v>0.5</v>
      </c>
      <c r="B16" s="42">
        <f>F44</f>
        <v>8.9847037337676336E-2</v>
      </c>
      <c r="C16" s="43">
        <f>1/B16</f>
        <v>11.130027540492549</v>
      </c>
      <c r="D16" s="140"/>
      <c r="E16" s="140"/>
      <c r="F16" s="140"/>
      <c r="G16" s="129" t="s">
        <v>71</v>
      </c>
      <c r="H16" s="129"/>
      <c r="I16" s="124">
        <f>1/H45</f>
        <v>21.462127102640512</v>
      </c>
      <c r="J16" s="124"/>
      <c r="K16" s="140"/>
      <c r="L16" s="140"/>
      <c r="N16" s="68">
        <v>2</v>
      </c>
      <c r="O16" s="69" t="s">
        <v>333</v>
      </c>
      <c r="P16" s="81">
        <v>14</v>
      </c>
      <c r="Q16" s="81">
        <v>10</v>
      </c>
      <c r="R16" s="81">
        <v>4</v>
      </c>
      <c r="S16" s="81">
        <v>0</v>
      </c>
      <c r="T16" s="81">
        <v>28</v>
      </c>
      <c r="U16" s="81">
        <v>6</v>
      </c>
      <c r="V16" s="81">
        <v>34</v>
      </c>
      <c r="W16" s="69">
        <f t="shared" si="0"/>
        <v>2</v>
      </c>
      <c r="X16" s="45">
        <f t="shared" si="1"/>
        <v>0.42857142857142855</v>
      </c>
      <c r="Z16" s="68">
        <v>2</v>
      </c>
      <c r="AA16" s="69" t="s">
        <v>333</v>
      </c>
      <c r="AB16" s="81">
        <v>15</v>
      </c>
      <c r="AC16" s="81">
        <v>10</v>
      </c>
      <c r="AD16" s="81">
        <v>4</v>
      </c>
      <c r="AE16" s="81">
        <v>1</v>
      </c>
      <c r="AF16" s="81">
        <v>44</v>
      </c>
      <c r="AG16" s="81">
        <v>20</v>
      </c>
      <c r="AH16" s="81">
        <v>34</v>
      </c>
      <c r="AI16" s="45">
        <f t="shared" si="2"/>
        <v>2.9333333333333331</v>
      </c>
      <c r="AJ16" s="45">
        <f t="shared" si="3"/>
        <v>1.3333333333333333</v>
      </c>
    </row>
    <row r="17" spans="1:36" x14ac:dyDescent="0.2">
      <c r="A17" s="29">
        <v>1.5</v>
      </c>
      <c r="B17" s="35">
        <f>SUM(F44,F45,G44)</f>
        <v>0.3063466489474011</v>
      </c>
      <c r="C17" s="43">
        <f t="shared" ref="C17:C20" si="4">1/B17</f>
        <v>3.2642759548242921</v>
      </c>
      <c r="D17" s="140"/>
      <c r="E17" s="140"/>
      <c r="F17" s="140"/>
      <c r="G17" s="128" t="s">
        <v>72</v>
      </c>
      <c r="H17" s="128"/>
      <c r="I17" s="125">
        <f>1/H46</f>
        <v>26.72697235609072</v>
      </c>
      <c r="J17" s="125"/>
      <c r="K17" s="140"/>
      <c r="L17" s="140"/>
      <c r="N17" s="66">
        <v>20</v>
      </c>
      <c r="O17" s="67" t="s">
        <v>334</v>
      </c>
      <c r="P17" s="81">
        <v>12</v>
      </c>
      <c r="Q17" s="81">
        <v>6</v>
      </c>
      <c r="R17" s="81">
        <v>2</v>
      </c>
      <c r="S17" s="81">
        <v>4</v>
      </c>
      <c r="T17" s="81">
        <v>21</v>
      </c>
      <c r="U17" s="81">
        <v>19</v>
      </c>
      <c r="V17" s="81">
        <v>20</v>
      </c>
      <c r="W17" s="67">
        <f t="shared" si="0"/>
        <v>1.75</v>
      </c>
      <c r="X17" s="47">
        <f t="shared" si="1"/>
        <v>1.5833333333333333</v>
      </c>
      <c r="Z17" s="66">
        <v>20</v>
      </c>
      <c r="AA17" s="67" t="s">
        <v>334</v>
      </c>
      <c r="AB17" s="81">
        <v>14</v>
      </c>
      <c r="AC17" s="81">
        <v>1</v>
      </c>
      <c r="AD17" s="81">
        <v>5</v>
      </c>
      <c r="AE17" s="81">
        <v>8</v>
      </c>
      <c r="AF17" s="81">
        <v>12</v>
      </c>
      <c r="AG17" s="81">
        <v>22</v>
      </c>
      <c r="AH17" s="81">
        <v>8</v>
      </c>
      <c r="AI17" s="47">
        <f t="shared" si="2"/>
        <v>0.8571428571428571</v>
      </c>
      <c r="AJ17" s="47">
        <f t="shared" si="3"/>
        <v>1.5714285714285714</v>
      </c>
    </row>
    <row r="18" spans="1:36" x14ac:dyDescent="0.2">
      <c r="A18" s="30">
        <v>2.5</v>
      </c>
      <c r="B18" s="42">
        <f>SUM(F44,F45,G44,G45,F46,H44)</f>
        <v>0.56719042975566603</v>
      </c>
      <c r="C18" s="43">
        <f t="shared" si="4"/>
        <v>1.7630762924381136</v>
      </c>
      <c r="D18" s="140"/>
      <c r="E18" s="140"/>
      <c r="F18" s="140"/>
      <c r="G18" s="127" t="s">
        <v>73</v>
      </c>
      <c r="H18" s="127"/>
      <c r="I18" s="126">
        <f>1/H47</f>
        <v>49.92499447331241</v>
      </c>
      <c r="J18" s="126"/>
      <c r="K18" s="140"/>
      <c r="L18" s="140"/>
      <c r="N18" s="68">
        <v>23</v>
      </c>
      <c r="O18" s="69" t="s">
        <v>335</v>
      </c>
      <c r="P18" s="81">
        <v>15</v>
      </c>
      <c r="Q18" s="81">
        <v>4</v>
      </c>
      <c r="R18" s="81">
        <v>3</v>
      </c>
      <c r="S18" s="81">
        <v>8</v>
      </c>
      <c r="T18" s="81">
        <v>22</v>
      </c>
      <c r="U18" s="81">
        <v>30</v>
      </c>
      <c r="V18" s="81">
        <v>15</v>
      </c>
      <c r="W18" s="69">
        <f t="shared" si="0"/>
        <v>1.4666666666666666</v>
      </c>
      <c r="X18" s="45">
        <f t="shared" si="1"/>
        <v>2</v>
      </c>
      <c r="Z18" s="68">
        <v>23</v>
      </c>
      <c r="AA18" s="69" t="s">
        <v>335</v>
      </c>
      <c r="AB18" s="81">
        <v>14</v>
      </c>
      <c r="AC18" s="81">
        <v>1</v>
      </c>
      <c r="AD18" s="81">
        <v>5</v>
      </c>
      <c r="AE18" s="81">
        <v>8</v>
      </c>
      <c r="AF18" s="81">
        <v>12</v>
      </c>
      <c r="AG18" s="81">
        <v>26</v>
      </c>
      <c r="AH18" s="81">
        <v>8</v>
      </c>
      <c r="AI18" s="45">
        <f t="shared" si="2"/>
        <v>0.8571428571428571</v>
      </c>
      <c r="AJ18" s="45">
        <f t="shared" si="3"/>
        <v>1.8571428571428572</v>
      </c>
    </row>
    <row r="19" spans="1:36" x14ac:dyDescent="0.2">
      <c r="A19" s="29">
        <v>3.5</v>
      </c>
      <c r="B19" s="35">
        <f>SUM(F44,F45,F46,F47,G44,G45,G46,H44,H45,I44)</f>
        <v>0.77670420972802057</v>
      </c>
      <c r="C19" s="43">
        <f t="shared" si="4"/>
        <v>1.2874914124003154</v>
      </c>
      <c r="D19" s="140"/>
      <c r="E19" s="140"/>
      <c r="F19" s="140"/>
      <c r="G19" s="129" t="s">
        <v>74</v>
      </c>
      <c r="H19" s="129"/>
      <c r="I19" s="124">
        <f>1/I44</f>
        <v>128.67576880899645</v>
      </c>
      <c r="J19" s="124"/>
      <c r="K19" s="140"/>
      <c r="L19" s="140"/>
      <c r="N19" s="66">
        <v>12</v>
      </c>
      <c r="O19" s="67" t="s">
        <v>336</v>
      </c>
      <c r="P19" s="81">
        <v>14</v>
      </c>
      <c r="Q19" s="81">
        <v>5</v>
      </c>
      <c r="R19" s="81">
        <v>4</v>
      </c>
      <c r="S19" s="81">
        <v>5</v>
      </c>
      <c r="T19" s="81">
        <v>23</v>
      </c>
      <c r="U19" s="81">
        <v>18</v>
      </c>
      <c r="V19" s="81">
        <v>19</v>
      </c>
      <c r="W19" s="67">
        <f t="shared" si="0"/>
        <v>1.6428571428571428</v>
      </c>
      <c r="X19" s="47">
        <f t="shared" si="1"/>
        <v>1.2857142857142858</v>
      </c>
      <c r="Z19" s="66">
        <v>12</v>
      </c>
      <c r="AA19" s="67" t="s">
        <v>336</v>
      </c>
      <c r="AB19" s="81">
        <v>13</v>
      </c>
      <c r="AC19" s="81">
        <v>5</v>
      </c>
      <c r="AD19" s="81">
        <v>2</v>
      </c>
      <c r="AE19" s="81">
        <v>6</v>
      </c>
      <c r="AF19" s="81">
        <v>18</v>
      </c>
      <c r="AG19" s="81">
        <v>20</v>
      </c>
      <c r="AH19" s="81">
        <v>17</v>
      </c>
      <c r="AI19" s="47">
        <f t="shared" si="2"/>
        <v>1.3846153846153846</v>
      </c>
      <c r="AJ19" s="47">
        <f t="shared" si="3"/>
        <v>1.5384615384615385</v>
      </c>
    </row>
    <row r="20" spans="1:36" x14ac:dyDescent="0.2">
      <c r="A20" s="30">
        <v>4.5</v>
      </c>
      <c r="B20" s="42">
        <f>SUM(F44,F45,F46,F47,F48,G44,G45,G47,H44,H45,H46,I44,I45,J44)</f>
        <v>0.80980053578053934</v>
      </c>
      <c r="C20" s="43">
        <f t="shared" si="4"/>
        <v>1.2348719910837473</v>
      </c>
      <c r="D20" s="140"/>
      <c r="E20" s="140"/>
      <c r="F20" s="140"/>
      <c r="G20" s="129" t="s">
        <v>75</v>
      </c>
      <c r="H20" s="129"/>
      <c r="I20" s="124">
        <f>1/I45</f>
        <v>80.120523455330073</v>
      </c>
      <c r="J20" s="124"/>
      <c r="K20" s="140"/>
      <c r="L20" s="140"/>
      <c r="N20" s="68">
        <v>8</v>
      </c>
      <c r="O20" s="69" t="s">
        <v>337</v>
      </c>
      <c r="P20" s="81">
        <v>14</v>
      </c>
      <c r="Q20" s="81">
        <v>6</v>
      </c>
      <c r="R20" s="81">
        <v>4</v>
      </c>
      <c r="S20" s="81">
        <v>4</v>
      </c>
      <c r="T20" s="81">
        <v>19</v>
      </c>
      <c r="U20" s="81">
        <v>12</v>
      </c>
      <c r="V20" s="81">
        <v>22</v>
      </c>
      <c r="W20" s="69">
        <f t="shared" si="0"/>
        <v>1.3571428571428572</v>
      </c>
      <c r="X20" s="45">
        <f t="shared" si="1"/>
        <v>0.8571428571428571</v>
      </c>
      <c r="Z20" s="68">
        <v>8</v>
      </c>
      <c r="AA20" s="69" t="s">
        <v>337</v>
      </c>
      <c r="AB20" s="81">
        <v>12</v>
      </c>
      <c r="AC20" s="81">
        <v>4</v>
      </c>
      <c r="AD20" s="81">
        <v>4</v>
      </c>
      <c r="AE20" s="81">
        <v>4</v>
      </c>
      <c r="AF20" s="81">
        <v>15</v>
      </c>
      <c r="AG20" s="81">
        <v>12</v>
      </c>
      <c r="AH20" s="81">
        <v>16</v>
      </c>
      <c r="AI20" s="45">
        <f t="shared" si="2"/>
        <v>1.25</v>
      </c>
      <c r="AJ20" s="45">
        <f t="shared" si="3"/>
        <v>1</v>
      </c>
    </row>
    <row r="21" spans="1:36" x14ac:dyDescent="0.2">
      <c r="A21" s="140"/>
      <c r="B21" s="140"/>
      <c r="C21" s="140"/>
      <c r="D21" s="140"/>
      <c r="E21" s="140"/>
      <c r="F21" s="140"/>
      <c r="G21" s="129" t="s">
        <v>76</v>
      </c>
      <c r="H21" s="129"/>
      <c r="I21" s="124">
        <f>1/I46</f>
        <v>99.774780258507946</v>
      </c>
      <c r="J21" s="124"/>
      <c r="K21" s="140"/>
      <c r="L21" s="140"/>
      <c r="N21" s="66">
        <v>22</v>
      </c>
      <c r="O21" s="67" t="s">
        <v>338</v>
      </c>
      <c r="P21" s="81">
        <v>14</v>
      </c>
      <c r="Q21" s="81">
        <v>3</v>
      </c>
      <c r="R21" s="81">
        <v>6</v>
      </c>
      <c r="S21" s="81">
        <v>5</v>
      </c>
      <c r="T21" s="81">
        <v>23</v>
      </c>
      <c r="U21" s="81">
        <v>27</v>
      </c>
      <c r="V21" s="81">
        <v>15</v>
      </c>
      <c r="W21" s="67">
        <f t="shared" si="0"/>
        <v>1.6428571428571428</v>
      </c>
      <c r="X21" s="47">
        <f t="shared" si="1"/>
        <v>1.9285714285714286</v>
      </c>
      <c r="Z21" s="66">
        <v>22</v>
      </c>
      <c r="AA21" s="67" t="s">
        <v>338</v>
      </c>
      <c r="AB21" s="81">
        <v>14</v>
      </c>
      <c r="AC21" s="81">
        <v>3</v>
      </c>
      <c r="AD21" s="81">
        <v>2</v>
      </c>
      <c r="AE21" s="81">
        <v>9</v>
      </c>
      <c r="AF21" s="81">
        <v>8</v>
      </c>
      <c r="AG21" s="81">
        <v>23</v>
      </c>
      <c r="AH21" s="81">
        <v>11</v>
      </c>
      <c r="AI21" s="47">
        <f t="shared" si="2"/>
        <v>0.5714285714285714</v>
      </c>
      <c r="AJ21" s="47">
        <f t="shared" si="3"/>
        <v>1.6428571428571428</v>
      </c>
    </row>
    <row r="22" spans="1:36" x14ac:dyDescent="0.2">
      <c r="A22" s="140"/>
      <c r="B22" s="140"/>
      <c r="C22" s="140"/>
      <c r="D22" s="140"/>
      <c r="E22" s="140"/>
      <c r="F22" s="140"/>
      <c r="G22" s="128" t="s">
        <v>77</v>
      </c>
      <c r="H22" s="128"/>
      <c r="I22" s="125">
        <f>1/I47</f>
        <v>186.375594160661</v>
      </c>
      <c r="J22" s="125"/>
      <c r="K22" s="140"/>
      <c r="L22" s="140"/>
      <c r="N22" s="68">
        <v>10</v>
      </c>
      <c r="O22" s="69" t="s">
        <v>339</v>
      </c>
      <c r="P22" s="81">
        <v>13</v>
      </c>
      <c r="Q22" s="81">
        <v>5</v>
      </c>
      <c r="R22" s="81">
        <v>4</v>
      </c>
      <c r="S22" s="81">
        <v>4</v>
      </c>
      <c r="T22" s="81">
        <v>18</v>
      </c>
      <c r="U22" s="81">
        <v>19</v>
      </c>
      <c r="V22" s="81">
        <v>19</v>
      </c>
      <c r="W22" s="69">
        <f t="shared" si="0"/>
        <v>1.3846153846153846</v>
      </c>
      <c r="X22" s="45">
        <f t="shared" si="1"/>
        <v>1.4615384615384615</v>
      </c>
      <c r="Z22" s="68">
        <v>10</v>
      </c>
      <c r="AA22" s="69" t="s">
        <v>339</v>
      </c>
      <c r="AB22" s="81">
        <v>14</v>
      </c>
      <c r="AC22" s="81">
        <v>5</v>
      </c>
      <c r="AD22" s="81">
        <v>4</v>
      </c>
      <c r="AE22" s="81">
        <v>5</v>
      </c>
      <c r="AF22" s="81">
        <v>15</v>
      </c>
      <c r="AG22" s="81">
        <v>19</v>
      </c>
      <c r="AH22" s="81">
        <v>19</v>
      </c>
      <c r="AI22" s="45">
        <f t="shared" si="2"/>
        <v>1.0714285714285714</v>
      </c>
      <c r="AJ22" s="45">
        <f t="shared" si="3"/>
        <v>1.3571428571428572</v>
      </c>
    </row>
    <row r="23" spans="1:36" ht="15" x14ac:dyDescent="0.2">
      <c r="A23" s="142" t="s">
        <v>59</v>
      </c>
      <c r="B23" s="142"/>
      <c r="C23" s="142"/>
      <c r="D23" s="140"/>
      <c r="E23" s="140"/>
      <c r="F23" s="140"/>
      <c r="G23" s="129" t="s">
        <v>78</v>
      </c>
      <c r="H23" s="129"/>
      <c r="I23" s="124">
        <f>1/SUM(J44,J45,J46,J47,K48,K47,K46,K45,K44,L44,L45,L46,L47,L48,L49,M44,M45,M46,M47,M48,M49,M50,N44,N45,N46,N47,N48,N49,N50,N51)</f>
        <v>116.70808110021434</v>
      </c>
      <c r="J23" s="124"/>
      <c r="K23" s="140"/>
      <c r="L23" s="140"/>
      <c r="N23" s="66">
        <v>3</v>
      </c>
      <c r="O23" s="67" t="s">
        <v>340</v>
      </c>
      <c r="P23" s="81">
        <v>14</v>
      </c>
      <c r="Q23" s="81">
        <v>8</v>
      </c>
      <c r="R23" s="81">
        <v>3</v>
      </c>
      <c r="S23" s="81">
        <v>3</v>
      </c>
      <c r="T23" s="81">
        <v>27</v>
      </c>
      <c r="U23" s="81">
        <v>15</v>
      </c>
      <c r="V23" s="81">
        <v>27</v>
      </c>
      <c r="W23" s="67">
        <f t="shared" si="0"/>
        <v>1.9285714285714286</v>
      </c>
      <c r="X23" s="47">
        <f t="shared" si="1"/>
        <v>1.0714285714285714</v>
      </c>
      <c r="Z23" s="66">
        <v>3</v>
      </c>
      <c r="AA23" s="67" t="s">
        <v>340</v>
      </c>
      <c r="AB23" s="81">
        <v>13</v>
      </c>
      <c r="AC23" s="81">
        <v>8</v>
      </c>
      <c r="AD23" s="81">
        <v>2</v>
      </c>
      <c r="AE23" s="81">
        <v>3</v>
      </c>
      <c r="AF23" s="81">
        <v>21</v>
      </c>
      <c r="AG23" s="81">
        <v>11</v>
      </c>
      <c r="AH23" s="81">
        <v>26</v>
      </c>
      <c r="AI23" s="47">
        <f t="shared" si="2"/>
        <v>1.6153846153846154</v>
      </c>
      <c r="AJ23" s="47">
        <f t="shared" si="3"/>
        <v>0.84615384615384615</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12.648583539685509</v>
      </c>
      <c r="J24" s="126"/>
      <c r="K24" s="140"/>
      <c r="L24" s="140"/>
      <c r="N24" s="68">
        <v>1</v>
      </c>
      <c r="O24" s="69" t="s">
        <v>341</v>
      </c>
      <c r="P24" s="81">
        <v>12</v>
      </c>
      <c r="Q24" s="81">
        <v>12</v>
      </c>
      <c r="R24" s="81">
        <v>0</v>
      </c>
      <c r="S24" s="81">
        <v>0</v>
      </c>
      <c r="T24" s="81">
        <v>44</v>
      </c>
      <c r="U24" s="81">
        <v>10</v>
      </c>
      <c r="V24" s="81">
        <v>36</v>
      </c>
      <c r="W24" s="69">
        <f t="shared" si="0"/>
        <v>3.6666666666666665</v>
      </c>
      <c r="X24" s="45">
        <f t="shared" si="1"/>
        <v>0.83333333333333337</v>
      </c>
      <c r="Z24" s="68">
        <v>1</v>
      </c>
      <c r="AA24" s="69" t="s">
        <v>341</v>
      </c>
      <c r="AB24" s="81">
        <v>15</v>
      </c>
      <c r="AC24" s="81">
        <v>8</v>
      </c>
      <c r="AD24" s="81">
        <v>5</v>
      </c>
      <c r="AE24" s="81">
        <v>2</v>
      </c>
      <c r="AF24" s="81">
        <v>26</v>
      </c>
      <c r="AG24" s="81">
        <v>13</v>
      </c>
      <c r="AH24" s="81">
        <v>29</v>
      </c>
      <c r="AI24" s="45">
        <f t="shared" si="2"/>
        <v>1.7333333333333334</v>
      </c>
      <c r="AJ24" s="45">
        <f t="shared" si="3"/>
        <v>0.8666666666666667</v>
      </c>
    </row>
    <row r="25" spans="1:36" x14ac:dyDescent="0.2">
      <c r="A25" s="30">
        <v>0.5</v>
      </c>
      <c r="B25" s="42">
        <f>1-B16</f>
        <v>0.91015296266232371</v>
      </c>
      <c r="C25" s="43">
        <f>1/B25</f>
        <v>1.0987164147385307</v>
      </c>
      <c r="D25" s="140"/>
      <c r="E25" s="140"/>
      <c r="F25" s="140"/>
      <c r="G25" s="128" t="s">
        <v>79</v>
      </c>
      <c r="H25" s="128"/>
      <c r="I25" s="125">
        <f>1/SUM(J48,K49,L50,M51,N52)</f>
        <v>2193.1107447184436</v>
      </c>
      <c r="J25" s="125"/>
      <c r="K25" s="140"/>
      <c r="L25" s="140"/>
      <c r="N25" s="66">
        <v>18</v>
      </c>
      <c r="O25" s="67" t="s">
        <v>342</v>
      </c>
      <c r="P25" s="81">
        <v>14</v>
      </c>
      <c r="Q25" s="81">
        <v>5</v>
      </c>
      <c r="R25" s="81">
        <v>6</v>
      </c>
      <c r="S25" s="81">
        <v>3</v>
      </c>
      <c r="T25" s="81">
        <v>13</v>
      </c>
      <c r="U25" s="81">
        <v>10</v>
      </c>
      <c r="V25" s="81">
        <v>21</v>
      </c>
      <c r="W25" s="67">
        <f t="shared" si="0"/>
        <v>0.9285714285714286</v>
      </c>
      <c r="X25" s="47">
        <f t="shared" si="1"/>
        <v>0.7142857142857143</v>
      </c>
      <c r="Z25" s="66">
        <v>18</v>
      </c>
      <c r="AA25" s="67" t="s">
        <v>342</v>
      </c>
      <c r="AB25" s="81">
        <v>13</v>
      </c>
      <c r="AC25" s="81">
        <v>1</v>
      </c>
      <c r="AD25" s="81">
        <v>7</v>
      </c>
      <c r="AE25" s="81">
        <v>5</v>
      </c>
      <c r="AF25" s="81">
        <v>10</v>
      </c>
      <c r="AG25" s="81">
        <v>16</v>
      </c>
      <c r="AH25" s="81">
        <v>10</v>
      </c>
      <c r="AI25" s="47">
        <f t="shared" si="2"/>
        <v>0.76923076923076927</v>
      </c>
      <c r="AJ25" s="47">
        <f t="shared" si="3"/>
        <v>1.2307692307692308</v>
      </c>
    </row>
    <row r="26" spans="1:36" x14ac:dyDescent="0.2">
      <c r="A26" s="29">
        <v>1.5</v>
      </c>
      <c r="B26" s="42">
        <f t="shared" ref="B26:B29" si="5">1-B17</f>
        <v>0.69365335105259884</v>
      </c>
      <c r="C26" s="43">
        <f t="shared" ref="C26:C29" si="6">1/B26</f>
        <v>1.4416422821031989</v>
      </c>
      <c r="D26" s="140"/>
      <c r="E26" s="140"/>
      <c r="F26" s="140"/>
      <c r="G26" s="141"/>
      <c r="H26" s="140"/>
      <c r="I26" s="140"/>
      <c r="J26" s="140"/>
      <c r="K26" s="140"/>
      <c r="L26" s="140"/>
      <c r="N26" s="68">
        <v>15</v>
      </c>
      <c r="O26" s="69" t="s">
        <v>343</v>
      </c>
      <c r="P26" s="81">
        <v>14</v>
      </c>
      <c r="Q26" s="81">
        <v>4</v>
      </c>
      <c r="R26" s="81">
        <v>4</v>
      </c>
      <c r="S26" s="81">
        <v>6</v>
      </c>
      <c r="T26" s="81">
        <v>16</v>
      </c>
      <c r="U26" s="81">
        <v>19</v>
      </c>
      <c r="V26" s="81">
        <v>16</v>
      </c>
      <c r="W26" s="69">
        <f t="shared" si="0"/>
        <v>1.1428571428571428</v>
      </c>
      <c r="X26" s="45">
        <f t="shared" si="1"/>
        <v>1.3571428571428572</v>
      </c>
      <c r="Z26" s="68">
        <v>15</v>
      </c>
      <c r="AA26" s="69" t="s">
        <v>343</v>
      </c>
      <c r="AB26" s="81">
        <v>14</v>
      </c>
      <c r="AC26" s="81">
        <v>4</v>
      </c>
      <c r="AD26" s="81">
        <v>4</v>
      </c>
      <c r="AE26" s="81">
        <v>6</v>
      </c>
      <c r="AF26" s="81">
        <v>17</v>
      </c>
      <c r="AG26" s="81">
        <v>15</v>
      </c>
      <c r="AH26" s="81">
        <v>16</v>
      </c>
      <c r="AI26" s="45">
        <f t="shared" si="2"/>
        <v>1.2142857142857142</v>
      </c>
      <c r="AJ26" s="45">
        <f t="shared" si="3"/>
        <v>1.0714285714285714</v>
      </c>
    </row>
    <row r="27" spans="1:36" x14ac:dyDescent="0.2">
      <c r="A27" s="30">
        <v>2.5</v>
      </c>
      <c r="B27" s="42">
        <f t="shared" si="5"/>
        <v>0.43280957024433397</v>
      </c>
      <c r="C27" s="43">
        <f t="shared" si="6"/>
        <v>2.3104849540075327</v>
      </c>
      <c r="D27" s="140"/>
      <c r="E27" s="140"/>
      <c r="F27" s="140"/>
      <c r="G27" s="141"/>
      <c r="H27" s="140"/>
      <c r="I27" s="140"/>
      <c r="J27" s="140"/>
      <c r="K27" s="140"/>
      <c r="L27" s="140"/>
      <c r="N27" s="28" t="s">
        <v>81</v>
      </c>
      <c r="O27" s="31"/>
      <c r="P27" s="31"/>
      <c r="Q27" s="31"/>
      <c r="R27" s="31"/>
      <c r="S27" s="31"/>
      <c r="T27" s="31"/>
      <c r="U27" s="31"/>
      <c r="V27" s="31"/>
      <c r="W27" s="28">
        <f>AVERAGE(W3:W26)</f>
        <v>1.579393523143523</v>
      </c>
      <c r="X27" s="28">
        <f>AVERAGE(X3:X26)</f>
        <v>1.2893446830946829</v>
      </c>
      <c r="Z27" s="28" t="s">
        <v>81</v>
      </c>
      <c r="AA27" s="28"/>
      <c r="AB27" s="28"/>
      <c r="AC27" s="28"/>
      <c r="AD27" s="28"/>
      <c r="AE27" s="28"/>
      <c r="AF27" s="28"/>
      <c r="AG27" s="28"/>
      <c r="AH27" s="28"/>
      <c r="AI27" s="28">
        <f>AVERAGE(AI3:AI22)</f>
        <v>1.2932051282051282</v>
      </c>
      <c r="AJ27" s="28">
        <f>AVERAGE(AJ3:AJ22)</f>
        <v>1.6801282051282052</v>
      </c>
    </row>
    <row r="28" spans="1:36" x14ac:dyDescent="0.2">
      <c r="A28" s="29">
        <v>3.5</v>
      </c>
      <c r="B28" s="42">
        <f t="shared" si="5"/>
        <v>0.22329579027197943</v>
      </c>
      <c r="C28" s="43">
        <f t="shared" si="6"/>
        <v>4.4783647680145551</v>
      </c>
      <c r="D28" s="140"/>
      <c r="E28" s="140"/>
      <c r="F28" s="140"/>
      <c r="G28" s="141"/>
      <c r="H28" s="140"/>
      <c r="I28" s="140"/>
      <c r="J28" s="140"/>
      <c r="K28" s="140"/>
      <c r="L28" s="140"/>
    </row>
    <row r="29" spans="1:36" x14ac:dyDescent="0.2">
      <c r="A29" s="30">
        <v>4.5</v>
      </c>
      <c r="B29" s="42">
        <f t="shared" si="5"/>
        <v>0.19019946421946066</v>
      </c>
      <c r="C29" s="43">
        <f t="shared" si="6"/>
        <v>5.2576383645652927</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1.579393523143523</v>
      </c>
      <c r="E34" s="121" t="s">
        <v>87</v>
      </c>
      <c r="F34" s="121"/>
      <c r="G34" s="117">
        <f t="shared" ref="G34" si="7">C36/C34</f>
        <v>0.94973163940453342</v>
      </c>
      <c r="H34" s="117"/>
      <c r="J34" s="23" t="s">
        <v>99</v>
      </c>
      <c r="K34" s="42">
        <f>SUM(B9,C9)</f>
        <v>0.43569547874243819</v>
      </c>
      <c r="L34" s="43">
        <f>1/K34</f>
        <v>2.295181035356006</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1.2932051282051282</v>
      </c>
      <c r="E35" s="122" t="s">
        <v>88</v>
      </c>
      <c r="F35" s="122"/>
      <c r="G35" s="116">
        <f t="shared" ref="G35" si="8">C39/C34</f>
        <v>0.53574605299742906</v>
      </c>
      <c r="H35" s="116"/>
      <c r="J35" s="32" t="s">
        <v>100</v>
      </c>
      <c r="K35" s="35">
        <f>SUM(C9,D9)</f>
        <v>0.81330122860914411</v>
      </c>
      <c r="L35" s="50">
        <f>1/K35</f>
        <v>1.2295567310406457</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"Aldershot Town",W3,A2= "Altrincham",W4,A2= "Barnet",W5,A2= "Boreham Wood",W6,A2= "Bromley",W7,A2= "Chesterfield",W7,A2= "Dag &amp; Red",W8,A2= "Dorking Wand",W9,A2= "Eastleigh",W10,A2= "FC Halifax Town",W11,A2= "Gateshead",W12,A2= "Maidenhead Utd",W13,A2= "Maidstone Utd",W14,A2= "Notts County",W15,A2= "Oldham Athletic",W16,A2= "Scunthorpe Utd",W17,A2= "Solihull Moors",W18,A2= "Southend United",W19,A2= "Torquay",W20,A2= "Wealdstone",W21,A2= "Woking",W22, A2= "Wrexham",W23, A2= "Yeovil Town",W24, A2= "York City",W25)</f>
        <v>1.5</v>
      </c>
      <c r="E36" s="121" t="s">
        <v>89</v>
      </c>
      <c r="F36" s="121"/>
      <c r="G36" s="117">
        <f t="shared" ref="G36" si="9">C38/C35</f>
        <v>1.2491325468424705</v>
      </c>
      <c r="H36" s="117"/>
      <c r="J36" s="23">
        <v>12</v>
      </c>
      <c r="K36" s="42">
        <f>SUM(B9,D9)</f>
        <v>0.75090954191888482</v>
      </c>
      <c r="L36" s="43">
        <f>1/K36</f>
        <v>1.3317183284748066</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"Aldershot Town",X3,A2= "Altrincham",X4,A2= "Barnet",X5,A2= "Boreham Xood",X6,A2= "Bromley",X7,A2= "Chesterfield",X7,A2= "Dag &amp; Red",X8,A2= "Dorking Wand",X9,A2= "Eastleigh",X10,A2= "FC Halifax Town",X11,A2= "Gateshead",X12,A2= "Maidenhead Utd",X13,A2= "Maidstone Utd",X14,A2= "Notts County",X15,A2= "Oldham Athletic",X16,A2= "Scunthorpe Utd",X17,A2= "Solihull Moors",X18,A2= "Southend United",X19,A2= "Torquay",X20,A2= "Wealdstone",X21,A2= "Woking",X22, A2= "Wrexham",X23, A2= "Yeovil Town",X24, A2= "York City",X25)</f>
        <v>1.2857142857142858</v>
      </c>
      <c r="E37" s="123" t="s">
        <v>90</v>
      </c>
      <c r="F37" s="123"/>
      <c r="G37" s="118">
        <f t="shared" ref="G37" si="10">C37/C35</f>
        <v>0.99420753728278266</v>
      </c>
      <c r="H37" s="118"/>
      <c r="V37" s="65"/>
      <c r="W37" s="65"/>
      <c r="X37" s="65"/>
      <c r="Y37" s="65"/>
      <c r="Z37" s="65"/>
      <c r="AA37" s="65"/>
      <c r="AB37" s="65"/>
      <c r="AC37" s="65"/>
      <c r="AD37" s="65"/>
      <c r="AE37" s="65"/>
    </row>
    <row r="38" spans="1:31" ht="15" x14ac:dyDescent="0.2">
      <c r="A38" s="120" t="s">
        <v>85</v>
      </c>
      <c r="B38" s="120"/>
      <c r="C38" s="21" cm="1">
        <f t="array" ref="C38">_xlfn.IFS(C2= "Aldershot Town",AI3,C2= "Altrincham",AI4,C2= "Barnet",AI5,C2= "Boreham Wood",AI6,C2= "Bromley",AI7,C2= "Chesterfield",AI7,C2= "Dag &amp; Red",AI8,C2= "Dorking Wand",AI9,C2= "Eastleigh",AI10,C2= "FC Halifax Town",AI11,C2= "Gateshead",AI12,C2= "Maidenhead Utd",AI13,C2= "Maidstone Utd",AI14,C2= "Notts County",AI15,C2= "Oldham Athletic",AI16,C2= "Scunthorpe Utd",AI17,C2= "Solihull Moors",AI18,C2= "Southend United",AI19,C2= "Torquay",AI20,C2= "Wealdstone",AI21,C2= "Woking",AI22,C2= "Wrexham",AI23,C2= "Yeovil Town",AI24,C2= "York City",AI25)</f>
        <v>1.6153846153846154</v>
      </c>
      <c r="G38" s="22"/>
      <c r="X38" s="65"/>
      <c r="Y38" s="65"/>
      <c r="Z38" s="65"/>
      <c r="AA38" s="65"/>
      <c r="AB38" s="65"/>
      <c r="AC38" s="65"/>
      <c r="AD38" s="65"/>
      <c r="AE38" s="65"/>
    </row>
    <row r="39" spans="1:31" ht="15" x14ac:dyDescent="0.2">
      <c r="A39" s="119" t="s">
        <v>84</v>
      </c>
      <c r="B39" s="119"/>
      <c r="C39" s="20" cm="1">
        <f t="array" ref="C39">_xlfn.IFS(C2= "Aldershot Town",AJ3,C2= "Altrincham",AJ4,C2= "Barnet",AJ5,C2= "Boreham Wood",AJ6,C2= "Bromley",AJ7,C2= "Chesterfield",AJ7,C2= "Dag &amp; Red",AJ8,C2= "Dorking Wand",AJ9,C2= "Eastleigh",AJ10,C2= "FC Halifax Town",AJ11,C2= "Gateshead",AJ12,C2= "Maidenhead Utd",AJ13,C2= "Maidstone Utd",AJ14,C2= "Notts County",AJ15,C2= "Oldham Athletic",AJ16,C2= "Scunthorpe Utd",AJ17,C2= "Solihull Moors",AJ18,C2= "Southend United",AJ19,C2= "Torquay",AJ20,C2= "Wealdstone",AJ21,C2= "Woking",AJ22,C2= "Wrexham",AJ23,C2= "Yeovil Town",AJ24,C2= "York City",AJ25)</f>
        <v>0.84615384615384615</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0.80361907949614364</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1.6060275602260337</v>
      </c>
      <c r="D43" s="34" t="s">
        <v>96</v>
      </c>
      <c r="E43" s="29" t="s">
        <v>97</v>
      </c>
      <c r="F43" s="35">
        <f>(($B$42^F42)*EXP(-$B$42))/(FACT(F42))</f>
        <v>0.44770574592570545</v>
      </c>
      <c r="G43" s="35">
        <f t="shared" ref="G43:N43" si="11">(($B$42^G42)*EXP(-$B$42))/(FACT(G42))</f>
        <v>0.35978487942594978</v>
      </c>
      <c r="H43" s="35">
        <f t="shared" si="11"/>
        <v>0.1445649968104564</v>
      </c>
      <c r="I43" s="35">
        <f t="shared" si="11"/>
        <v>3.872506322139397E-2</v>
      </c>
      <c r="J43" s="35">
        <f t="shared" si="11"/>
        <v>7.7800499148516474E-3</v>
      </c>
      <c r="K43" s="35">
        <f t="shared" si="11"/>
        <v>1.2504393102014263E-3</v>
      </c>
      <c r="L43" s="35">
        <f t="shared" si="11"/>
        <v>1.6747948123831054E-4</v>
      </c>
      <c r="M43" s="35">
        <f t="shared" si="11"/>
        <v>1.9227100935317536E-5</v>
      </c>
      <c r="N43" s="35">
        <f t="shared" si="11"/>
        <v>1.9314081443774156E-6</v>
      </c>
      <c r="X43" s="65"/>
      <c r="Y43" s="65"/>
      <c r="Z43" s="65"/>
      <c r="AA43" s="65"/>
      <c r="AB43" s="65"/>
      <c r="AC43" s="65"/>
      <c r="AD43" s="65"/>
      <c r="AE43" s="65"/>
    </row>
    <row r="44" spans="1:31" x14ac:dyDescent="0.2">
      <c r="A44" s="29" t="s">
        <v>94</v>
      </c>
      <c r="B44" s="20">
        <f>B42+B43</f>
        <v>2.4096466397221774</v>
      </c>
      <c r="D44" s="34">
        <v>0</v>
      </c>
      <c r="E44" s="35">
        <f>(($B$43^D44)*EXP(-$B$43))/(FACT(D44))</f>
        <v>0.20068323481509662</v>
      </c>
      <c r="F44" s="36">
        <f>E44*F43</f>
        <v>8.9847037337676336E-2</v>
      </c>
      <c r="G44" s="38">
        <f>E44*G43</f>
        <v>7.2202793440759097E-2</v>
      </c>
      <c r="H44" s="38">
        <f>E44*H43</f>
        <v>2.9011771200956514E-2</v>
      </c>
      <c r="I44" s="38">
        <f>E44*I43</f>
        <v>7.7714709556884675E-3</v>
      </c>
      <c r="J44" s="38">
        <f>E44*J43</f>
        <v>1.5613255839353455E-3</v>
      </c>
      <c r="K44" s="38">
        <f>E44*K43</f>
        <v>2.5094220571118028E-4</v>
      </c>
      <c r="L44" s="38">
        <f>E44*L43</f>
        <v>3.3610324060058442E-5</v>
      </c>
      <c r="M44" s="38">
        <f>E44*M43</f>
        <v>3.8585568118158926E-6</v>
      </c>
      <c r="N44" s="38">
        <f>E44*N43</f>
        <v>3.876012341618829E-7</v>
      </c>
      <c r="X44" s="65"/>
      <c r="Y44" s="65"/>
      <c r="Z44" s="65"/>
      <c r="AA44" s="65"/>
      <c r="AB44" s="65"/>
      <c r="AC44" s="65"/>
      <c r="AD44" s="65"/>
      <c r="AE44" s="65"/>
    </row>
    <row r="45" spans="1:31" x14ac:dyDescent="0.2">
      <c r="D45" s="34">
        <v>1</v>
      </c>
      <c r="E45" s="35">
        <f t="shared" ref="E45:E52" si="12">(($B$43^D45)*EXP(-$B$43))/(FACT(D45))</f>
        <v>0.32230280598835781</v>
      </c>
      <c r="F45" s="37">
        <f>E45*F43</f>
        <v>0.14429681816896567</v>
      </c>
      <c r="G45" s="36">
        <f>E45*G43</f>
        <v>0.11595967619116659</v>
      </c>
      <c r="H45" s="38">
        <f>E45*H43</f>
        <v>4.6593704119708097E-2</v>
      </c>
      <c r="I45" s="38">
        <f>E45*I43</f>
        <v>1.248119653833183E-2</v>
      </c>
      <c r="J45" s="38">
        <f>E45*J43</f>
        <v>2.5075319182861701E-3</v>
      </c>
      <c r="K45" s="38">
        <f>E45*K43</f>
        <v>4.0302009839606628E-4</v>
      </c>
      <c r="L45" s="38">
        <f>E45*L43</f>
        <v>5.3979106748582012E-5</v>
      </c>
      <c r="M45" s="38">
        <f>E45*M43</f>
        <v>6.1969485824742209E-6</v>
      </c>
      <c r="N45" s="38">
        <f>E45*N43</f>
        <v>6.2249826444160838E-7</v>
      </c>
      <c r="X45" s="65"/>
      <c r="Y45" s="65"/>
      <c r="Z45" s="65"/>
      <c r="AA45" s="65"/>
      <c r="AB45" s="65"/>
      <c r="AC45" s="65"/>
      <c r="AD45" s="65"/>
      <c r="AE45" s="65"/>
    </row>
    <row r="46" spans="1:31" x14ac:dyDescent="0.2">
      <c r="D46" s="34">
        <v>2</v>
      </c>
      <c r="E46" s="35">
        <f t="shared" si="12"/>
        <v>0.2588135945777435</v>
      </c>
      <c r="F46" s="37">
        <f>E46*F43</f>
        <v>0.11587233341614177</v>
      </c>
      <c r="G46" s="37">
        <f>E46*G43</f>
        <v>9.3117217918950099E-2</v>
      </c>
      <c r="H46" s="36">
        <f>E46*H43</f>
        <v>3.7415386474634243E-2</v>
      </c>
      <c r="I46" s="38">
        <f>E46*I43</f>
        <v>1.0022572812579345E-2</v>
      </c>
      <c r="J46" s="38">
        <f>E46*J43</f>
        <v>2.0135826844570222E-3</v>
      </c>
      <c r="K46" s="38">
        <f>E46*K43</f>
        <v>3.2363069267454521E-4</v>
      </c>
      <c r="L46" s="38">
        <f>E46*L43</f>
        <v>4.3345966557302903E-5</v>
      </c>
      <c r="M46" s="38">
        <f>E46*M43</f>
        <v>4.9762351063786254E-6</v>
      </c>
      <c r="N46" s="38">
        <f>E46*N43</f>
        <v>4.9987468444304835E-7</v>
      </c>
      <c r="V46" s="65"/>
      <c r="W46" s="65"/>
      <c r="X46" s="65"/>
      <c r="Y46" s="65"/>
      <c r="Z46" s="65"/>
      <c r="AA46" s="65"/>
      <c r="AB46" s="65"/>
      <c r="AC46" s="65"/>
      <c r="AD46" s="65"/>
      <c r="AE46" s="65"/>
    </row>
    <row r="47" spans="1:31" x14ac:dyDescent="0.2">
      <c r="D47" s="34">
        <v>3</v>
      </c>
      <c r="E47" s="35">
        <f t="shared" si="12"/>
        <v>0.13855392195100774</v>
      </c>
      <c r="F47" s="37">
        <f>E47*F43</f>
        <v>6.2031386978007898E-2</v>
      </c>
      <c r="G47" s="37">
        <f>E47*G43</f>
        <v>4.9849606103135775E-2</v>
      </c>
      <c r="H47" s="37">
        <f>E47*H43</f>
        <v>2.003004728492366E-2</v>
      </c>
      <c r="I47" s="36">
        <f>E47*I43</f>
        <v>5.3655093871248609E-3</v>
      </c>
      <c r="J47" s="38">
        <f>E47*J43</f>
        <v>1.0779564286772995E-3</v>
      </c>
      <c r="K47" s="38">
        <f>E47*K43</f>
        <v>1.7325327059012038E-4</v>
      </c>
      <c r="L47" s="38">
        <f>E47*L43</f>
        <v>2.3204938971888144E-5</v>
      </c>
      <c r="M47" s="38">
        <f>E47*M43</f>
        <v>2.6639902423361338E-6</v>
      </c>
      <c r="N47" s="38">
        <f>E47*N43</f>
        <v>2.6760417329160913E-7</v>
      </c>
      <c r="V47" s="65"/>
      <c r="W47" s="65"/>
      <c r="X47" s="65"/>
      <c r="Y47" s="65"/>
      <c r="Z47" s="65"/>
      <c r="AA47" s="65"/>
      <c r="AB47" s="65"/>
      <c r="AC47" s="65"/>
      <c r="AD47" s="65"/>
      <c r="AE47" s="65"/>
    </row>
    <row r="48" spans="1:31" x14ac:dyDescent="0.2">
      <c r="D48" s="34">
        <v>4</v>
      </c>
      <c r="E48" s="35">
        <f t="shared" si="12"/>
        <v>5.5630354307681318E-2</v>
      </c>
      <c r="F48" s="37">
        <f>E48*F43</f>
        <v>2.4906029271431745E-2</v>
      </c>
      <c r="G48" s="37">
        <f>E48*G43</f>
        <v>2.0014960317011988E-2</v>
      </c>
      <c r="H48" s="37">
        <f>E48*H43</f>
        <v>8.042201993054509E-3</v>
      </c>
      <c r="I48" s="37">
        <f>E48*I43</f>
        <v>2.1542889875935055E-3</v>
      </c>
      <c r="J48" s="36">
        <f>E48*J43</f>
        <v>4.32806933294643E-4</v>
      </c>
      <c r="K48" s="38">
        <f>E48*K43</f>
        <v>6.9562381866757964E-5</v>
      </c>
      <c r="L48" s="38">
        <f>E48*L43</f>
        <v>9.3169428805538818E-6</v>
      </c>
      <c r="M48" s="38">
        <f>E48*M43</f>
        <v>1.0696104373412653E-6</v>
      </c>
      <c r="N48" s="38">
        <f>E48*N43</f>
        <v>1.0744491938445694E-7</v>
      </c>
      <c r="V48" s="65"/>
      <c r="W48" s="65"/>
      <c r="X48" s="65"/>
      <c r="Y48" s="65"/>
      <c r="Z48" s="65"/>
      <c r="AA48" s="65"/>
      <c r="AB48" s="65"/>
      <c r="AC48" s="65"/>
      <c r="AD48" s="65"/>
      <c r="AE48" s="65"/>
    </row>
    <row r="49" spans="4:31" x14ac:dyDescent="0.2">
      <c r="D49" s="34">
        <v>5</v>
      </c>
      <c r="E49" s="35">
        <f t="shared" si="12"/>
        <v>1.786877644065505E-2</v>
      </c>
      <c r="F49" s="37">
        <f>E49*F43</f>
        <v>7.9999538851431417E-3</v>
      </c>
      <c r="G49" s="37">
        <f>E49*G43</f>
        <v>6.4289155771903288E-3</v>
      </c>
      <c r="H49" s="37">
        <f>E49*H43</f>
        <v>2.5831996091500559E-3</v>
      </c>
      <c r="I49" s="37">
        <f>E49*I43</f>
        <v>6.919694973533219E-4</v>
      </c>
      <c r="J49" s="37">
        <f>E49*J43</f>
        <v>1.3901997262562145E-4</v>
      </c>
      <c r="K49" s="36">
        <f>E49*K43</f>
        <v>2.2343820486596199E-5</v>
      </c>
      <c r="L49" s="38">
        <f>E49*L43</f>
        <v>2.992653408644253E-6</v>
      </c>
      <c r="M49" s="38">
        <f>E49*M43</f>
        <v>3.4356476821509864E-7</v>
      </c>
      <c r="N49" s="38">
        <f>E49*N43</f>
        <v>3.451190034754045E-8</v>
      </c>
      <c r="V49" s="65"/>
      <c r="W49" s="65"/>
      <c r="X49" s="65"/>
      <c r="Y49" s="65"/>
      <c r="Z49" s="65"/>
      <c r="AA49" s="65"/>
      <c r="AB49" s="65"/>
      <c r="AC49" s="65"/>
      <c r="AD49" s="65"/>
      <c r="AE49" s="65"/>
    </row>
    <row r="50" spans="4:31" x14ac:dyDescent="0.2">
      <c r="D50" s="34">
        <v>6</v>
      </c>
      <c r="E50" s="35">
        <f t="shared" si="12"/>
        <v>4.7829579052016099E-3</v>
      </c>
      <c r="F50" s="37">
        <f>E50*F43</f>
        <v>2.1413577366795364E-3</v>
      </c>
      <c r="G50" s="37">
        <f>E50*G43</f>
        <v>1.7208359332223546E-3</v>
      </c>
      <c r="H50" s="37">
        <f>E50*H43</f>
        <v>6.9144829431001798E-4</v>
      </c>
      <c r="I50" s="37">
        <f>E50*I43</f>
        <v>1.852203472641984E-4</v>
      </c>
      <c r="J50" s="37">
        <f>E50*J43</f>
        <v>3.72116512431028E-5</v>
      </c>
      <c r="K50" s="37">
        <f>E50*K43</f>
        <v>5.9807985837027595E-6</v>
      </c>
      <c r="L50" s="36">
        <f>E50*L43</f>
        <v>8.0104730874784213E-7</v>
      </c>
      <c r="M50" s="38">
        <f>E50*M43</f>
        <v>9.1962414412686277E-8</v>
      </c>
      <c r="N50" s="38">
        <f>E50*N43</f>
        <v>9.2378438523207317E-9</v>
      </c>
      <c r="V50" s="65"/>
      <c r="W50" s="65"/>
      <c r="X50" s="65"/>
      <c r="Y50" s="65"/>
      <c r="Z50" s="65"/>
      <c r="AA50" s="65"/>
      <c r="AB50" s="65"/>
      <c r="AC50" s="65"/>
      <c r="AD50" s="65"/>
      <c r="AE50" s="65"/>
    </row>
    <row r="51" spans="4:31" x14ac:dyDescent="0.2">
      <c r="D51" s="34">
        <v>7</v>
      </c>
      <c r="E51" s="35">
        <f t="shared" si="12"/>
        <v>1.0973660307363948E-3</v>
      </c>
      <c r="F51" s="37">
        <f>E51*F43</f>
        <v>4.9129707734436824E-4</v>
      </c>
      <c r="G51" s="37">
        <f>E51*G43</f>
        <v>3.948157050546269E-4</v>
      </c>
      <c r="H51" s="37">
        <f>E51*H43</f>
        <v>1.5864071673331011E-4</v>
      </c>
      <c r="I51" s="37">
        <f>E51*I43</f>
        <v>4.2495568917277043E-5</v>
      </c>
      <c r="J51" s="37">
        <f>E51*J43</f>
        <v>8.5375624939917786E-6</v>
      </c>
      <c r="K51" s="37">
        <f>E51*K43</f>
        <v>1.3721896225124945E-6</v>
      </c>
      <c r="L51" s="37">
        <f>E51*L43</f>
        <v>1.8378629355627534E-7</v>
      </c>
      <c r="M51" s="36">
        <f>E51*M43</f>
        <v>2.1099167435957428E-8</v>
      </c>
      <c r="N51" s="38">
        <f>E51*N43</f>
        <v>2.1194616891273901E-9</v>
      </c>
      <c r="V51" s="65"/>
      <c r="W51" s="65"/>
      <c r="X51" s="65"/>
      <c r="Y51" s="65"/>
      <c r="Z51" s="65"/>
      <c r="AA51" s="65"/>
      <c r="AB51" s="65"/>
      <c r="AC51" s="65"/>
      <c r="AD51" s="65"/>
      <c r="AE51" s="65"/>
    </row>
    <row r="52" spans="4:31" x14ac:dyDescent="0.2">
      <c r="D52" s="34">
        <v>8</v>
      </c>
      <c r="E52" s="35">
        <f t="shared" si="12"/>
        <v>2.2030001112731233E-4</v>
      </c>
      <c r="F52" s="37">
        <f>E52*F43</f>
        <v>9.862958080919457E-5</v>
      </c>
      <c r="G52" s="37">
        <f>E52*G43</f>
        <v>7.9260612940975465E-5</v>
      </c>
      <c r="H52" s="37">
        <f>E52*H43</f>
        <v>3.1847670405963418E-5</v>
      </c>
      <c r="I52" s="37">
        <f>E52*I43</f>
        <v>8.5311318585789653E-6</v>
      </c>
      <c r="J52" s="37">
        <f>E52*J43</f>
        <v>1.7139450828128633E-6</v>
      </c>
      <c r="K52" s="37">
        <f>E52*K43</f>
        <v>2.7547179395140298E-7</v>
      </c>
      <c r="L52" s="37">
        <f>E52*L43</f>
        <v>3.6895731580396311E-8</v>
      </c>
      <c r="M52" s="37">
        <f>E52*M43</f>
        <v>4.23573054999641E-9</v>
      </c>
      <c r="N52" s="36">
        <f>E52*N43</f>
        <v>4.2548923569772633E-10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4" priority="5" rank="1"/>
  </conditionalFormatting>
  <conditionalFormatting sqref="I7:J25">
    <cfRule type="top10" dxfId="3" priority="4" bottom="1" rank="2"/>
  </conditionalFormatting>
  <conditionalFormatting sqref="B9:D9">
    <cfRule type="top10" dxfId="2" priority="3" rank="1"/>
  </conditionalFormatting>
  <conditionalFormatting sqref="B16:B20">
    <cfRule type="top10" dxfId="1" priority="2" rank="1"/>
  </conditionalFormatting>
  <conditionalFormatting sqref="B25:B29">
    <cfRule type="top10" dxfId="0" priority="1" rank="1"/>
  </conditionalFormatting>
  <dataValidations count="2">
    <dataValidation type="list" allowBlank="1" showInputMessage="1" showErrorMessage="1" errorTitle="Team Not Valid" error="Please check spelling and enter a valid team." sqref="A2:B2" xr:uid="{83AC1B08-388D-4827-BBDE-921BB5E8A0EE}">
      <formula1>$O$3:$O$26</formula1>
    </dataValidation>
    <dataValidation type="list" allowBlank="1" showInputMessage="1" showErrorMessage="1" errorTitle="Team Not Valid" error="Please check spelling and enter a valid team." sqref="C2:D2" xr:uid="{A195E355-1AD5-4B14-9C95-9D47729CEF6B}">
      <formula1>$AA$3:$AA$26</formula1>
    </dataValidation>
  </dataValidations>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0262-8E10-48C4-A407-BD23390856E4}">
  <dimension ref="B2:O316"/>
  <sheetViews>
    <sheetView workbookViewId="0">
      <selection activeCell="E13" sqref="E13"/>
    </sheetView>
  </sheetViews>
  <sheetFormatPr defaultRowHeight="15" x14ac:dyDescent="0.25"/>
  <cols>
    <col min="3" max="3" width="14.42578125" style="56" customWidth="1"/>
    <col min="4" max="4" width="30.28515625" customWidth="1"/>
    <col min="5" max="5" width="14.140625" customWidth="1"/>
    <col min="6" max="6" width="14.7109375" style="58" customWidth="1"/>
    <col min="7" max="8" width="12.85546875" customWidth="1"/>
    <col min="9" max="9" width="22.140625" customWidth="1"/>
    <col min="10" max="10" width="21.5703125" customWidth="1"/>
  </cols>
  <sheetData>
    <row r="2" spans="2:15" x14ac:dyDescent="0.25">
      <c r="B2" s="61" t="s">
        <v>220</v>
      </c>
      <c r="C2" s="62" t="s">
        <v>222</v>
      </c>
      <c r="D2" s="61" t="s">
        <v>221</v>
      </c>
      <c r="E2" s="61" t="s">
        <v>223</v>
      </c>
      <c r="F2" s="63" t="s">
        <v>224</v>
      </c>
      <c r="G2" s="61" t="s">
        <v>225</v>
      </c>
      <c r="H2" s="61" t="s">
        <v>226</v>
      </c>
      <c r="I2" s="61" t="s">
        <v>234</v>
      </c>
      <c r="J2" s="61" t="s">
        <v>235</v>
      </c>
      <c r="K2" s="114" t="s">
        <v>231</v>
      </c>
      <c r="L2" s="114"/>
      <c r="M2" s="114"/>
      <c r="N2" s="114"/>
      <c r="O2" s="114"/>
    </row>
    <row r="3" spans="2:15" x14ac:dyDescent="0.25">
      <c r="B3" s="61" t="s">
        <v>227</v>
      </c>
      <c r="C3" s="55" t="s">
        <v>240</v>
      </c>
      <c r="D3" s="53" t="s">
        <v>229</v>
      </c>
      <c r="E3" s="53" t="s">
        <v>230</v>
      </c>
      <c r="F3" s="57" t="s">
        <v>67</v>
      </c>
      <c r="G3" s="53" t="s">
        <v>66</v>
      </c>
      <c r="H3" s="53">
        <v>9.7899999999999991</v>
      </c>
      <c r="I3" s="59" t="s">
        <v>237</v>
      </c>
      <c r="J3" s="60" t="s">
        <v>232</v>
      </c>
      <c r="K3" s="115" t="s">
        <v>271</v>
      </c>
      <c r="L3" s="115"/>
      <c r="M3" s="115"/>
      <c r="N3" s="115"/>
      <c r="O3" s="115"/>
    </row>
    <row r="4" spans="2:15" x14ac:dyDescent="0.25">
      <c r="B4" s="61" t="s">
        <v>9</v>
      </c>
      <c r="C4" s="55" t="s">
        <v>240</v>
      </c>
      <c r="D4" s="53" t="s">
        <v>229</v>
      </c>
      <c r="E4" s="53" t="s">
        <v>230</v>
      </c>
      <c r="F4" s="57" t="s">
        <v>67</v>
      </c>
      <c r="G4" s="53" t="s">
        <v>66</v>
      </c>
      <c r="H4" s="53">
        <v>8.66</v>
      </c>
      <c r="I4" s="59" t="s">
        <v>238</v>
      </c>
      <c r="J4" s="60" t="s">
        <v>232</v>
      </c>
      <c r="K4" s="115"/>
      <c r="L4" s="115"/>
      <c r="M4" s="115"/>
      <c r="N4" s="115"/>
      <c r="O4" s="115"/>
    </row>
    <row r="5" spans="2:15" x14ac:dyDescent="0.25">
      <c r="B5" s="61" t="s">
        <v>228</v>
      </c>
      <c r="C5" s="55" t="s">
        <v>240</v>
      </c>
      <c r="D5" s="53" t="s">
        <v>229</v>
      </c>
      <c r="E5" s="53" t="s">
        <v>230</v>
      </c>
      <c r="F5" s="57" t="s">
        <v>68</v>
      </c>
      <c r="G5" s="53" t="s">
        <v>66</v>
      </c>
      <c r="H5" s="53">
        <v>11</v>
      </c>
      <c r="I5" s="60" t="s">
        <v>236</v>
      </c>
      <c r="J5" s="59" t="s">
        <v>233</v>
      </c>
      <c r="K5" s="115"/>
      <c r="L5" s="115"/>
      <c r="M5" s="115"/>
      <c r="N5" s="115"/>
      <c r="O5" s="115"/>
    </row>
    <row r="8" spans="2:15" x14ac:dyDescent="0.25">
      <c r="B8" s="61" t="s">
        <v>220</v>
      </c>
      <c r="C8" s="62" t="s">
        <v>222</v>
      </c>
      <c r="D8" s="61" t="s">
        <v>221</v>
      </c>
      <c r="E8" s="61" t="s">
        <v>223</v>
      </c>
      <c r="F8" s="63" t="s">
        <v>224</v>
      </c>
      <c r="G8" s="61" t="s">
        <v>225</v>
      </c>
      <c r="H8" s="61" t="s">
        <v>226</v>
      </c>
      <c r="I8" s="61" t="s">
        <v>234</v>
      </c>
      <c r="J8" s="61" t="s">
        <v>235</v>
      </c>
      <c r="K8" s="114" t="s">
        <v>231</v>
      </c>
      <c r="L8" s="114"/>
      <c r="M8" s="114"/>
      <c r="N8" s="114"/>
      <c r="O8" s="114"/>
    </row>
    <row r="9" spans="2:15" x14ac:dyDescent="0.25">
      <c r="B9" s="61" t="s">
        <v>227</v>
      </c>
      <c r="C9" s="55" t="s">
        <v>239</v>
      </c>
      <c r="D9" s="53" t="s">
        <v>241</v>
      </c>
      <c r="E9" s="53" t="s">
        <v>230</v>
      </c>
      <c r="F9" s="57" t="s">
        <v>67</v>
      </c>
      <c r="G9" s="57" t="s">
        <v>71</v>
      </c>
      <c r="H9" s="53">
        <v>10.02</v>
      </c>
      <c r="I9" s="59" t="s">
        <v>242</v>
      </c>
      <c r="J9" s="60" t="s">
        <v>232</v>
      </c>
      <c r="K9" s="115" t="s">
        <v>272</v>
      </c>
      <c r="L9" s="115"/>
      <c r="M9" s="115"/>
      <c r="N9" s="115"/>
      <c r="O9" s="115"/>
    </row>
    <row r="10" spans="2:15" x14ac:dyDescent="0.25">
      <c r="B10" s="61" t="s">
        <v>9</v>
      </c>
      <c r="C10" s="55" t="s">
        <v>239</v>
      </c>
      <c r="D10" s="53" t="s">
        <v>241</v>
      </c>
      <c r="E10" s="53" t="s">
        <v>230</v>
      </c>
      <c r="F10" s="101" t="s">
        <v>71</v>
      </c>
      <c r="G10" s="57" t="s">
        <v>71</v>
      </c>
      <c r="H10" s="53">
        <v>11.71</v>
      </c>
      <c r="I10" s="59" t="s">
        <v>243</v>
      </c>
      <c r="J10" s="60" t="s">
        <v>242</v>
      </c>
      <c r="K10" s="115"/>
      <c r="L10" s="115"/>
      <c r="M10" s="115"/>
      <c r="N10" s="115"/>
      <c r="O10" s="115"/>
    </row>
    <row r="11" spans="2:15" x14ac:dyDescent="0.25">
      <c r="B11" s="61" t="s">
        <v>228</v>
      </c>
      <c r="C11" s="55" t="s">
        <v>239</v>
      </c>
      <c r="D11" s="53" t="s">
        <v>241</v>
      </c>
      <c r="E11" s="53" t="s">
        <v>230</v>
      </c>
      <c r="F11" s="57" t="s">
        <v>76</v>
      </c>
      <c r="G11" s="57" t="s">
        <v>71</v>
      </c>
      <c r="H11" s="53">
        <v>17.64</v>
      </c>
      <c r="I11" s="60" t="s">
        <v>244</v>
      </c>
      <c r="J11" s="59" t="s">
        <v>245</v>
      </c>
      <c r="K11" s="115"/>
      <c r="L11" s="115"/>
      <c r="M11" s="115"/>
      <c r="N11" s="115"/>
      <c r="O11" s="115"/>
    </row>
    <row r="14" spans="2:15" x14ac:dyDescent="0.25">
      <c r="B14" s="104" t="s">
        <v>1707</v>
      </c>
    </row>
    <row r="15" spans="2:15" x14ac:dyDescent="0.25">
      <c r="B15" s="61" t="s">
        <v>220</v>
      </c>
      <c r="C15" s="62" t="s">
        <v>222</v>
      </c>
      <c r="D15" s="61" t="s">
        <v>221</v>
      </c>
      <c r="E15" s="61" t="s">
        <v>223</v>
      </c>
      <c r="F15" s="63" t="s">
        <v>224</v>
      </c>
      <c r="G15" s="61" t="s">
        <v>225</v>
      </c>
      <c r="H15" s="61" t="s">
        <v>226</v>
      </c>
      <c r="I15" s="61" t="s">
        <v>234</v>
      </c>
      <c r="J15" s="61" t="s">
        <v>235</v>
      </c>
      <c r="K15" s="114" t="s">
        <v>231</v>
      </c>
      <c r="L15" s="114"/>
      <c r="M15" s="114"/>
      <c r="N15" s="114"/>
      <c r="O15" s="114"/>
    </row>
    <row r="16" spans="2:15" x14ac:dyDescent="0.25">
      <c r="B16" s="61" t="s">
        <v>227</v>
      </c>
      <c r="C16" s="55" t="s">
        <v>1722</v>
      </c>
      <c r="D16" s="53" t="s">
        <v>1709</v>
      </c>
      <c r="E16" s="53" t="s">
        <v>1707</v>
      </c>
      <c r="F16" s="57" t="s">
        <v>66</v>
      </c>
      <c r="G16" s="57" t="s">
        <v>61</v>
      </c>
      <c r="H16" s="53"/>
      <c r="I16" s="59"/>
      <c r="J16" s="60"/>
      <c r="K16" s="115" t="s">
        <v>1793</v>
      </c>
      <c r="L16" s="115"/>
      <c r="M16" s="115"/>
      <c r="N16" s="115"/>
      <c r="O16" s="115"/>
    </row>
    <row r="17" spans="2:15" x14ac:dyDescent="0.25">
      <c r="B17" s="61" t="s">
        <v>9</v>
      </c>
      <c r="C17" s="55" t="s">
        <v>1722</v>
      </c>
      <c r="D17" s="53" t="s">
        <v>1709</v>
      </c>
      <c r="E17" s="53" t="s">
        <v>1707</v>
      </c>
      <c r="F17" s="57" t="s">
        <v>67</v>
      </c>
      <c r="G17" s="57" t="s">
        <v>61</v>
      </c>
      <c r="H17" s="53"/>
      <c r="J17" s="60"/>
      <c r="K17" s="115"/>
      <c r="L17" s="115"/>
      <c r="M17" s="115"/>
      <c r="N17" s="115"/>
      <c r="O17" s="115"/>
    </row>
    <row r="18" spans="2:15" x14ac:dyDescent="0.25">
      <c r="B18" s="61" t="s">
        <v>228</v>
      </c>
      <c r="C18" s="55" t="s">
        <v>1722</v>
      </c>
      <c r="D18" s="53" t="s">
        <v>1709</v>
      </c>
      <c r="E18" s="53" t="s">
        <v>1707</v>
      </c>
      <c r="F18" s="101" t="s">
        <v>61</v>
      </c>
      <c r="G18" s="57" t="s">
        <v>61</v>
      </c>
      <c r="H18" s="53"/>
      <c r="I18" s="60"/>
      <c r="J18" s="59"/>
      <c r="K18" s="115"/>
      <c r="L18" s="115"/>
      <c r="M18" s="115"/>
      <c r="N18" s="115"/>
      <c r="O18" s="115"/>
    </row>
    <row r="20" spans="2:15" x14ac:dyDescent="0.25">
      <c r="B20" s="61" t="s">
        <v>220</v>
      </c>
      <c r="C20" s="62" t="s">
        <v>222</v>
      </c>
      <c r="D20" s="61" t="s">
        <v>221</v>
      </c>
      <c r="E20" s="61" t="s">
        <v>223</v>
      </c>
      <c r="F20" s="63" t="s">
        <v>224</v>
      </c>
      <c r="G20" s="61" t="s">
        <v>225</v>
      </c>
      <c r="H20" s="61" t="s">
        <v>226</v>
      </c>
      <c r="I20" s="61" t="s">
        <v>234</v>
      </c>
      <c r="J20" s="61" t="s">
        <v>235</v>
      </c>
      <c r="K20" s="114" t="s">
        <v>231</v>
      </c>
      <c r="L20" s="114"/>
      <c r="M20" s="114"/>
      <c r="N20" s="114"/>
      <c r="O20" s="114"/>
    </row>
    <row r="21" spans="2:15" x14ac:dyDescent="0.25">
      <c r="B21" s="61" t="s">
        <v>227</v>
      </c>
      <c r="C21" s="55" t="s">
        <v>1719</v>
      </c>
      <c r="D21" s="53" t="s">
        <v>1710</v>
      </c>
      <c r="E21" s="53" t="s">
        <v>1707</v>
      </c>
      <c r="F21" s="57" t="s">
        <v>63</v>
      </c>
      <c r="G21" s="57"/>
      <c r="H21" s="53"/>
      <c r="I21" s="59"/>
      <c r="J21" s="60"/>
      <c r="K21" s="115" t="s">
        <v>1794</v>
      </c>
      <c r="L21" s="115"/>
      <c r="M21" s="115"/>
      <c r="N21" s="115"/>
      <c r="O21" s="115"/>
    </row>
    <row r="22" spans="2:15" x14ac:dyDescent="0.25">
      <c r="B22" s="61" t="s">
        <v>9</v>
      </c>
      <c r="C22" s="55" t="s">
        <v>1719</v>
      </c>
      <c r="D22" s="53" t="s">
        <v>1710</v>
      </c>
      <c r="E22" s="53" t="s">
        <v>1707</v>
      </c>
      <c r="F22" s="53" t="s">
        <v>63</v>
      </c>
      <c r="G22" s="53"/>
      <c r="H22" s="53"/>
      <c r="I22" s="59"/>
      <c r="J22" s="60"/>
      <c r="K22" s="115"/>
      <c r="L22" s="115"/>
      <c r="M22" s="115"/>
      <c r="N22" s="115"/>
      <c r="O22" s="115"/>
    </row>
    <row r="23" spans="2:15" x14ac:dyDescent="0.25">
      <c r="B23" s="61" t="s">
        <v>228</v>
      </c>
      <c r="C23" s="55" t="s">
        <v>1719</v>
      </c>
      <c r="D23" s="53" t="s">
        <v>1710</v>
      </c>
      <c r="E23" s="53" t="s">
        <v>1707</v>
      </c>
      <c r="F23" s="57" t="s">
        <v>65</v>
      </c>
      <c r="G23" s="57"/>
      <c r="H23" s="53"/>
      <c r="I23" s="60"/>
      <c r="J23" s="59"/>
      <c r="K23" s="115"/>
      <c r="L23" s="115"/>
      <c r="M23" s="115"/>
      <c r="N23" s="115"/>
      <c r="O23" s="115"/>
    </row>
    <row r="25" spans="2:15" x14ac:dyDescent="0.25">
      <c r="B25" s="61" t="s">
        <v>220</v>
      </c>
      <c r="C25" s="62" t="s">
        <v>222</v>
      </c>
      <c r="D25" s="61" t="s">
        <v>221</v>
      </c>
      <c r="E25" s="61" t="s">
        <v>223</v>
      </c>
      <c r="F25" s="63" t="s">
        <v>224</v>
      </c>
      <c r="G25" s="61" t="s">
        <v>225</v>
      </c>
      <c r="H25" s="61" t="s">
        <v>226</v>
      </c>
      <c r="I25" s="61" t="s">
        <v>234</v>
      </c>
      <c r="J25" s="61" t="s">
        <v>235</v>
      </c>
      <c r="K25" s="114" t="s">
        <v>231</v>
      </c>
      <c r="L25" s="114"/>
      <c r="M25" s="114"/>
      <c r="N25" s="114"/>
      <c r="O25" s="114"/>
    </row>
    <row r="26" spans="2:15" x14ac:dyDescent="0.25">
      <c r="B26" s="61" t="s">
        <v>227</v>
      </c>
      <c r="C26" s="55" t="s">
        <v>1719</v>
      </c>
      <c r="D26" s="53" t="s">
        <v>1711</v>
      </c>
      <c r="E26" s="53" t="s">
        <v>1707</v>
      </c>
      <c r="F26" s="57" t="s">
        <v>71</v>
      </c>
      <c r="G26" s="57"/>
      <c r="H26" s="53"/>
      <c r="I26" s="59"/>
      <c r="J26" s="60"/>
      <c r="K26" s="115" t="s">
        <v>1795</v>
      </c>
      <c r="L26" s="115"/>
      <c r="M26" s="115"/>
      <c r="N26" s="115"/>
      <c r="O26" s="115"/>
    </row>
    <row r="27" spans="2:15" x14ac:dyDescent="0.25">
      <c r="B27" s="61" t="s">
        <v>9</v>
      </c>
      <c r="C27" s="55" t="s">
        <v>1719</v>
      </c>
      <c r="D27" s="53" t="s">
        <v>1711</v>
      </c>
      <c r="E27" s="53" t="s">
        <v>1707</v>
      </c>
      <c r="F27" s="57" t="s">
        <v>67</v>
      </c>
      <c r="G27" s="57"/>
      <c r="H27" s="53"/>
      <c r="I27" s="59"/>
      <c r="J27" s="60"/>
      <c r="K27" s="115"/>
      <c r="L27" s="115"/>
      <c r="M27" s="115"/>
      <c r="N27" s="115"/>
      <c r="O27" s="115"/>
    </row>
    <row r="28" spans="2:15" x14ac:dyDescent="0.25">
      <c r="B28" s="61" t="s">
        <v>228</v>
      </c>
      <c r="C28" s="55" t="s">
        <v>1719</v>
      </c>
      <c r="D28" s="53" t="s">
        <v>1711</v>
      </c>
      <c r="E28" s="53" t="s">
        <v>1707</v>
      </c>
      <c r="F28" s="57" t="s">
        <v>67</v>
      </c>
      <c r="G28" s="57"/>
      <c r="H28" s="53"/>
      <c r="I28" s="60"/>
      <c r="J28" s="59"/>
      <c r="K28" s="115"/>
      <c r="L28" s="115"/>
      <c r="M28" s="115"/>
      <c r="N28" s="115"/>
      <c r="O28" s="115"/>
    </row>
    <row r="30" spans="2:15" x14ac:dyDescent="0.25">
      <c r="B30" s="61" t="s">
        <v>220</v>
      </c>
      <c r="C30" s="62" t="s">
        <v>222</v>
      </c>
      <c r="D30" s="61" t="s">
        <v>221</v>
      </c>
      <c r="E30" s="61" t="s">
        <v>223</v>
      </c>
      <c r="F30" s="63" t="s">
        <v>224</v>
      </c>
      <c r="G30" s="61" t="s">
        <v>225</v>
      </c>
      <c r="H30" s="61" t="s">
        <v>226</v>
      </c>
      <c r="I30" s="61" t="s">
        <v>234</v>
      </c>
      <c r="J30" s="61" t="s">
        <v>235</v>
      </c>
      <c r="K30" s="114" t="s">
        <v>231</v>
      </c>
      <c r="L30" s="114"/>
      <c r="M30" s="114"/>
      <c r="N30" s="114"/>
      <c r="O30" s="114"/>
    </row>
    <row r="31" spans="2:15" x14ac:dyDescent="0.25">
      <c r="B31" s="61" t="s">
        <v>227</v>
      </c>
      <c r="C31" s="55" t="s">
        <v>1719</v>
      </c>
      <c r="D31" s="53" t="s">
        <v>1712</v>
      </c>
      <c r="E31" s="53" t="s">
        <v>1707</v>
      </c>
      <c r="F31" s="57" t="s">
        <v>1789</v>
      </c>
      <c r="G31" s="57"/>
      <c r="H31" s="53"/>
      <c r="I31" s="59"/>
      <c r="J31" s="60"/>
      <c r="K31" s="115" t="s">
        <v>1796</v>
      </c>
      <c r="L31" s="115"/>
      <c r="M31" s="115"/>
      <c r="N31" s="115"/>
      <c r="O31" s="115"/>
    </row>
    <row r="32" spans="2:15" x14ac:dyDescent="0.25">
      <c r="B32" s="61" t="s">
        <v>9</v>
      </c>
      <c r="C32" s="55" t="s">
        <v>1719</v>
      </c>
      <c r="D32" s="53" t="s">
        <v>1712</v>
      </c>
      <c r="E32" s="53" t="s">
        <v>1707</v>
      </c>
      <c r="F32" s="57" t="s">
        <v>66</v>
      </c>
      <c r="G32" s="57"/>
      <c r="H32" s="53"/>
      <c r="I32" s="59"/>
      <c r="J32" s="60"/>
      <c r="K32" s="115"/>
      <c r="L32" s="115"/>
      <c r="M32" s="115"/>
      <c r="N32" s="115"/>
      <c r="O32" s="115"/>
    </row>
    <row r="33" spans="2:15" x14ac:dyDescent="0.25">
      <c r="B33" s="61" t="s">
        <v>228</v>
      </c>
      <c r="C33" s="55" t="s">
        <v>1719</v>
      </c>
      <c r="D33" s="53" t="s">
        <v>1712</v>
      </c>
      <c r="E33" s="53" t="s">
        <v>1707</v>
      </c>
      <c r="F33" s="57" t="s">
        <v>75</v>
      </c>
      <c r="G33" s="57"/>
      <c r="H33" s="53"/>
      <c r="I33" s="60"/>
      <c r="J33" s="59"/>
      <c r="K33" s="115"/>
      <c r="L33" s="115"/>
      <c r="M33" s="115"/>
      <c r="N33" s="115"/>
      <c r="O33" s="115"/>
    </row>
    <row r="35" spans="2:15" x14ac:dyDescent="0.25">
      <c r="B35" s="61" t="s">
        <v>220</v>
      </c>
      <c r="C35" s="62" t="s">
        <v>222</v>
      </c>
      <c r="D35" s="61" t="s">
        <v>221</v>
      </c>
      <c r="E35" s="61" t="s">
        <v>223</v>
      </c>
      <c r="F35" s="63" t="s">
        <v>224</v>
      </c>
      <c r="G35" s="61" t="s">
        <v>225</v>
      </c>
      <c r="H35" s="61" t="s">
        <v>226</v>
      </c>
      <c r="I35" s="61" t="s">
        <v>234</v>
      </c>
      <c r="J35" s="61" t="s">
        <v>235</v>
      </c>
      <c r="K35" s="114" t="s">
        <v>231</v>
      </c>
      <c r="L35" s="114"/>
      <c r="M35" s="114"/>
      <c r="N35" s="114"/>
      <c r="O35" s="114"/>
    </row>
    <row r="36" spans="2:15" x14ac:dyDescent="0.25">
      <c r="B36" s="61" t="s">
        <v>227</v>
      </c>
      <c r="C36" s="55" t="s">
        <v>1719</v>
      </c>
      <c r="D36" s="53" t="s">
        <v>1713</v>
      </c>
      <c r="E36" s="53" t="s">
        <v>1707</v>
      </c>
      <c r="F36" s="57" t="s">
        <v>1790</v>
      </c>
      <c r="G36" s="57"/>
      <c r="H36" s="53"/>
      <c r="I36" s="59"/>
      <c r="J36" s="60"/>
      <c r="K36" s="115" t="s">
        <v>1797</v>
      </c>
      <c r="L36" s="115"/>
      <c r="M36" s="115"/>
      <c r="N36" s="115"/>
      <c r="O36" s="115"/>
    </row>
    <row r="37" spans="2:15" x14ac:dyDescent="0.25">
      <c r="B37" s="61" t="s">
        <v>9</v>
      </c>
      <c r="C37" s="55" t="s">
        <v>1719</v>
      </c>
      <c r="D37" s="53" t="s">
        <v>1713</v>
      </c>
      <c r="E37" s="53" t="s">
        <v>1707</v>
      </c>
      <c r="F37" s="57" t="s">
        <v>70</v>
      </c>
      <c r="G37" s="57"/>
      <c r="H37" s="53"/>
      <c r="I37" s="59"/>
      <c r="J37" s="60"/>
      <c r="K37" s="115"/>
      <c r="L37" s="115"/>
      <c r="M37" s="115"/>
      <c r="N37" s="115"/>
      <c r="O37" s="115"/>
    </row>
    <row r="38" spans="2:15" x14ac:dyDescent="0.25">
      <c r="B38" s="61" t="s">
        <v>228</v>
      </c>
      <c r="C38" s="55" t="s">
        <v>1719</v>
      </c>
      <c r="D38" s="53" t="s">
        <v>1713</v>
      </c>
      <c r="E38" s="53" t="s">
        <v>1707</v>
      </c>
      <c r="F38" s="57" t="s">
        <v>74</v>
      </c>
      <c r="G38" s="57"/>
      <c r="H38" s="53"/>
      <c r="I38" s="60"/>
      <c r="J38" s="59"/>
      <c r="K38" s="115"/>
      <c r="L38" s="115"/>
      <c r="M38" s="115"/>
      <c r="N38" s="115"/>
      <c r="O38" s="115"/>
    </row>
    <row r="40" spans="2:15" x14ac:dyDescent="0.25">
      <c r="B40" s="61" t="s">
        <v>220</v>
      </c>
      <c r="C40" s="62" t="s">
        <v>222</v>
      </c>
      <c r="D40" s="61" t="s">
        <v>221</v>
      </c>
      <c r="E40" s="61" t="s">
        <v>223</v>
      </c>
      <c r="F40" s="63" t="s">
        <v>224</v>
      </c>
      <c r="G40" s="61" t="s">
        <v>225</v>
      </c>
      <c r="H40" s="61" t="s">
        <v>226</v>
      </c>
      <c r="I40" s="61" t="s">
        <v>234</v>
      </c>
      <c r="J40" s="61" t="s">
        <v>235</v>
      </c>
      <c r="K40" s="114" t="s">
        <v>231</v>
      </c>
      <c r="L40" s="114"/>
      <c r="M40" s="114"/>
      <c r="N40" s="114"/>
      <c r="O40" s="114"/>
    </row>
    <row r="41" spans="2:15" x14ac:dyDescent="0.25">
      <c r="B41" s="61" t="s">
        <v>227</v>
      </c>
      <c r="C41" s="55" t="s">
        <v>1719</v>
      </c>
      <c r="D41" s="53" t="s">
        <v>1714</v>
      </c>
      <c r="E41" s="53" t="s">
        <v>1707</v>
      </c>
      <c r="F41" s="57" t="s">
        <v>66</v>
      </c>
      <c r="G41" s="57"/>
      <c r="H41" s="53"/>
      <c r="I41" s="59"/>
      <c r="J41" s="60"/>
      <c r="K41" s="115" t="s">
        <v>1798</v>
      </c>
      <c r="L41" s="115"/>
      <c r="M41" s="115"/>
      <c r="N41" s="115"/>
      <c r="O41" s="115"/>
    </row>
    <row r="42" spans="2:15" x14ac:dyDescent="0.25">
      <c r="B42" s="61" t="s">
        <v>9</v>
      </c>
      <c r="C42" s="55" t="s">
        <v>1719</v>
      </c>
      <c r="D42" s="53" t="s">
        <v>1714</v>
      </c>
      <c r="E42" s="53" t="s">
        <v>1707</v>
      </c>
      <c r="F42" s="57" t="s">
        <v>70</v>
      </c>
      <c r="G42" s="57"/>
      <c r="H42" s="53"/>
      <c r="I42" s="59"/>
      <c r="J42" s="60"/>
      <c r="K42" s="115"/>
      <c r="L42" s="115"/>
      <c r="M42" s="115"/>
      <c r="N42" s="115"/>
      <c r="O42" s="115"/>
    </row>
    <row r="43" spans="2:15" x14ac:dyDescent="0.25">
      <c r="B43" s="61" t="s">
        <v>228</v>
      </c>
      <c r="C43" s="55" t="s">
        <v>1719</v>
      </c>
      <c r="D43" s="53" t="s">
        <v>1714</v>
      </c>
      <c r="E43" s="53" t="s">
        <v>1707</v>
      </c>
      <c r="F43" s="57" t="s">
        <v>66</v>
      </c>
      <c r="G43" s="57"/>
      <c r="H43" s="53"/>
      <c r="I43" s="60"/>
      <c r="J43" s="59"/>
      <c r="K43" s="115"/>
      <c r="L43" s="115"/>
      <c r="M43" s="115"/>
      <c r="N43" s="115"/>
      <c r="O43" s="115"/>
    </row>
    <row r="45" spans="2:15" x14ac:dyDescent="0.25">
      <c r="B45" s="61" t="s">
        <v>220</v>
      </c>
      <c r="C45" s="62" t="s">
        <v>222</v>
      </c>
      <c r="D45" s="61" t="s">
        <v>221</v>
      </c>
      <c r="E45" s="61" t="s">
        <v>223</v>
      </c>
      <c r="F45" s="63" t="s">
        <v>224</v>
      </c>
      <c r="G45" s="61" t="s">
        <v>225</v>
      </c>
      <c r="H45" s="61" t="s">
        <v>226</v>
      </c>
      <c r="I45" s="61" t="s">
        <v>234</v>
      </c>
      <c r="J45" s="61" t="s">
        <v>235</v>
      </c>
      <c r="K45" s="114" t="s">
        <v>231</v>
      </c>
      <c r="L45" s="114"/>
      <c r="M45" s="114"/>
      <c r="N45" s="114"/>
      <c r="O45" s="114"/>
    </row>
    <row r="46" spans="2:15" x14ac:dyDescent="0.25">
      <c r="B46" s="61" t="s">
        <v>227</v>
      </c>
      <c r="C46" s="55" t="s">
        <v>1719</v>
      </c>
      <c r="D46" s="53" t="s">
        <v>1723</v>
      </c>
      <c r="E46" s="53" t="s">
        <v>1707</v>
      </c>
      <c r="F46" s="57" t="s">
        <v>62</v>
      </c>
      <c r="G46" s="57"/>
      <c r="H46" s="53"/>
      <c r="I46" s="59"/>
      <c r="J46" s="60"/>
      <c r="K46" s="115" t="s">
        <v>1799</v>
      </c>
      <c r="L46" s="115"/>
      <c r="M46" s="115"/>
      <c r="N46" s="115"/>
      <c r="O46" s="115"/>
    </row>
    <row r="47" spans="2:15" x14ac:dyDescent="0.25">
      <c r="B47" s="61" t="s">
        <v>9</v>
      </c>
      <c r="C47" s="55" t="s">
        <v>1719</v>
      </c>
      <c r="D47" s="53" t="s">
        <v>1723</v>
      </c>
      <c r="E47" s="53" t="s">
        <v>1707</v>
      </c>
      <c r="F47" s="57" t="s">
        <v>68</v>
      </c>
      <c r="G47" s="57"/>
      <c r="H47" s="53"/>
      <c r="I47" s="59"/>
      <c r="J47" s="60"/>
      <c r="K47" s="115"/>
      <c r="L47" s="115"/>
      <c r="M47" s="115"/>
      <c r="N47" s="115"/>
      <c r="O47" s="115"/>
    </row>
    <row r="48" spans="2:15" x14ac:dyDescent="0.25">
      <c r="B48" s="61" t="s">
        <v>228</v>
      </c>
      <c r="C48" s="55" t="s">
        <v>1719</v>
      </c>
      <c r="D48" s="53" t="s">
        <v>1723</v>
      </c>
      <c r="E48" s="53" t="s">
        <v>1707</v>
      </c>
      <c r="F48" s="57" t="s">
        <v>62</v>
      </c>
      <c r="G48" s="57"/>
      <c r="H48" s="53"/>
      <c r="I48" s="60"/>
      <c r="J48" s="59"/>
      <c r="K48" s="115"/>
      <c r="L48" s="115"/>
      <c r="M48" s="115"/>
      <c r="N48" s="115"/>
      <c r="O48" s="115"/>
    </row>
    <row r="50" spans="2:15" x14ac:dyDescent="0.25">
      <c r="B50" s="61" t="s">
        <v>220</v>
      </c>
      <c r="C50" s="62" t="s">
        <v>222</v>
      </c>
      <c r="D50" s="61" t="s">
        <v>221</v>
      </c>
      <c r="E50" s="61" t="s">
        <v>223</v>
      </c>
      <c r="F50" s="63" t="s">
        <v>224</v>
      </c>
      <c r="G50" s="61" t="s">
        <v>225</v>
      </c>
      <c r="H50" s="61" t="s">
        <v>226</v>
      </c>
      <c r="I50" s="61" t="s">
        <v>234</v>
      </c>
      <c r="J50" s="61" t="s">
        <v>235</v>
      </c>
      <c r="K50" s="114" t="s">
        <v>231</v>
      </c>
      <c r="L50" s="114"/>
      <c r="M50" s="114"/>
      <c r="N50" s="114"/>
      <c r="O50" s="114"/>
    </row>
    <row r="51" spans="2:15" x14ac:dyDescent="0.25">
      <c r="B51" s="61" t="s">
        <v>227</v>
      </c>
      <c r="C51" s="55" t="s">
        <v>1719</v>
      </c>
      <c r="D51" s="53" t="s">
        <v>1715</v>
      </c>
      <c r="E51" s="53" t="s">
        <v>1707</v>
      </c>
      <c r="F51" s="57" t="s">
        <v>66</v>
      </c>
      <c r="G51" s="57"/>
      <c r="H51" s="53"/>
      <c r="I51" s="59"/>
      <c r="J51" s="60"/>
      <c r="K51" s="115" t="s">
        <v>1800</v>
      </c>
      <c r="L51" s="115"/>
      <c r="M51" s="115"/>
      <c r="N51" s="115"/>
      <c r="O51" s="115"/>
    </row>
    <row r="52" spans="2:15" x14ac:dyDescent="0.25">
      <c r="B52" s="61" t="s">
        <v>9</v>
      </c>
      <c r="C52" s="55" t="s">
        <v>1719</v>
      </c>
      <c r="D52" s="53" t="s">
        <v>1715</v>
      </c>
      <c r="E52" s="53" t="s">
        <v>1707</v>
      </c>
      <c r="F52" s="57" t="s">
        <v>66</v>
      </c>
      <c r="G52" s="57"/>
      <c r="H52" s="53"/>
      <c r="I52" s="59"/>
      <c r="J52" s="60"/>
      <c r="K52" s="115"/>
      <c r="L52" s="115"/>
      <c r="M52" s="115"/>
      <c r="N52" s="115"/>
      <c r="O52" s="115"/>
    </row>
    <row r="53" spans="2:15" x14ac:dyDescent="0.25">
      <c r="B53" s="61" t="s">
        <v>228</v>
      </c>
      <c r="C53" s="55" t="s">
        <v>1719</v>
      </c>
      <c r="D53" s="53" t="s">
        <v>1715</v>
      </c>
      <c r="E53" s="53" t="s">
        <v>1707</v>
      </c>
      <c r="F53" s="57" t="s">
        <v>1724</v>
      </c>
      <c r="G53" s="57"/>
      <c r="H53" s="53"/>
      <c r="I53" s="60"/>
      <c r="J53" s="59"/>
      <c r="K53" s="115"/>
      <c r="L53" s="115"/>
      <c r="M53" s="115"/>
      <c r="N53" s="115"/>
      <c r="O53" s="115"/>
    </row>
    <row r="55" spans="2:15" x14ac:dyDescent="0.25">
      <c r="B55" s="61" t="s">
        <v>220</v>
      </c>
      <c r="C55" s="62" t="s">
        <v>222</v>
      </c>
      <c r="D55" s="61" t="s">
        <v>221</v>
      </c>
      <c r="E55" s="61" t="s">
        <v>223</v>
      </c>
      <c r="F55" s="63" t="s">
        <v>224</v>
      </c>
      <c r="G55" s="61" t="s">
        <v>225</v>
      </c>
      <c r="H55" s="61" t="s">
        <v>226</v>
      </c>
      <c r="I55" s="61" t="s">
        <v>234</v>
      </c>
      <c r="J55" s="61" t="s">
        <v>235</v>
      </c>
      <c r="K55" s="114" t="s">
        <v>231</v>
      </c>
      <c r="L55" s="114"/>
      <c r="M55" s="114"/>
      <c r="N55" s="114"/>
      <c r="O55" s="114"/>
    </row>
    <row r="56" spans="2:15" x14ac:dyDescent="0.25">
      <c r="B56" s="61" t="s">
        <v>227</v>
      </c>
      <c r="C56" s="55" t="s">
        <v>1716</v>
      </c>
      <c r="D56" s="53" t="s">
        <v>1717</v>
      </c>
      <c r="E56" s="53" t="s">
        <v>1707</v>
      </c>
      <c r="F56" s="57" t="s">
        <v>67</v>
      </c>
      <c r="G56" s="57"/>
      <c r="H56" s="53"/>
      <c r="I56" s="59"/>
      <c r="J56" s="60"/>
      <c r="K56" s="115" t="s">
        <v>1801</v>
      </c>
      <c r="L56" s="115"/>
      <c r="M56" s="115"/>
      <c r="N56" s="115"/>
      <c r="O56" s="115"/>
    </row>
    <row r="57" spans="2:15" x14ac:dyDescent="0.25">
      <c r="B57" s="61" t="s">
        <v>9</v>
      </c>
      <c r="C57" s="55" t="s">
        <v>1720</v>
      </c>
      <c r="D57" s="53" t="s">
        <v>1717</v>
      </c>
      <c r="E57" s="53" t="s">
        <v>1707</v>
      </c>
      <c r="F57" s="57" t="s">
        <v>67</v>
      </c>
      <c r="G57" s="57"/>
      <c r="H57" s="53"/>
      <c r="I57" s="59"/>
      <c r="J57" s="60"/>
      <c r="K57" s="115"/>
      <c r="L57" s="115"/>
      <c r="M57" s="115"/>
      <c r="N57" s="115"/>
      <c r="O57" s="115"/>
    </row>
    <row r="58" spans="2:15" x14ac:dyDescent="0.25">
      <c r="B58" s="61" t="s">
        <v>228</v>
      </c>
      <c r="C58" s="55" t="s">
        <v>1721</v>
      </c>
      <c r="D58" s="53" t="s">
        <v>1717</v>
      </c>
      <c r="E58" s="53" t="s">
        <v>1707</v>
      </c>
      <c r="F58" s="57" t="s">
        <v>70</v>
      </c>
      <c r="G58" s="57"/>
      <c r="H58" s="53"/>
      <c r="I58" s="60"/>
      <c r="J58" s="59"/>
      <c r="K58" s="115"/>
      <c r="L58" s="115"/>
      <c r="M58" s="115"/>
      <c r="N58" s="115"/>
      <c r="O58" s="115"/>
    </row>
    <row r="60" spans="2:15" x14ac:dyDescent="0.25">
      <c r="B60" s="61" t="s">
        <v>220</v>
      </c>
      <c r="C60" s="62" t="s">
        <v>222</v>
      </c>
      <c r="D60" s="61" t="s">
        <v>221</v>
      </c>
      <c r="E60" s="61" t="s">
        <v>223</v>
      </c>
      <c r="F60" s="63" t="s">
        <v>224</v>
      </c>
      <c r="G60" s="61" t="s">
        <v>225</v>
      </c>
      <c r="H60" s="61" t="s">
        <v>226</v>
      </c>
      <c r="I60" s="61" t="s">
        <v>234</v>
      </c>
      <c r="J60" s="61" t="s">
        <v>235</v>
      </c>
      <c r="K60" s="114" t="s">
        <v>231</v>
      </c>
      <c r="L60" s="114"/>
      <c r="M60" s="114"/>
      <c r="N60" s="114"/>
      <c r="O60" s="114"/>
    </row>
    <row r="61" spans="2:15" x14ac:dyDescent="0.25">
      <c r="B61" s="61" t="s">
        <v>227</v>
      </c>
      <c r="C61" s="55" t="s">
        <v>1716</v>
      </c>
      <c r="D61" s="53" t="s">
        <v>1718</v>
      </c>
      <c r="E61" s="53" t="s">
        <v>1707</v>
      </c>
      <c r="F61" s="57" t="s">
        <v>68</v>
      </c>
      <c r="G61" s="57"/>
      <c r="H61" s="53"/>
      <c r="I61" s="59"/>
      <c r="J61" s="60"/>
      <c r="K61" s="115" t="s">
        <v>1802</v>
      </c>
      <c r="L61" s="115"/>
      <c r="M61" s="115"/>
      <c r="N61" s="115"/>
      <c r="O61" s="115"/>
    </row>
    <row r="62" spans="2:15" x14ac:dyDescent="0.25">
      <c r="B62" s="61" t="s">
        <v>9</v>
      </c>
      <c r="C62" s="55" t="s">
        <v>1716</v>
      </c>
      <c r="D62" s="53" t="s">
        <v>1718</v>
      </c>
      <c r="E62" s="53" t="s">
        <v>1707</v>
      </c>
      <c r="F62" s="57" t="s">
        <v>67</v>
      </c>
      <c r="G62" s="57"/>
      <c r="H62" s="53"/>
      <c r="I62" s="59"/>
      <c r="J62" s="60"/>
      <c r="K62" s="115"/>
      <c r="L62" s="115"/>
      <c r="M62" s="115"/>
      <c r="N62" s="115"/>
      <c r="O62" s="115"/>
    </row>
    <row r="63" spans="2:15" x14ac:dyDescent="0.25">
      <c r="B63" s="61" t="s">
        <v>228</v>
      </c>
      <c r="C63" s="55" t="s">
        <v>1716</v>
      </c>
      <c r="D63" s="53" t="s">
        <v>1718</v>
      </c>
      <c r="E63" s="53" t="s">
        <v>1707</v>
      </c>
      <c r="F63" s="57" t="s">
        <v>69</v>
      </c>
      <c r="G63" s="57"/>
      <c r="H63" s="53"/>
      <c r="I63" s="60"/>
      <c r="J63" s="59"/>
      <c r="K63" s="115"/>
      <c r="L63" s="115"/>
      <c r="M63" s="115"/>
      <c r="N63" s="115"/>
      <c r="O63" s="115"/>
    </row>
    <row r="66" spans="2:15" x14ac:dyDescent="0.25">
      <c r="B66" s="104" t="s">
        <v>1708</v>
      </c>
    </row>
    <row r="67" spans="2:15" x14ac:dyDescent="0.25">
      <c r="B67" s="61" t="s">
        <v>220</v>
      </c>
      <c r="C67" s="62" t="s">
        <v>222</v>
      </c>
      <c r="D67" s="61" t="s">
        <v>221</v>
      </c>
      <c r="E67" s="61" t="s">
        <v>223</v>
      </c>
      <c r="F67" s="63" t="s">
        <v>224</v>
      </c>
      <c r="G67" s="61" t="s">
        <v>225</v>
      </c>
      <c r="H67" s="61" t="s">
        <v>226</v>
      </c>
      <c r="I67" s="61" t="s">
        <v>234</v>
      </c>
      <c r="J67" s="61" t="s">
        <v>235</v>
      </c>
      <c r="K67" s="114" t="s">
        <v>231</v>
      </c>
      <c r="L67" s="114"/>
      <c r="M67" s="114"/>
      <c r="N67" s="114"/>
      <c r="O67" s="114"/>
    </row>
    <row r="68" spans="2:15" x14ac:dyDescent="0.25">
      <c r="B68" s="61" t="s">
        <v>227</v>
      </c>
      <c r="C68" s="55" t="s">
        <v>1722</v>
      </c>
      <c r="D68" s="53" t="s">
        <v>1725</v>
      </c>
      <c r="E68" s="53" t="s">
        <v>1708</v>
      </c>
      <c r="F68" s="57" t="s">
        <v>66</v>
      </c>
      <c r="G68" s="57"/>
      <c r="H68" s="53"/>
      <c r="I68" s="59"/>
      <c r="J68" s="60"/>
      <c r="K68" s="115"/>
      <c r="L68" s="115"/>
      <c r="M68" s="115"/>
      <c r="N68" s="115"/>
      <c r="O68" s="115"/>
    </row>
    <row r="69" spans="2:15" x14ac:dyDescent="0.25">
      <c r="B69" s="61" t="s">
        <v>9</v>
      </c>
      <c r="C69" s="55" t="s">
        <v>1722</v>
      </c>
      <c r="D69" s="53" t="s">
        <v>1725</v>
      </c>
      <c r="E69" s="53" t="s">
        <v>1708</v>
      </c>
      <c r="F69" s="57" t="s">
        <v>67</v>
      </c>
      <c r="G69" s="57"/>
      <c r="H69" s="53"/>
      <c r="I69" s="59"/>
      <c r="J69" s="60"/>
      <c r="K69" s="115"/>
      <c r="L69" s="115"/>
      <c r="M69" s="115"/>
      <c r="N69" s="115"/>
      <c r="O69" s="115"/>
    </row>
    <row r="70" spans="2:15" x14ac:dyDescent="0.25">
      <c r="B70" s="61" t="s">
        <v>228</v>
      </c>
      <c r="C70" s="55" t="s">
        <v>1722</v>
      </c>
      <c r="D70" s="53" t="s">
        <v>1725</v>
      </c>
      <c r="E70" s="53" t="s">
        <v>1708</v>
      </c>
      <c r="F70" s="57"/>
      <c r="G70" s="57"/>
      <c r="H70" s="53"/>
      <c r="I70" s="60"/>
      <c r="J70" s="59"/>
      <c r="K70" s="115"/>
      <c r="L70" s="115"/>
      <c r="M70" s="115"/>
      <c r="N70" s="115"/>
      <c r="O70" s="115"/>
    </row>
    <row r="72" spans="2:15" x14ac:dyDescent="0.25">
      <c r="B72" s="61" t="s">
        <v>220</v>
      </c>
      <c r="C72" s="62" t="s">
        <v>222</v>
      </c>
      <c r="D72" s="61" t="s">
        <v>221</v>
      </c>
      <c r="E72" s="61" t="s">
        <v>223</v>
      </c>
      <c r="F72" s="63" t="s">
        <v>224</v>
      </c>
      <c r="G72" s="61" t="s">
        <v>225</v>
      </c>
      <c r="H72" s="61" t="s">
        <v>226</v>
      </c>
      <c r="I72" s="61" t="s">
        <v>234</v>
      </c>
      <c r="J72" s="61" t="s">
        <v>235</v>
      </c>
      <c r="K72" s="114" t="s">
        <v>231</v>
      </c>
      <c r="L72" s="114"/>
      <c r="M72" s="114"/>
      <c r="N72" s="114"/>
      <c r="O72" s="114"/>
    </row>
    <row r="73" spans="2:15" x14ac:dyDescent="0.25">
      <c r="B73" s="61" t="s">
        <v>227</v>
      </c>
      <c r="C73" s="55" t="s">
        <v>1719</v>
      </c>
      <c r="D73" s="53" t="s">
        <v>1729</v>
      </c>
      <c r="E73" s="53" t="s">
        <v>1708</v>
      </c>
      <c r="F73" s="57" t="s">
        <v>67</v>
      </c>
      <c r="G73" s="57"/>
      <c r="H73" s="53"/>
      <c r="I73" s="59"/>
      <c r="J73" s="60"/>
      <c r="K73" s="115"/>
      <c r="L73" s="115"/>
      <c r="M73" s="115"/>
      <c r="N73" s="115"/>
      <c r="O73" s="115"/>
    </row>
    <row r="74" spans="2:15" x14ac:dyDescent="0.25">
      <c r="B74" s="61" t="s">
        <v>9</v>
      </c>
      <c r="C74" s="55" t="s">
        <v>1719</v>
      </c>
      <c r="D74" s="53" t="s">
        <v>1729</v>
      </c>
      <c r="E74" s="53" t="s">
        <v>1708</v>
      </c>
      <c r="F74" s="57" t="s">
        <v>66</v>
      </c>
      <c r="G74" s="57"/>
      <c r="H74" s="53"/>
      <c r="I74" s="59"/>
      <c r="J74" s="60"/>
      <c r="K74" s="115"/>
      <c r="L74" s="115"/>
      <c r="M74" s="115"/>
      <c r="N74" s="115"/>
      <c r="O74" s="115"/>
    </row>
    <row r="75" spans="2:15" x14ac:dyDescent="0.25">
      <c r="B75" s="61" t="s">
        <v>228</v>
      </c>
      <c r="C75" s="55" t="s">
        <v>1719</v>
      </c>
      <c r="D75" s="53" t="s">
        <v>1729</v>
      </c>
      <c r="E75" s="53" t="s">
        <v>1708</v>
      </c>
      <c r="F75" s="57"/>
      <c r="G75" s="57"/>
      <c r="H75" s="53"/>
      <c r="I75" s="60"/>
      <c r="J75" s="59"/>
      <c r="K75" s="115"/>
      <c r="L75" s="115"/>
      <c r="M75" s="115"/>
      <c r="N75" s="115"/>
      <c r="O75" s="115"/>
    </row>
    <row r="77" spans="2:15" x14ac:dyDescent="0.25">
      <c r="B77" s="61" t="s">
        <v>220</v>
      </c>
      <c r="C77" s="62" t="s">
        <v>222</v>
      </c>
      <c r="D77" s="61" t="s">
        <v>221</v>
      </c>
      <c r="E77" s="61" t="s">
        <v>223</v>
      </c>
      <c r="F77" s="63" t="s">
        <v>224</v>
      </c>
      <c r="G77" s="61" t="s">
        <v>225</v>
      </c>
      <c r="H77" s="61" t="s">
        <v>226</v>
      </c>
      <c r="I77" s="61" t="s">
        <v>234</v>
      </c>
      <c r="J77" s="61" t="s">
        <v>235</v>
      </c>
      <c r="K77" s="114" t="s">
        <v>231</v>
      </c>
      <c r="L77" s="114"/>
      <c r="M77" s="114"/>
      <c r="N77" s="114"/>
      <c r="O77" s="114"/>
    </row>
    <row r="78" spans="2:15" x14ac:dyDescent="0.25">
      <c r="B78" s="61" t="s">
        <v>227</v>
      </c>
      <c r="C78" s="55" t="s">
        <v>1719</v>
      </c>
      <c r="D78" s="53" t="s">
        <v>1730</v>
      </c>
      <c r="E78" s="53" t="s">
        <v>1708</v>
      </c>
      <c r="F78" s="57" t="s">
        <v>67</v>
      </c>
      <c r="G78" s="57"/>
      <c r="H78" s="53"/>
      <c r="I78" s="59"/>
      <c r="J78" s="60"/>
      <c r="K78" s="115"/>
      <c r="L78" s="115"/>
      <c r="M78" s="115"/>
      <c r="N78" s="115"/>
      <c r="O78" s="115"/>
    </row>
    <row r="79" spans="2:15" x14ac:dyDescent="0.25">
      <c r="B79" s="61" t="s">
        <v>9</v>
      </c>
      <c r="C79" s="55" t="s">
        <v>1719</v>
      </c>
      <c r="D79" s="53" t="s">
        <v>1730</v>
      </c>
      <c r="E79" s="53" t="s">
        <v>1708</v>
      </c>
      <c r="F79" s="57" t="s">
        <v>67</v>
      </c>
      <c r="G79" s="57"/>
      <c r="H79" s="53"/>
      <c r="I79" s="59"/>
      <c r="J79" s="60"/>
      <c r="K79" s="115"/>
      <c r="L79" s="115"/>
      <c r="M79" s="115"/>
      <c r="N79" s="115"/>
      <c r="O79" s="115"/>
    </row>
    <row r="80" spans="2:15" x14ac:dyDescent="0.25">
      <c r="B80" s="61" t="s">
        <v>228</v>
      </c>
      <c r="C80" s="55" t="s">
        <v>1719</v>
      </c>
      <c r="D80" s="53" t="s">
        <v>1730</v>
      </c>
      <c r="E80" s="53" t="s">
        <v>1708</v>
      </c>
      <c r="F80" s="57"/>
      <c r="G80" s="57"/>
      <c r="H80" s="53"/>
      <c r="I80" s="60"/>
      <c r="J80" s="59"/>
      <c r="K80" s="115"/>
      <c r="L80" s="115"/>
      <c r="M80" s="115"/>
      <c r="N80" s="115"/>
      <c r="O80" s="115"/>
    </row>
    <row r="82" spans="2:15" x14ac:dyDescent="0.25">
      <c r="B82" s="61" t="s">
        <v>220</v>
      </c>
      <c r="C82" s="62" t="s">
        <v>222</v>
      </c>
      <c r="D82" s="61" t="s">
        <v>221</v>
      </c>
      <c r="E82" s="61" t="s">
        <v>223</v>
      </c>
      <c r="F82" s="63" t="s">
        <v>224</v>
      </c>
      <c r="G82" s="61" t="s">
        <v>225</v>
      </c>
      <c r="H82" s="61" t="s">
        <v>226</v>
      </c>
      <c r="I82" s="61" t="s">
        <v>234</v>
      </c>
      <c r="J82" s="61" t="s">
        <v>235</v>
      </c>
      <c r="K82" s="114" t="s">
        <v>231</v>
      </c>
      <c r="L82" s="114"/>
      <c r="M82" s="114"/>
      <c r="N82" s="114"/>
      <c r="O82" s="114"/>
    </row>
    <row r="83" spans="2:15" x14ac:dyDescent="0.25">
      <c r="B83" s="61" t="s">
        <v>227</v>
      </c>
      <c r="C83" s="55" t="s">
        <v>1719</v>
      </c>
      <c r="D83" s="53" t="s">
        <v>1731</v>
      </c>
      <c r="E83" s="53" t="s">
        <v>1708</v>
      </c>
      <c r="F83" s="57" t="s">
        <v>61</v>
      </c>
      <c r="G83" s="57"/>
      <c r="H83" s="53"/>
      <c r="I83" s="59"/>
      <c r="J83" s="60"/>
      <c r="K83" s="115"/>
      <c r="L83" s="115"/>
      <c r="M83" s="115"/>
      <c r="N83" s="115"/>
      <c r="O83" s="115"/>
    </row>
    <row r="84" spans="2:15" x14ac:dyDescent="0.25">
      <c r="B84" s="61" t="s">
        <v>9</v>
      </c>
      <c r="C84" s="55" t="s">
        <v>1719</v>
      </c>
      <c r="D84" s="53" t="s">
        <v>1731</v>
      </c>
      <c r="E84" s="53" t="s">
        <v>1708</v>
      </c>
      <c r="F84" s="57" t="s">
        <v>62</v>
      </c>
      <c r="G84" s="57"/>
      <c r="H84" s="53"/>
      <c r="I84" s="59"/>
      <c r="J84" s="60"/>
      <c r="K84" s="115"/>
      <c r="L84" s="115"/>
      <c r="M84" s="115"/>
      <c r="N84" s="115"/>
      <c r="O84" s="115"/>
    </row>
    <row r="85" spans="2:15" x14ac:dyDescent="0.25">
      <c r="B85" s="61" t="s">
        <v>228</v>
      </c>
      <c r="C85" s="55" t="s">
        <v>1719</v>
      </c>
      <c r="D85" s="53" t="s">
        <v>1731</v>
      </c>
      <c r="E85" s="53" t="s">
        <v>1708</v>
      </c>
      <c r="F85" s="57"/>
      <c r="G85" s="57"/>
      <c r="H85" s="53"/>
      <c r="I85" s="60"/>
      <c r="J85" s="59"/>
      <c r="K85" s="115"/>
      <c r="L85" s="115"/>
      <c r="M85" s="115"/>
      <c r="N85" s="115"/>
      <c r="O85" s="115"/>
    </row>
    <row r="87" spans="2:15" x14ac:dyDescent="0.25">
      <c r="B87" s="61" t="s">
        <v>220</v>
      </c>
      <c r="C87" s="62" t="s">
        <v>222</v>
      </c>
      <c r="D87" s="61" t="s">
        <v>221</v>
      </c>
      <c r="E87" s="61" t="s">
        <v>223</v>
      </c>
      <c r="F87" s="63" t="s">
        <v>224</v>
      </c>
      <c r="G87" s="61" t="s">
        <v>225</v>
      </c>
      <c r="H87" s="61" t="s">
        <v>226</v>
      </c>
      <c r="I87" s="61" t="s">
        <v>234</v>
      </c>
      <c r="J87" s="61" t="s">
        <v>235</v>
      </c>
      <c r="K87" s="114" t="s">
        <v>231</v>
      </c>
      <c r="L87" s="114"/>
      <c r="M87" s="114"/>
      <c r="N87" s="114"/>
      <c r="O87" s="114"/>
    </row>
    <row r="88" spans="2:15" x14ac:dyDescent="0.25">
      <c r="B88" s="61" t="s">
        <v>227</v>
      </c>
      <c r="C88" s="55" t="s">
        <v>1719</v>
      </c>
      <c r="D88" s="53" t="s">
        <v>1732</v>
      </c>
      <c r="E88" s="53" t="s">
        <v>1708</v>
      </c>
      <c r="F88" s="57" t="s">
        <v>66</v>
      </c>
      <c r="G88" s="57"/>
      <c r="H88" s="53"/>
      <c r="I88" s="59"/>
      <c r="J88" s="60"/>
      <c r="K88" s="115"/>
      <c r="L88" s="115"/>
      <c r="M88" s="115"/>
      <c r="N88" s="115"/>
      <c r="O88" s="115"/>
    </row>
    <row r="89" spans="2:15" x14ac:dyDescent="0.25">
      <c r="B89" s="61" t="s">
        <v>9</v>
      </c>
      <c r="C89" s="55" t="s">
        <v>1719</v>
      </c>
      <c r="D89" s="53" t="s">
        <v>1732</v>
      </c>
      <c r="E89" s="53" t="s">
        <v>1708</v>
      </c>
      <c r="F89" s="57" t="s">
        <v>66</v>
      </c>
      <c r="G89" s="57"/>
      <c r="H89" s="53"/>
      <c r="I89" s="59"/>
      <c r="J89" s="60"/>
      <c r="K89" s="115"/>
      <c r="L89" s="115"/>
      <c r="M89" s="115"/>
      <c r="N89" s="115"/>
      <c r="O89" s="115"/>
    </row>
    <row r="90" spans="2:15" x14ac:dyDescent="0.25">
      <c r="B90" s="61" t="s">
        <v>228</v>
      </c>
      <c r="C90" s="55" t="s">
        <v>1719</v>
      </c>
      <c r="D90" s="53" t="s">
        <v>1732</v>
      </c>
      <c r="E90" s="53" t="s">
        <v>1708</v>
      </c>
      <c r="F90" s="57"/>
      <c r="G90" s="57"/>
      <c r="H90" s="53"/>
      <c r="I90" s="60"/>
      <c r="J90" s="59"/>
      <c r="K90" s="115"/>
      <c r="L90" s="115"/>
      <c r="M90" s="115"/>
      <c r="N90" s="115"/>
      <c r="O90" s="115"/>
    </row>
    <row r="92" spans="2:15" x14ac:dyDescent="0.25">
      <c r="B92" s="61" t="s">
        <v>220</v>
      </c>
      <c r="C92" s="62" t="s">
        <v>222</v>
      </c>
      <c r="D92" s="61" t="s">
        <v>221</v>
      </c>
      <c r="E92" s="61" t="s">
        <v>223</v>
      </c>
      <c r="F92" s="63" t="s">
        <v>224</v>
      </c>
      <c r="G92" s="61" t="s">
        <v>225</v>
      </c>
      <c r="H92" s="61" t="s">
        <v>226</v>
      </c>
      <c r="I92" s="61" t="s">
        <v>234</v>
      </c>
      <c r="J92" s="61" t="s">
        <v>235</v>
      </c>
      <c r="K92" s="114" t="s">
        <v>231</v>
      </c>
      <c r="L92" s="114"/>
      <c r="M92" s="114"/>
      <c r="N92" s="114"/>
      <c r="O92" s="114"/>
    </row>
    <row r="93" spans="2:15" x14ac:dyDescent="0.25">
      <c r="B93" s="61" t="s">
        <v>227</v>
      </c>
      <c r="C93" s="55" t="s">
        <v>1719</v>
      </c>
      <c r="D93" s="53" t="s">
        <v>1733</v>
      </c>
      <c r="E93" s="53" t="s">
        <v>1708</v>
      </c>
      <c r="F93" s="57" t="s">
        <v>67</v>
      </c>
      <c r="G93" s="57"/>
      <c r="H93" s="53"/>
      <c r="I93" s="59"/>
      <c r="J93" s="60"/>
      <c r="K93" s="115"/>
      <c r="L93" s="115"/>
      <c r="M93" s="115"/>
      <c r="N93" s="115"/>
      <c r="O93" s="115"/>
    </row>
    <row r="94" spans="2:15" x14ac:dyDescent="0.25">
      <c r="B94" s="61" t="s">
        <v>9</v>
      </c>
      <c r="C94" s="55" t="s">
        <v>1719</v>
      </c>
      <c r="D94" s="53" t="s">
        <v>1733</v>
      </c>
      <c r="E94" s="53" t="s">
        <v>1708</v>
      </c>
      <c r="F94" s="57" t="s">
        <v>66</v>
      </c>
      <c r="G94" s="57"/>
      <c r="H94" s="53"/>
      <c r="I94" s="59"/>
      <c r="J94" s="60"/>
      <c r="K94" s="115"/>
      <c r="L94" s="115"/>
      <c r="M94" s="115"/>
      <c r="N94" s="115"/>
      <c r="O94" s="115"/>
    </row>
    <row r="95" spans="2:15" x14ac:dyDescent="0.25">
      <c r="B95" s="61" t="s">
        <v>228</v>
      </c>
      <c r="C95" s="55" t="s">
        <v>1719</v>
      </c>
      <c r="D95" s="53" t="s">
        <v>1733</v>
      </c>
      <c r="E95" s="53" t="s">
        <v>1708</v>
      </c>
      <c r="F95" s="57"/>
      <c r="G95" s="57"/>
      <c r="H95" s="53"/>
      <c r="I95" s="60"/>
      <c r="J95" s="59"/>
      <c r="K95" s="115"/>
      <c r="L95" s="115"/>
      <c r="M95" s="115"/>
      <c r="N95" s="115"/>
      <c r="O95" s="115"/>
    </row>
    <row r="97" spans="2:15" x14ac:dyDescent="0.25">
      <c r="B97" s="61" t="s">
        <v>220</v>
      </c>
      <c r="C97" s="62" t="s">
        <v>222</v>
      </c>
      <c r="D97" s="61" t="s">
        <v>221</v>
      </c>
      <c r="E97" s="61" t="s">
        <v>223</v>
      </c>
      <c r="F97" s="63" t="s">
        <v>224</v>
      </c>
      <c r="G97" s="61" t="s">
        <v>225</v>
      </c>
      <c r="H97" s="61" t="s">
        <v>226</v>
      </c>
      <c r="I97" s="61" t="s">
        <v>234</v>
      </c>
      <c r="J97" s="61" t="s">
        <v>235</v>
      </c>
      <c r="K97" s="114" t="s">
        <v>231</v>
      </c>
      <c r="L97" s="114"/>
      <c r="M97" s="114"/>
      <c r="N97" s="114"/>
      <c r="O97" s="114"/>
    </row>
    <row r="98" spans="2:15" x14ac:dyDescent="0.25">
      <c r="B98" s="61" t="s">
        <v>227</v>
      </c>
      <c r="C98" s="55" t="s">
        <v>1719</v>
      </c>
      <c r="D98" s="53" t="s">
        <v>1734</v>
      </c>
      <c r="E98" s="53" t="s">
        <v>1708</v>
      </c>
      <c r="F98" s="57" t="s">
        <v>66</v>
      </c>
      <c r="G98" s="57"/>
      <c r="H98" s="53"/>
      <c r="I98" s="59"/>
      <c r="J98" s="60"/>
      <c r="K98" s="115"/>
      <c r="L98" s="115"/>
      <c r="M98" s="115"/>
      <c r="N98" s="115"/>
      <c r="O98" s="115"/>
    </row>
    <row r="99" spans="2:15" x14ac:dyDescent="0.25">
      <c r="B99" s="61" t="s">
        <v>9</v>
      </c>
      <c r="C99" s="55" t="s">
        <v>1719</v>
      </c>
      <c r="D99" s="53" t="s">
        <v>1734</v>
      </c>
      <c r="E99" s="53" t="s">
        <v>1708</v>
      </c>
      <c r="F99" s="57" t="s">
        <v>66</v>
      </c>
      <c r="G99" s="57"/>
      <c r="H99" s="53"/>
      <c r="I99" s="59"/>
      <c r="J99" s="60"/>
      <c r="K99" s="115"/>
      <c r="L99" s="115"/>
      <c r="M99" s="115"/>
      <c r="N99" s="115"/>
      <c r="O99" s="115"/>
    </row>
    <row r="100" spans="2:15" x14ac:dyDescent="0.25">
      <c r="B100" s="61" t="s">
        <v>228</v>
      </c>
      <c r="C100" s="55" t="s">
        <v>1719</v>
      </c>
      <c r="D100" s="53" t="s">
        <v>1734</v>
      </c>
      <c r="E100" s="53" t="s">
        <v>1708</v>
      </c>
      <c r="F100" s="57"/>
      <c r="G100" s="57"/>
      <c r="H100" s="53"/>
      <c r="I100" s="60"/>
      <c r="J100" s="59"/>
      <c r="K100" s="115"/>
      <c r="L100" s="115"/>
      <c r="M100" s="115"/>
      <c r="N100" s="115"/>
      <c r="O100" s="115"/>
    </row>
    <row r="102" spans="2:15" x14ac:dyDescent="0.25">
      <c r="B102" s="61" t="s">
        <v>220</v>
      </c>
      <c r="C102" s="62" t="s">
        <v>222</v>
      </c>
      <c r="D102" s="61" t="s">
        <v>221</v>
      </c>
      <c r="E102" s="61" t="s">
        <v>223</v>
      </c>
      <c r="F102" s="63" t="s">
        <v>224</v>
      </c>
      <c r="G102" s="61" t="s">
        <v>225</v>
      </c>
      <c r="H102" s="61" t="s">
        <v>226</v>
      </c>
      <c r="I102" s="61" t="s">
        <v>234</v>
      </c>
      <c r="J102" s="61" t="s">
        <v>235</v>
      </c>
      <c r="K102" s="114" t="s">
        <v>231</v>
      </c>
      <c r="L102" s="114"/>
      <c r="M102" s="114"/>
      <c r="N102" s="114"/>
      <c r="O102" s="114"/>
    </row>
    <row r="103" spans="2:15" x14ac:dyDescent="0.25">
      <c r="B103" s="61" t="s">
        <v>227</v>
      </c>
      <c r="C103" s="55" t="s">
        <v>1719</v>
      </c>
      <c r="D103" s="53" t="s">
        <v>1735</v>
      </c>
      <c r="E103" s="53" t="s">
        <v>1708</v>
      </c>
      <c r="F103" s="57" t="s">
        <v>66</v>
      </c>
      <c r="G103" s="57"/>
      <c r="H103" s="53"/>
      <c r="I103" s="59"/>
      <c r="J103" s="60"/>
      <c r="K103" s="115"/>
      <c r="L103" s="115"/>
      <c r="M103" s="115"/>
      <c r="N103" s="115"/>
      <c r="O103" s="115"/>
    </row>
    <row r="104" spans="2:15" x14ac:dyDescent="0.25">
      <c r="B104" s="61" t="s">
        <v>9</v>
      </c>
      <c r="C104" s="55" t="s">
        <v>1719</v>
      </c>
      <c r="D104" s="53" t="s">
        <v>1735</v>
      </c>
      <c r="E104" s="53" t="s">
        <v>1708</v>
      </c>
      <c r="F104" s="57" t="s">
        <v>66</v>
      </c>
      <c r="G104" s="57"/>
      <c r="H104" s="53"/>
      <c r="I104" s="59"/>
      <c r="J104" s="60"/>
      <c r="K104" s="115"/>
      <c r="L104" s="115"/>
      <c r="M104" s="115"/>
      <c r="N104" s="115"/>
      <c r="O104" s="115"/>
    </row>
    <row r="105" spans="2:15" x14ac:dyDescent="0.25">
      <c r="B105" s="61" t="s">
        <v>228</v>
      </c>
      <c r="C105" s="55" t="s">
        <v>1719</v>
      </c>
      <c r="D105" s="53" t="s">
        <v>1735</v>
      </c>
      <c r="E105" s="53" t="s">
        <v>1708</v>
      </c>
      <c r="F105" s="57"/>
      <c r="G105" s="57"/>
      <c r="H105" s="53"/>
      <c r="I105" s="60"/>
      <c r="J105" s="59"/>
      <c r="K105" s="115"/>
      <c r="L105" s="115"/>
      <c r="M105" s="115"/>
      <c r="N105" s="115"/>
      <c r="O105" s="115"/>
    </row>
    <row r="107" spans="2:15" x14ac:dyDescent="0.25">
      <c r="B107" s="61" t="s">
        <v>220</v>
      </c>
      <c r="C107" s="62" t="s">
        <v>222</v>
      </c>
      <c r="D107" s="61" t="s">
        <v>221</v>
      </c>
      <c r="E107" s="61" t="s">
        <v>223</v>
      </c>
      <c r="F107" s="63" t="s">
        <v>224</v>
      </c>
      <c r="G107" s="61" t="s">
        <v>225</v>
      </c>
      <c r="H107" s="61" t="s">
        <v>226</v>
      </c>
      <c r="I107" s="61" t="s">
        <v>234</v>
      </c>
      <c r="J107" s="61" t="s">
        <v>235</v>
      </c>
      <c r="K107" s="114" t="s">
        <v>231</v>
      </c>
      <c r="L107" s="114"/>
      <c r="M107" s="114"/>
      <c r="N107" s="114"/>
      <c r="O107" s="114"/>
    </row>
    <row r="108" spans="2:15" x14ac:dyDescent="0.25">
      <c r="B108" s="61" t="s">
        <v>227</v>
      </c>
      <c r="C108" s="55" t="s">
        <v>1719</v>
      </c>
      <c r="D108" s="53" t="s">
        <v>1736</v>
      </c>
      <c r="E108" s="53" t="s">
        <v>1708</v>
      </c>
      <c r="F108" s="57" t="s">
        <v>62</v>
      </c>
      <c r="G108" s="57"/>
      <c r="H108" s="53"/>
      <c r="I108" s="59"/>
      <c r="J108" s="60"/>
      <c r="K108" s="115"/>
      <c r="L108" s="115"/>
      <c r="M108" s="115"/>
      <c r="N108" s="115"/>
      <c r="O108" s="115"/>
    </row>
    <row r="109" spans="2:15" x14ac:dyDescent="0.25">
      <c r="B109" s="61" t="s">
        <v>9</v>
      </c>
      <c r="C109" s="55" t="s">
        <v>1719</v>
      </c>
      <c r="D109" s="53" t="s">
        <v>1736</v>
      </c>
      <c r="E109" s="53" t="s">
        <v>1708</v>
      </c>
      <c r="F109" s="57" t="s">
        <v>67</v>
      </c>
      <c r="G109" s="57"/>
      <c r="H109" s="53"/>
      <c r="I109" s="59"/>
      <c r="J109" s="60"/>
      <c r="K109" s="115"/>
      <c r="L109" s="115"/>
      <c r="M109" s="115"/>
      <c r="N109" s="115"/>
      <c r="O109" s="115"/>
    </row>
    <row r="110" spans="2:15" x14ac:dyDescent="0.25">
      <c r="B110" s="61" t="s">
        <v>228</v>
      </c>
      <c r="C110" s="55" t="s">
        <v>1719</v>
      </c>
      <c r="D110" s="53" t="s">
        <v>1736</v>
      </c>
      <c r="E110" s="53" t="s">
        <v>1708</v>
      </c>
      <c r="F110" s="57"/>
      <c r="G110" s="57"/>
      <c r="H110" s="53"/>
      <c r="I110" s="60"/>
      <c r="J110" s="59"/>
      <c r="K110" s="115"/>
      <c r="L110" s="115"/>
      <c r="M110" s="115"/>
      <c r="N110" s="115"/>
      <c r="O110" s="115"/>
    </row>
    <row r="112" spans="2:15" x14ac:dyDescent="0.25">
      <c r="B112" s="61" t="s">
        <v>220</v>
      </c>
      <c r="C112" s="62" t="s">
        <v>222</v>
      </c>
      <c r="D112" s="61" t="s">
        <v>221</v>
      </c>
      <c r="E112" s="61" t="s">
        <v>223</v>
      </c>
      <c r="F112" s="63" t="s">
        <v>224</v>
      </c>
      <c r="G112" s="61" t="s">
        <v>225</v>
      </c>
      <c r="H112" s="61" t="s">
        <v>226</v>
      </c>
      <c r="I112" s="61" t="s">
        <v>234</v>
      </c>
      <c r="J112" s="61" t="s">
        <v>235</v>
      </c>
      <c r="K112" s="114" t="s">
        <v>231</v>
      </c>
      <c r="L112" s="114"/>
      <c r="M112" s="114"/>
      <c r="N112" s="114"/>
      <c r="O112" s="114"/>
    </row>
    <row r="113" spans="2:15" x14ac:dyDescent="0.25">
      <c r="B113" s="61" t="s">
        <v>227</v>
      </c>
      <c r="C113" s="55" t="s">
        <v>1719</v>
      </c>
      <c r="D113" s="53" t="s">
        <v>1737</v>
      </c>
      <c r="E113" s="53" t="s">
        <v>1708</v>
      </c>
      <c r="F113" s="57" t="s">
        <v>66</v>
      </c>
      <c r="G113" s="57"/>
      <c r="H113" s="53"/>
      <c r="I113" s="59"/>
      <c r="J113" s="60"/>
      <c r="K113" s="115"/>
      <c r="L113" s="115"/>
      <c r="M113" s="115"/>
      <c r="N113" s="115"/>
      <c r="O113" s="115"/>
    </row>
    <row r="114" spans="2:15" x14ac:dyDescent="0.25">
      <c r="B114" s="61" t="s">
        <v>9</v>
      </c>
      <c r="C114" s="55" t="s">
        <v>1719</v>
      </c>
      <c r="D114" s="53" t="s">
        <v>1737</v>
      </c>
      <c r="E114" s="53" t="s">
        <v>1708</v>
      </c>
      <c r="F114" s="57" t="s">
        <v>67</v>
      </c>
      <c r="G114" s="57"/>
      <c r="H114" s="53"/>
      <c r="I114" s="59"/>
      <c r="J114" s="60"/>
      <c r="K114" s="115"/>
      <c r="L114" s="115"/>
      <c r="M114" s="115"/>
      <c r="N114" s="115"/>
      <c r="O114" s="115"/>
    </row>
    <row r="115" spans="2:15" x14ac:dyDescent="0.25">
      <c r="B115" s="61" t="s">
        <v>228</v>
      </c>
      <c r="C115" s="55" t="s">
        <v>1719</v>
      </c>
      <c r="D115" s="53" t="s">
        <v>1737</v>
      </c>
      <c r="E115" s="53" t="s">
        <v>1708</v>
      </c>
      <c r="F115" s="57"/>
      <c r="G115" s="57"/>
      <c r="H115" s="53"/>
      <c r="I115" s="60"/>
      <c r="J115" s="59"/>
      <c r="K115" s="115"/>
      <c r="L115" s="115"/>
      <c r="M115" s="115"/>
      <c r="N115" s="115"/>
      <c r="O115" s="115"/>
    </row>
    <row r="117" spans="2:15" x14ac:dyDescent="0.25">
      <c r="B117" s="61" t="s">
        <v>220</v>
      </c>
      <c r="C117" s="62" t="s">
        <v>222</v>
      </c>
      <c r="D117" s="61" t="s">
        <v>221</v>
      </c>
      <c r="E117" s="61" t="s">
        <v>223</v>
      </c>
      <c r="F117" s="63" t="s">
        <v>224</v>
      </c>
      <c r="G117" s="61" t="s">
        <v>225</v>
      </c>
      <c r="H117" s="61" t="s">
        <v>226</v>
      </c>
      <c r="I117" s="61" t="s">
        <v>234</v>
      </c>
      <c r="J117" s="61" t="s">
        <v>235</v>
      </c>
      <c r="K117" s="114" t="s">
        <v>231</v>
      </c>
      <c r="L117" s="114"/>
      <c r="M117" s="114"/>
      <c r="N117" s="114"/>
      <c r="O117" s="114"/>
    </row>
    <row r="118" spans="2:15" x14ac:dyDescent="0.25">
      <c r="B118" s="61" t="s">
        <v>227</v>
      </c>
      <c r="C118" s="55" t="s">
        <v>1719</v>
      </c>
      <c r="D118" s="53" t="s">
        <v>1738</v>
      </c>
      <c r="E118" s="53" t="s">
        <v>1708</v>
      </c>
      <c r="F118" s="57" t="s">
        <v>67</v>
      </c>
      <c r="G118" s="57"/>
      <c r="H118" s="53"/>
      <c r="I118" s="59"/>
      <c r="J118" s="60"/>
      <c r="K118" s="115"/>
      <c r="L118" s="115"/>
      <c r="M118" s="115"/>
      <c r="N118" s="115"/>
      <c r="O118" s="115"/>
    </row>
    <row r="119" spans="2:15" x14ac:dyDescent="0.25">
      <c r="B119" s="61" t="s">
        <v>9</v>
      </c>
      <c r="C119" s="55" t="s">
        <v>1719</v>
      </c>
      <c r="D119" s="53" t="s">
        <v>1738</v>
      </c>
      <c r="E119" s="53" t="s">
        <v>1708</v>
      </c>
      <c r="F119" s="57" t="s">
        <v>66</v>
      </c>
      <c r="G119" s="57"/>
      <c r="H119" s="53"/>
      <c r="I119" s="59"/>
      <c r="J119" s="60"/>
      <c r="K119" s="115"/>
      <c r="L119" s="115"/>
      <c r="M119" s="115"/>
      <c r="N119" s="115"/>
      <c r="O119" s="115"/>
    </row>
    <row r="120" spans="2:15" x14ac:dyDescent="0.25">
      <c r="B120" s="61" t="s">
        <v>228</v>
      </c>
      <c r="C120" s="55" t="s">
        <v>1719</v>
      </c>
      <c r="D120" s="53" t="s">
        <v>1738</v>
      </c>
      <c r="E120" s="53" t="s">
        <v>1708</v>
      </c>
      <c r="F120" s="57"/>
      <c r="G120" s="57"/>
      <c r="H120" s="53"/>
      <c r="I120" s="60"/>
      <c r="J120" s="59"/>
      <c r="K120" s="115"/>
      <c r="L120" s="115"/>
      <c r="M120" s="115"/>
      <c r="N120" s="115"/>
      <c r="O120" s="115"/>
    </row>
    <row r="122" spans="2:15" x14ac:dyDescent="0.25">
      <c r="B122" s="104" t="s">
        <v>1726</v>
      </c>
    </row>
    <row r="123" spans="2:15" x14ac:dyDescent="0.25">
      <c r="B123" s="61" t="s">
        <v>220</v>
      </c>
      <c r="C123" s="62" t="s">
        <v>222</v>
      </c>
      <c r="D123" s="61" t="s">
        <v>221</v>
      </c>
      <c r="E123" s="61" t="s">
        <v>223</v>
      </c>
      <c r="F123" s="63" t="s">
        <v>224</v>
      </c>
      <c r="G123" s="61" t="s">
        <v>225</v>
      </c>
      <c r="H123" s="61" t="s">
        <v>226</v>
      </c>
      <c r="I123" s="61" t="s">
        <v>234</v>
      </c>
      <c r="J123" s="61" t="s">
        <v>235</v>
      </c>
      <c r="K123" s="114" t="s">
        <v>231</v>
      </c>
      <c r="L123" s="114"/>
      <c r="M123" s="114"/>
      <c r="N123" s="114"/>
      <c r="O123" s="114"/>
    </row>
    <row r="124" spans="2:15" x14ac:dyDescent="0.25">
      <c r="B124" s="61" t="s">
        <v>227</v>
      </c>
      <c r="C124" s="55" t="s">
        <v>1719</v>
      </c>
      <c r="D124" s="53" t="s">
        <v>1739</v>
      </c>
      <c r="E124" s="53" t="s">
        <v>1727</v>
      </c>
      <c r="F124" s="57" t="s">
        <v>67</v>
      </c>
      <c r="G124" s="57"/>
      <c r="H124" s="53"/>
      <c r="I124" s="59"/>
      <c r="J124" s="60"/>
      <c r="K124" s="115"/>
      <c r="L124" s="115"/>
      <c r="M124" s="115"/>
      <c r="N124" s="115"/>
      <c r="O124" s="115"/>
    </row>
    <row r="125" spans="2:15" x14ac:dyDescent="0.25">
      <c r="B125" s="61" t="s">
        <v>9</v>
      </c>
      <c r="C125" s="55" t="s">
        <v>1719</v>
      </c>
      <c r="D125" s="53" t="s">
        <v>1739</v>
      </c>
      <c r="E125" s="53" t="s">
        <v>1727</v>
      </c>
      <c r="F125" s="57"/>
      <c r="G125" s="57"/>
      <c r="H125" s="53"/>
      <c r="I125" s="59"/>
      <c r="J125" s="60"/>
      <c r="K125" s="115"/>
      <c r="L125" s="115"/>
      <c r="M125" s="115"/>
      <c r="N125" s="115"/>
      <c r="O125" s="115"/>
    </row>
    <row r="126" spans="2:15" x14ac:dyDescent="0.25">
      <c r="B126" s="61" t="s">
        <v>228</v>
      </c>
      <c r="C126" s="55" t="s">
        <v>1719</v>
      </c>
      <c r="D126" s="53" t="s">
        <v>1739</v>
      </c>
      <c r="E126" s="53" t="s">
        <v>1727</v>
      </c>
      <c r="F126" s="57"/>
      <c r="G126" s="57"/>
      <c r="H126" s="53"/>
      <c r="I126" s="60"/>
      <c r="J126" s="59"/>
      <c r="K126" s="115"/>
      <c r="L126" s="115"/>
      <c r="M126" s="115"/>
      <c r="N126" s="115"/>
      <c r="O126" s="115"/>
    </row>
    <row r="128" spans="2:15" x14ac:dyDescent="0.25">
      <c r="B128" s="61" t="s">
        <v>220</v>
      </c>
      <c r="C128" s="62" t="s">
        <v>222</v>
      </c>
      <c r="D128" s="61" t="s">
        <v>221</v>
      </c>
      <c r="E128" s="61" t="s">
        <v>223</v>
      </c>
      <c r="F128" s="63" t="s">
        <v>224</v>
      </c>
      <c r="G128" s="61" t="s">
        <v>225</v>
      </c>
      <c r="H128" s="61" t="s">
        <v>226</v>
      </c>
      <c r="I128" s="61" t="s">
        <v>234</v>
      </c>
      <c r="J128" s="61" t="s">
        <v>235</v>
      </c>
      <c r="K128" s="114" t="s">
        <v>231</v>
      </c>
      <c r="L128" s="114"/>
      <c r="M128" s="114"/>
      <c r="N128" s="114"/>
      <c r="O128" s="114"/>
    </row>
    <row r="129" spans="2:15" x14ac:dyDescent="0.25">
      <c r="B129" s="61" t="s">
        <v>227</v>
      </c>
      <c r="C129" s="55" t="s">
        <v>1719</v>
      </c>
      <c r="D129" s="53" t="s">
        <v>1740</v>
      </c>
      <c r="E129" s="53" t="s">
        <v>1727</v>
      </c>
      <c r="F129" s="57" t="s">
        <v>66</v>
      </c>
      <c r="G129" s="57"/>
      <c r="H129" s="53"/>
      <c r="I129" s="59"/>
      <c r="J129" s="60"/>
      <c r="K129" s="115"/>
      <c r="L129" s="115"/>
      <c r="M129" s="115"/>
      <c r="N129" s="115"/>
      <c r="O129" s="115"/>
    </row>
    <row r="130" spans="2:15" x14ac:dyDescent="0.25">
      <c r="B130" s="61" t="s">
        <v>9</v>
      </c>
      <c r="C130" s="55" t="s">
        <v>1719</v>
      </c>
      <c r="D130" s="53" t="s">
        <v>1740</v>
      </c>
      <c r="E130" s="53" t="s">
        <v>1727</v>
      </c>
      <c r="F130" s="57"/>
      <c r="G130" s="57"/>
      <c r="H130" s="53"/>
      <c r="I130" s="59"/>
      <c r="J130" s="60"/>
      <c r="K130" s="115"/>
      <c r="L130" s="115"/>
      <c r="M130" s="115"/>
      <c r="N130" s="115"/>
      <c r="O130" s="115"/>
    </row>
    <row r="131" spans="2:15" x14ac:dyDescent="0.25">
      <c r="B131" s="61" t="s">
        <v>228</v>
      </c>
      <c r="C131" s="55" t="s">
        <v>1719</v>
      </c>
      <c r="D131" s="53" t="s">
        <v>1740</v>
      </c>
      <c r="E131" s="53" t="s">
        <v>1727</v>
      </c>
      <c r="F131" s="57"/>
      <c r="G131" s="57"/>
      <c r="H131" s="53"/>
      <c r="I131" s="60"/>
      <c r="J131" s="59"/>
      <c r="K131" s="115"/>
      <c r="L131" s="115"/>
      <c r="M131" s="115"/>
      <c r="N131" s="115"/>
      <c r="O131" s="115"/>
    </row>
    <row r="133" spans="2:15" x14ac:dyDescent="0.25">
      <c r="B133" s="61" t="s">
        <v>220</v>
      </c>
      <c r="C133" s="62" t="s">
        <v>222</v>
      </c>
      <c r="D133" s="61" t="s">
        <v>221</v>
      </c>
      <c r="E133" s="61" t="s">
        <v>223</v>
      </c>
      <c r="F133" s="63" t="s">
        <v>224</v>
      </c>
      <c r="G133" s="61" t="s">
        <v>225</v>
      </c>
      <c r="H133" s="61" t="s">
        <v>226</v>
      </c>
      <c r="I133" s="61" t="s">
        <v>234</v>
      </c>
      <c r="J133" s="61" t="s">
        <v>235</v>
      </c>
      <c r="K133" s="114" t="s">
        <v>231</v>
      </c>
      <c r="L133" s="114"/>
      <c r="M133" s="114"/>
      <c r="N133" s="114"/>
      <c r="O133" s="114"/>
    </row>
    <row r="134" spans="2:15" x14ac:dyDescent="0.25">
      <c r="B134" s="61" t="s">
        <v>227</v>
      </c>
      <c r="C134" s="55" t="s">
        <v>1719</v>
      </c>
      <c r="D134" s="53" t="s">
        <v>1741</v>
      </c>
      <c r="E134" s="53" t="s">
        <v>1727</v>
      </c>
      <c r="F134" s="57" t="s">
        <v>67</v>
      </c>
      <c r="G134" s="57"/>
      <c r="H134" s="53"/>
      <c r="I134" s="59"/>
      <c r="J134" s="60"/>
      <c r="K134" s="115"/>
      <c r="L134" s="115"/>
      <c r="M134" s="115"/>
      <c r="N134" s="115"/>
      <c r="O134" s="115"/>
    </row>
    <row r="135" spans="2:15" x14ac:dyDescent="0.25">
      <c r="B135" s="61" t="s">
        <v>9</v>
      </c>
      <c r="C135" s="55" t="s">
        <v>1719</v>
      </c>
      <c r="D135" s="53" t="s">
        <v>1741</v>
      </c>
      <c r="E135" s="53" t="s">
        <v>1727</v>
      </c>
      <c r="F135" s="57"/>
      <c r="G135" s="57"/>
      <c r="H135" s="53"/>
      <c r="I135" s="59"/>
      <c r="J135" s="60"/>
      <c r="K135" s="115"/>
      <c r="L135" s="115"/>
      <c r="M135" s="115"/>
      <c r="N135" s="115"/>
      <c r="O135" s="115"/>
    </row>
    <row r="136" spans="2:15" x14ac:dyDescent="0.25">
      <c r="B136" s="61" t="s">
        <v>228</v>
      </c>
      <c r="C136" s="55" t="s">
        <v>1719</v>
      </c>
      <c r="D136" s="53" t="s">
        <v>1741</v>
      </c>
      <c r="E136" s="53" t="s">
        <v>1727</v>
      </c>
      <c r="F136" s="57"/>
      <c r="G136" s="57"/>
      <c r="H136" s="53"/>
      <c r="I136" s="60"/>
      <c r="J136" s="59"/>
      <c r="K136" s="115"/>
      <c r="L136" s="115"/>
      <c r="M136" s="115"/>
      <c r="N136" s="115"/>
      <c r="O136" s="115"/>
    </row>
    <row r="138" spans="2:15" x14ac:dyDescent="0.25">
      <c r="B138" s="61" t="s">
        <v>220</v>
      </c>
      <c r="C138" s="62" t="s">
        <v>222</v>
      </c>
      <c r="D138" s="61" t="s">
        <v>221</v>
      </c>
      <c r="E138" s="61" t="s">
        <v>223</v>
      </c>
      <c r="F138" s="63" t="s">
        <v>224</v>
      </c>
      <c r="G138" s="61" t="s">
        <v>225</v>
      </c>
      <c r="H138" s="61" t="s">
        <v>226</v>
      </c>
      <c r="I138" s="61" t="s">
        <v>234</v>
      </c>
      <c r="J138" s="61" t="s">
        <v>235</v>
      </c>
      <c r="K138" s="114" t="s">
        <v>231</v>
      </c>
      <c r="L138" s="114"/>
      <c r="M138" s="114"/>
      <c r="N138" s="114"/>
      <c r="O138" s="114"/>
    </row>
    <row r="139" spans="2:15" x14ac:dyDescent="0.25">
      <c r="B139" s="61" t="s">
        <v>227</v>
      </c>
      <c r="C139" s="55" t="s">
        <v>1719</v>
      </c>
      <c r="D139" s="53" t="s">
        <v>1742</v>
      </c>
      <c r="E139" s="53" t="s">
        <v>1727</v>
      </c>
      <c r="F139" s="57" t="s">
        <v>1788</v>
      </c>
      <c r="G139" s="57"/>
      <c r="H139" s="53"/>
      <c r="I139" s="59"/>
      <c r="J139" s="60"/>
      <c r="K139" s="115"/>
      <c r="L139" s="115"/>
      <c r="M139" s="115"/>
      <c r="N139" s="115"/>
      <c r="O139" s="115"/>
    </row>
    <row r="140" spans="2:15" x14ac:dyDescent="0.25">
      <c r="B140" s="61" t="s">
        <v>9</v>
      </c>
      <c r="C140" s="55" t="s">
        <v>1719</v>
      </c>
      <c r="D140" s="53" t="s">
        <v>1742</v>
      </c>
      <c r="E140" s="53" t="s">
        <v>1727</v>
      </c>
      <c r="F140" s="57"/>
      <c r="G140" s="57"/>
      <c r="H140" s="53"/>
      <c r="I140" s="59"/>
      <c r="J140" s="60"/>
      <c r="K140" s="115"/>
      <c r="L140" s="115"/>
      <c r="M140" s="115"/>
      <c r="N140" s="115"/>
      <c r="O140" s="115"/>
    </row>
    <row r="141" spans="2:15" x14ac:dyDescent="0.25">
      <c r="B141" s="61" t="s">
        <v>228</v>
      </c>
      <c r="C141" s="55" t="s">
        <v>1719</v>
      </c>
      <c r="D141" s="53" t="s">
        <v>1742</v>
      </c>
      <c r="E141" s="53" t="s">
        <v>1727</v>
      </c>
      <c r="F141" s="57"/>
      <c r="G141" s="57"/>
      <c r="H141" s="53"/>
      <c r="I141" s="60"/>
      <c r="J141" s="59"/>
      <c r="K141" s="115"/>
      <c r="L141" s="115"/>
      <c r="M141" s="115"/>
      <c r="N141" s="115"/>
      <c r="O141" s="115"/>
    </row>
    <row r="143" spans="2:15" x14ac:dyDescent="0.25">
      <c r="B143" s="61" t="s">
        <v>220</v>
      </c>
      <c r="C143" s="62" t="s">
        <v>222</v>
      </c>
      <c r="D143" s="61" t="s">
        <v>221</v>
      </c>
      <c r="E143" s="61" t="s">
        <v>223</v>
      </c>
      <c r="F143" s="63" t="s">
        <v>224</v>
      </c>
      <c r="G143" s="61" t="s">
        <v>225</v>
      </c>
      <c r="H143" s="61" t="s">
        <v>226</v>
      </c>
      <c r="I143" s="61" t="s">
        <v>234</v>
      </c>
      <c r="J143" s="61" t="s">
        <v>235</v>
      </c>
      <c r="K143" s="114" t="s">
        <v>231</v>
      </c>
      <c r="L143" s="114"/>
      <c r="M143" s="114"/>
      <c r="N143" s="114"/>
      <c r="O143" s="114"/>
    </row>
    <row r="144" spans="2:15" x14ac:dyDescent="0.25">
      <c r="B144" s="61" t="s">
        <v>227</v>
      </c>
      <c r="C144" s="55" t="s">
        <v>1719</v>
      </c>
      <c r="D144" s="53" t="s">
        <v>1743</v>
      </c>
      <c r="E144" s="53" t="s">
        <v>1727</v>
      </c>
      <c r="F144" s="57" t="s">
        <v>1787</v>
      </c>
      <c r="G144" s="57"/>
      <c r="H144" s="53"/>
      <c r="I144" s="59"/>
      <c r="J144" s="60"/>
      <c r="K144" s="115"/>
      <c r="L144" s="115"/>
      <c r="M144" s="115"/>
      <c r="N144" s="115"/>
      <c r="O144" s="115"/>
    </row>
    <row r="145" spans="2:15" x14ac:dyDescent="0.25">
      <c r="B145" s="61" t="s">
        <v>9</v>
      </c>
      <c r="C145" s="55" t="s">
        <v>1719</v>
      </c>
      <c r="D145" s="53" t="s">
        <v>1743</v>
      </c>
      <c r="E145" s="53" t="s">
        <v>1727</v>
      </c>
      <c r="F145" s="57"/>
      <c r="G145" s="57"/>
      <c r="H145" s="53"/>
      <c r="I145" s="59"/>
      <c r="J145" s="60"/>
      <c r="K145" s="115"/>
      <c r="L145" s="115"/>
      <c r="M145" s="115"/>
      <c r="N145" s="115"/>
      <c r="O145" s="115"/>
    </row>
    <row r="146" spans="2:15" x14ac:dyDescent="0.25">
      <c r="B146" s="61" t="s">
        <v>228</v>
      </c>
      <c r="C146" s="55" t="s">
        <v>1719</v>
      </c>
      <c r="D146" s="53" t="s">
        <v>1743</v>
      </c>
      <c r="E146" s="53" t="s">
        <v>1727</v>
      </c>
      <c r="F146" s="57"/>
      <c r="G146" s="57"/>
      <c r="H146" s="53"/>
      <c r="I146" s="60"/>
      <c r="J146" s="59"/>
      <c r="K146" s="115"/>
      <c r="L146" s="115"/>
      <c r="M146" s="115"/>
      <c r="N146" s="115"/>
      <c r="O146" s="115"/>
    </row>
    <row r="148" spans="2:15" x14ac:dyDescent="0.25">
      <c r="B148" s="61" t="s">
        <v>220</v>
      </c>
      <c r="C148" s="62" t="s">
        <v>222</v>
      </c>
      <c r="D148" s="61" t="s">
        <v>221</v>
      </c>
      <c r="E148" s="61" t="s">
        <v>223</v>
      </c>
      <c r="F148" s="63" t="s">
        <v>224</v>
      </c>
      <c r="G148" s="61" t="s">
        <v>225</v>
      </c>
      <c r="H148" s="61" t="s">
        <v>226</v>
      </c>
      <c r="I148" s="61" t="s">
        <v>234</v>
      </c>
      <c r="J148" s="61" t="s">
        <v>235</v>
      </c>
      <c r="K148" s="114" t="s">
        <v>231</v>
      </c>
      <c r="L148" s="114"/>
      <c r="M148" s="114"/>
      <c r="N148" s="114"/>
      <c r="O148" s="114"/>
    </row>
    <row r="149" spans="2:15" x14ac:dyDescent="0.25">
      <c r="B149" s="61" t="s">
        <v>227</v>
      </c>
      <c r="C149" s="55" t="s">
        <v>1719</v>
      </c>
      <c r="D149" s="53" t="s">
        <v>1744</v>
      </c>
      <c r="E149" s="53" t="s">
        <v>1727</v>
      </c>
      <c r="F149" s="57" t="s">
        <v>67</v>
      </c>
      <c r="G149" s="57"/>
      <c r="H149" s="53"/>
      <c r="I149" s="59"/>
      <c r="J149" s="60"/>
      <c r="K149" s="115"/>
      <c r="L149" s="115"/>
      <c r="M149" s="115"/>
      <c r="N149" s="115"/>
      <c r="O149" s="115"/>
    </row>
    <row r="150" spans="2:15" x14ac:dyDescent="0.25">
      <c r="B150" s="61" t="s">
        <v>9</v>
      </c>
      <c r="C150" s="55" t="s">
        <v>1719</v>
      </c>
      <c r="D150" s="53" t="s">
        <v>1744</v>
      </c>
      <c r="E150" s="53" t="s">
        <v>1727</v>
      </c>
      <c r="F150" s="57"/>
      <c r="G150" s="57"/>
      <c r="H150" s="53"/>
      <c r="I150" s="59"/>
      <c r="J150" s="60"/>
      <c r="K150" s="115"/>
      <c r="L150" s="115"/>
      <c r="M150" s="115"/>
      <c r="N150" s="115"/>
      <c r="O150" s="115"/>
    </row>
    <row r="151" spans="2:15" x14ac:dyDescent="0.25">
      <c r="B151" s="61" t="s">
        <v>228</v>
      </c>
      <c r="C151" s="55" t="s">
        <v>1719</v>
      </c>
      <c r="D151" s="53" t="s">
        <v>1744</v>
      </c>
      <c r="E151" s="53" t="s">
        <v>1727</v>
      </c>
      <c r="F151" s="57"/>
      <c r="G151" s="57"/>
      <c r="H151" s="53"/>
      <c r="I151" s="60"/>
      <c r="J151" s="59"/>
      <c r="K151" s="115"/>
      <c r="L151" s="115"/>
      <c r="M151" s="115"/>
      <c r="N151" s="115"/>
      <c r="O151" s="115"/>
    </row>
    <row r="153" spans="2:15" x14ac:dyDescent="0.25">
      <c r="B153" s="61" t="s">
        <v>220</v>
      </c>
      <c r="C153" s="62" t="s">
        <v>222</v>
      </c>
      <c r="D153" s="61" t="s">
        <v>221</v>
      </c>
      <c r="E153" s="61" t="s">
        <v>223</v>
      </c>
      <c r="F153" s="63" t="s">
        <v>224</v>
      </c>
      <c r="G153" s="61" t="s">
        <v>225</v>
      </c>
      <c r="H153" s="61" t="s">
        <v>226</v>
      </c>
      <c r="I153" s="61" t="s">
        <v>234</v>
      </c>
      <c r="J153" s="61" t="s">
        <v>235</v>
      </c>
      <c r="K153" s="114" t="s">
        <v>231</v>
      </c>
      <c r="L153" s="114"/>
      <c r="M153" s="114"/>
      <c r="N153" s="114"/>
      <c r="O153" s="114"/>
    </row>
    <row r="154" spans="2:15" x14ac:dyDescent="0.25">
      <c r="B154" s="61" t="s">
        <v>227</v>
      </c>
      <c r="C154" s="55" t="s">
        <v>1719</v>
      </c>
      <c r="D154" s="53" t="s">
        <v>1745</v>
      </c>
      <c r="E154" s="53" t="s">
        <v>1727</v>
      </c>
      <c r="F154" s="57" t="s">
        <v>67</v>
      </c>
      <c r="G154" s="57"/>
      <c r="H154" s="53"/>
      <c r="I154" s="59"/>
      <c r="J154" s="60"/>
      <c r="K154" s="115"/>
      <c r="L154" s="115"/>
      <c r="M154" s="115"/>
      <c r="N154" s="115"/>
      <c r="O154" s="115"/>
    </row>
    <row r="155" spans="2:15" x14ac:dyDescent="0.25">
      <c r="B155" s="61" t="s">
        <v>9</v>
      </c>
      <c r="C155" s="55" t="s">
        <v>1719</v>
      </c>
      <c r="D155" s="53" t="s">
        <v>1745</v>
      </c>
      <c r="E155" s="53" t="s">
        <v>1727</v>
      </c>
      <c r="F155" s="57"/>
      <c r="G155" s="57"/>
      <c r="H155" s="53"/>
      <c r="I155" s="59"/>
      <c r="J155" s="60"/>
      <c r="K155" s="115"/>
      <c r="L155" s="115"/>
      <c r="M155" s="115"/>
      <c r="N155" s="115"/>
      <c r="O155" s="115"/>
    </row>
    <row r="156" spans="2:15" x14ac:dyDescent="0.25">
      <c r="B156" s="61" t="s">
        <v>228</v>
      </c>
      <c r="C156" s="55" t="s">
        <v>1719</v>
      </c>
      <c r="D156" s="53" t="s">
        <v>1745</v>
      </c>
      <c r="E156" s="53" t="s">
        <v>1727</v>
      </c>
      <c r="F156" s="57"/>
      <c r="G156" s="57"/>
      <c r="H156" s="53"/>
      <c r="I156" s="60"/>
      <c r="J156" s="59"/>
      <c r="K156" s="115"/>
      <c r="L156" s="115"/>
      <c r="M156" s="115"/>
      <c r="N156" s="115"/>
      <c r="O156" s="115"/>
    </row>
    <row r="158" spans="2:15" x14ac:dyDescent="0.25">
      <c r="B158" s="61" t="s">
        <v>220</v>
      </c>
      <c r="C158" s="62" t="s">
        <v>222</v>
      </c>
      <c r="D158" s="61" t="s">
        <v>221</v>
      </c>
      <c r="E158" s="61" t="s">
        <v>223</v>
      </c>
      <c r="F158" s="63" t="s">
        <v>224</v>
      </c>
      <c r="G158" s="61" t="s">
        <v>225</v>
      </c>
      <c r="H158" s="61" t="s">
        <v>226</v>
      </c>
      <c r="I158" s="61" t="s">
        <v>234</v>
      </c>
      <c r="J158" s="61" t="s">
        <v>235</v>
      </c>
      <c r="K158" s="114" t="s">
        <v>231</v>
      </c>
      <c r="L158" s="114"/>
      <c r="M158" s="114"/>
      <c r="N158" s="114"/>
      <c r="O158" s="114"/>
    </row>
    <row r="159" spans="2:15" x14ac:dyDescent="0.25">
      <c r="B159" s="61" t="s">
        <v>227</v>
      </c>
      <c r="C159" s="55" t="s">
        <v>1719</v>
      </c>
      <c r="D159" s="53" t="s">
        <v>1746</v>
      </c>
      <c r="E159" s="53" t="s">
        <v>1727</v>
      </c>
      <c r="F159" s="57" t="s">
        <v>1786</v>
      </c>
      <c r="G159" s="57"/>
      <c r="H159" s="53"/>
      <c r="I159" s="59"/>
      <c r="J159" s="60"/>
      <c r="K159" s="115"/>
      <c r="L159" s="115"/>
      <c r="M159" s="115"/>
      <c r="N159" s="115"/>
      <c r="O159" s="115"/>
    </row>
    <row r="160" spans="2:15" x14ac:dyDescent="0.25">
      <c r="B160" s="61" t="s">
        <v>9</v>
      </c>
      <c r="C160" s="55" t="s">
        <v>1719</v>
      </c>
      <c r="D160" s="53" t="s">
        <v>1746</v>
      </c>
      <c r="E160" s="53" t="s">
        <v>1727</v>
      </c>
      <c r="F160" s="57"/>
      <c r="G160" s="57"/>
      <c r="H160" s="53"/>
      <c r="I160" s="59"/>
      <c r="J160" s="60"/>
      <c r="K160" s="115"/>
      <c r="L160" s="115"/>
      <c r="M160" s="115"/>
      <c r="N160" s="115"/>
      <c r="O160" s="115"/>
    </row>
    <row r="161" spans="2:15" x14ac:dyDescent="0.25">
      <c r="B161" s="61" t="s">
        <v>228</v>
      </c>
      <c r="C161" s="55" t="s">
        <v>1719</v>
      </c>
      <c r="D161" s="53" t="s">
        <v>1746</v>
      </c>
      <c r="E161" s="53" t="s">
        <v>1727</v>
      </c>
      <c r="F161" s="57"/>
      <c r="G161" s="57"/>
      <c r="H161" s="53"/>
      <c r="I161" s="60"/>
      <c r="J161" s="59"/>
      <c r="K161" s="115"/>
      <c r="L161" s="115"/>
      <c r="M161" s="115"/>
      <c r="N161" s="115"/>
      <c r="O161" s="115"/>
    </row>
    <row r="163" spans="2:15" x14ac:dyDescent="0.25">
      <c r="B163" s="61" t="s">
        <v>220</v>
      </c>
      <c r="C163" s="62" t="s">
        <v>222</v>
      </c>
      <c r="D163" s="61" t="s">
        <v>221</v>
      </c>
      <c r="E163" s="61" t="s">
        <v>223</v>
      </c>
      <c r="F163" s="63" t="s">
        <v>224</v>
      </c>
      <c r="G163" s="61" t="s">
        <v>225</v>
      </c>
      <c r="H163" s="61" t="s">
        <v>226</v>
      </c>
      <c r="I163" s="61" t="s">
        <v>234</v>
      </c>
      <c r="J163" s="61" t="s">
        <v>235</v>
      </c>
      <c r="K163" s="114" t="s">
        <v>231</v>
      </c>
      <c r="L163" s="114"/>
      <c r="M163" s="114"/>
      <c r="N163" s="114"/>
      <c r="O163" s="114"/>
    </row>
    <row r="164" spans="2:15" x14ac:dyDescent="0.25">
      <c r="B164" s="61" t="s">
        <v>227</v>
      </c>
      <c r="C164" s="55" t="s">
        <v>1719</v>
      </c>
      <c r="D164" s="53" t="s">
        <v>1747</v>
      </c>
      <c r="E164" s="53" t="s">
        <v>1727</v>
      </c>
      <c r="F164" s="57" t="s">
        <v>1724</v>
      </c>
      <c r="G164" s="57"/>
      <c r="H164" s="53"/>
      <c r="I164" s="59"/>
      <c r="J164" s="60"/>
      <c r="K164" s="115"/>
      <c r="L164" s="115"/>
      <c r="M164" s="115"/>
      <c r="N164" s="115"/>
      <c r="O164" s="115"/>
    </row>
    <row r="165" spans="2:15" x14ac:dyDescent="0.25">
      <c r="B165" s="61" t="s">
        <v>9</v>
      </c>
      <c r="C165" s="55" t="s">
        <v>1719</v>
      </c>
      <c r="D165" s="53" t="s">
        <v>1747</v>
      </c>
      <c r="E165" s="53" t="s">
        <v>1727</v>
      </c>
      <c r="F165" s="57"/>
      <c r="G165" s="57"/>
      <c r="H165" s="53"/>
      <c r="I165" s="59"/>
      <c r="J165" s="60"/>
      <c r="K165" s="115"/>
      <c r="L165" s="115"/>
      <c r="M165" s="115"/>
      <c r="N165" s="115"/>
      <c r="O165" s="115"/>
    </row>
    <row r="166" spans="2:15" x14ac:dyDescent="0.25">
      <c r="B166" s="61" t="s">
        <v>228</v>
      </c>
      <c r="C166" s="55" t="s">
        <v>1719</v>
      </c>
      <c r="D166" s="53" t="s">
        <v>1747</v>
      </c>
      <c r="E166" s="53" t="s">
        <v>1727</v>
      </c>
      <c r="F166" s="57"/>
      <c r="G166" s="57"/>
      <c r="H166" s="53"/>
      <c r="I166" s="60"/>
      <c r="J166" s="59"/>
      <c r="K166" s="115"/>
      <c r="L166" s="115"/>
      <c r="M166" s="115"/>
      <c r="N166" s="115"/>
      <c r="O166" s="115"/>
    </row>
    <row r="168" spans="2:15" x14ac:dyDescent="0.25">
      <c r="B168" s="61" t="s">
        <v>220</v>
      </c>
      <c r="C168" s="62" t="s">
        <v>222</v>
      </c>
      <c r="D168" s="61" t="s">
        <v>221</v>
      </c>
      <c r="E168" s="61" t="s">
        <v>223</v>
      </c>
      <c r="F168" s="63" t="s">
        <v>224</v>
      </c>
      <c r="G168" s="61" t="s">
        <v>225</v>
      </c>
      <c r="H168" s="61" t="s">
        <v>226</v>
      </c>
      <c r="I168" s="61" t="s">
        <v>234</v>
      </c>
      <c r="J168" s="61" t="s">
        <v>235</v>
      </c>
      <c r="K168" s="114" t="s">
        <v>231</v>
      </c>
      <c r="L168" s="114"/>
      <c r="M168" s="114"/>
      <c r="N168" s="114"/>
      <c r="O168" s="114"/>
    </row>
    <row r="169" spans="2:15" x14ac:dyDescent="0.25">
      <c r="B169" s="61" t="s">
        <v>227</v>
      </c>
      <c r="C169" s="55" t="s">
        <v>1719</v>
      </c>
      <c r="D169" s="53" t="s">
        <v>1748</v>
      </c>
      <c r="E169" s="53" t="s">
        <v>1727</v>
      </c>
      <c r="F169" s="57" t="s">
        <v>62</v>
      </c>
      <c r="G169" s="57"/>
      <c r="H169" s="53"/>
      <c r="I169" s="59"/>
      <c r="J169" s="60"/>
      <c r="K169" s="115"/>
      <c r="L169" s="115"/>
      <c r="M169" s="115"/>
      <c r="N169" s="115"/>
      <c r="O169" s="115"/>
    </row>
    <row r="170" spans="2:15" x14ac:dyDescent="0.25">
      <c r="B170" s="61" t="s">
        <v>9</v>
      </c>
      <c r="C170" s="55" t="s">
        <v>1719</v>
      </c>
      <c r="D170" s="53" t="s">
        <v>1748</v>
      </c>
      <c r="E170" s="53" t="s">
        <v>1727</v>
      </c>
      <c r="F170" s="57"/>
      <c r="G170" s="57"/>
      <c r="H170" s="53"/>
      <c r="I170" s="59"/>
      <c r="J170" s="60"/>
      <c r="K170" s="115"/>
      <c r="L170" s="115"/>
      <c r="M170" s="115"/>
      <c r="N170" s="115"/>
      <c r="O170" s="115"/>
    </row>
    <row r="171" spans="2:15" x14ac:dyDescent="0.25">
      <c r="B171" s="61" t="s">
        <v>228</v>
      </c>
      <c r="C171" s="55" t="s">
        <v>1719</v>
      </c>
      <c r="D171" s="53" t="s">
        <v>1748</v>
      </c>
      <c r="E171" s="53" t="s">
        <v>1727</v>
      </c>
      <c r="F171" s="57"/>
      <c r="G171" s="57"/>
      <c r="H171" s="53"/>
      <c r="I171" s="60"/>
      <c r="J171" s="59"/>
      <c r="K171" s="115"/>
      <c r="L171" s="115"/>
      <c r="M171" s="115"/>
      <c r="N171" s="115"/>
      <c r="O171" s="115"/>
    </row>
    <row r="173" spans="2:15" x14ac:dyDescent="0.25">
      <c r="B173" s="61" t="s">
        <v>220</v>
      </c>
      <c r="C173" s="62" t="s">
        <v>222</v>
      </c>
      <c r="D173" s="61" t="s">
        <v>221</v>
      </c>
      <c r="E173" s="61" t="s">
        <v>223</v>
      </c>
      <c r="F173" s="63" t="s">
        <v>224</v>
      </c>
      <c r="G173" s="61" t="s">
        <v>225</v>
      </c>
      <c r="H173" s="61" t="s">
        <v>226</v>
      </c>
      <c r="I173" s="61" t="s">
        <v>234</v>
      </c>
      <c r="J173" s="61" t="s">
        <v>235</v>
      </c>
      <c r="K173" s="114" t="s">
        <v>231</v>
      </c>
      <c r="L173" s="114"/>
      <c r="M173" s="114"/>
      <c r="N173" s="114"/>
      <c r="O173" s="114"/>
    </row>
    <row r="174" spans="2:15" x14ac:dyDescent="0.25">
      <c r="B174" s="61" t="s">
        <v>227</v>
      </c>
      <c r="C174" s="55" t="s">
        <v>1719</v>
      </c>
      <c r="D174" s="53" t="s">
        <v>1749</v>
      </c>
      <c r="E174" s="53" t="s">
        <v>1727</v>
      </c>
      <c r="F174" s="57" t="s">
        <v>62</v>
      </c>
      <c r="G174" s="57"/>
      <c r="H174" s="53"/>
      <c r="I174" s="59"/>
      <c r="J174" s="60"/>
      <c r="K174" s="115"/>
      <c r="L174" s="115"/>
      <c r="M174" s="115"/>
      <c r="N174" s="115"/>
      <c r="O174" s="115"/>
    </row>
    <row r="175" spans="2:15" x14ac:dyDescent="0.25">
      <c r="B175" s="61" t="s">
        <v>9</v>
      </c>
      <c r="C175" s="55" t="s">
        <v>1719</v>
      </c>
      <c r="D175" s="53" t="s">
        <v>1749</v>
      </c>
      <c r="E175" s="53" t="s">
        <v>1727</v>
      </c>
      <c r="F175" s="57"/>
      <c r="G175" s="57"/>
      <c r="H175" s="53"/>
      <c r="I175" s="59"/>
      <c r="J175" s="60"/>
      <c r="K175" s="115"/>
      <c r="L175" s="115"/>
      <c r="M175" s="115"/>
      <c r="N175" s="115"/>
      <c r="O175" s="115"/>
    </row>
    <row r="176" spans="2:15" x14ac:dyDescent="0.25">
      <c r="B176" s="61" t="s">
        <v>228</v>
      </c>
      <c r="C176" s="55" t="s">
        <v>1719</v>
      </c>
      <c r="D176" s="53" t="s">
        <v>1749</v>
      </c>
      <c r="E176" s="53" t="s">
        <v>1727</v>
      </c>
      <c r="F176" s="57"/>
      <c r="G176" s="57"/>
      <c r="H176" s="53"/>
      <c r="I176" s="60"/>
      <c r="J176" s="59"/>
      <c r="K176" s="115"/>
      <c r="L176" s="115"/>
      <c r="M176" s="115"/>
      <c r="N176" s="115"/>
      <c r="O176" s="115"/>
    </row>
    <row r="178" spans="2:15" x14ac:dyDescent="0.25">
      <c r="B178" s="61" t="s">
        <v>220</v>
      </c>
      <c r="C178" s="62" t="s">
        <v>222</v>
      </c>
      <c r="D178" s="61" t="s">
        <v>221</v>
      </c>
      <c r="E178" s="61" t="s">
        <v>223</v>
      </c>
      <c r="F178" s="63" t="s">
        <v>224</v>
      </c>
      <c r="G178" s="61" t="s">
        <v>225</v>
      </c>
      <c r="H178" s="61" t="s">
        <v>226</v>
      </c>
      <c r="I178" s="61" t="s">
        <v>234</v>
      </c>
      <c r="J178" s="61" t="s">
        <v>235</v>
      </c>
      <c r="K178" s="114" t="s">
        <v>231</v>
      </c>
      <c r="L178" s="114"/>
      <c r="M178" s="114"/>
      <c r="N178" s="114"/>
      <c r="O178" s="114"/>
    </row>
    <row r="179" spans="2:15" x14ac:dyDescent="0.25">
      <c r="B179" s="61" t="s">
        <v>227</v>
      </c>
      <c r="C179" s="55" t="s">
        <v>1719</v>
      </c>
      <c r="D179" s="53" t="s">
        <v>1750</v>
      </c>
      <c r="E179" s="53" t="s">
        <v>1727</v>
      </c>
      <c r="F179" s="57" t="s">
        <v>1785</v>
      </c>
      <c r="G179" s="57"/>
      <c r="H179" s="53"/>
      <c r="I179" s="59"/>
      <c r="J179" s="60"/>
      <c r="K179" s="115"/>
      <c r="L179" s="115"/>
      <c r="M179" s="115"/>
      <c r="N179" s="115"/>
      <c r="O179" s="115"/>
    </row>
    <row r="180" spans="2:15" x14ac:dyDescent="0.25">
      <c r="B180" s="61" t="s">
        <v>9</v>
      </c>
      <c r="C180" s="55" t="s">
        <v>1719</v>
      </c>
      <c r="D180" s="53" t="s">
        <v>1750</v>
      </c>
      <c r="E180" s="53" t="s">
        <v>1727</v>
      </c>
      <c r="F180" s="57"/>
      <c r="G180" s="57"/>
      <c r="H180" s="53"/>
      <c r="I180" s="59"/>
      <c r="J180" s="60"/>
      <c r="K180" s="115"/>
      <c r="L180" s="115"/>
      <c r="M180" s="115"/>
      <c r="N180" s="115"/>
      <c r="O180" s="115"/>
    </row>
    <row r="181" spans="2:15" x14ac:dyDescent="0.25">
      <c r="B181" s="61" t="s">
        <v>228</v>
      </c>
      <c r="C181" s="55" t="s">
        <v>1719</v>
      </c>
      <c r="D181" s="53" t="s">
        <v>1750</v>
      </c>
      <c r="E181" s="53" t="s">
        <v>1727</v>
      </c>
      <c r="F181" s="57"/>
      <c r="G181" s="57"/>
      <c r="H181" s="53"/>
      <c r="I181" s="60"/>
      <c r="J181" s="59"/>
      <c r="K181" s="115"/>
      <c r="L181" s="115"/>
      <c r="M181" s="115"/>
      <c r="N181" s="115"/>
      <c r="O181" s="115"/>
    </row>
    <row r="183" spans="2:15" x14ac:dyDescent="0.25">
      <c r="B183" s="104" t="s">
        <v>1751</v>
      </c>
    </row>
    <row r="184" spans="2:15" x14ac:dyDescent="0.25">
      <c r="B184" s="61" t="s">
        <v>220</v>
      </c>
      <c r="C184" s="62" t="s">
        <v>222</v>
      </c>
      <c r="D184" s="61" t="s">
        <v>221</v>
      </c>
      <c r="E184" s="61" t="s">
        <v>223</v>
      </c>
      <c r="F184" s="63" t="s">
        <v>224</v>
      </c>
      <c r="G184" s="61" t="s">
        <v>225</v>
      </c>
      <c r="H184" s="61" t="s">
        <v>226</v>
      </c>
      <c r="I184" s="61" t="s">
        <v>234</v>
      </c>
      <c r="J184" s="61" t="s">
        <v>235</v>
      </c>
      <c r="K184" s="114" t="s">
        <v>231</v>
      </c>
      <c r="L184" s="114"/>
      <c r="M184" s="114"/>
      <c r="N184" s="114"/>
      <c r="O184" s="114"/>
    </row>
    <row r="185" spans="2:15" x14ac:dyDescent="0.25">
      <c r="B185" s="61" t="s">
        <v>227</v>
      </c>
      <c r="C185" s="55" t="s">
        <v>1719</v>
      </c>
      <c r="D185" s="53" t="s">
        <v>1754</v>
      </c>
      <c r="E185" s="53" t="s">
        <v>1728</v>
      </c>
      <c r="F185" s="57" t="s">
        <v>1784</v>
      </c>
      <c r="G185" s="57"/>
      <c r="H185" s="53"/>
      <c r="I185" s="59"/>
      <c r="J185" s="60"/>
      <c r="K185" s="115"/>
      <c r="L185" s="115"/>
      <c r="M185" s="115"/>
      <c r="N185" s="115"/>
      <c r="O185" s="115"/>
    </row>
    <row r="186" spans="2:15" x14ac:dyDescent="0.25">
      <c r="B186" s="61" t="s">
        <v>9</v>
      </c>
      <c r="C186" s="55" t="s">
        <v>1719</v>
      </c>
      <c r="D186" s="53" t="s">
        <v>1754</v>
      </c>
      <c r="E186" s="53" t="s">
        <v>1728</v>
      </c>
      <c r="F186" s="57"/>
      <c r="G186" s="57"/>
      <c r="H186" s="53"/>
      <c r="I186" s="59"/>
      <c r="J186" s="60"/>
      <c r="K186" s="115"/>
      <c r="L186" s="115"/>
      <c r="M186" s="115"/>
      <c r="N186" s="115"/>
      <c r="O186" s="115"/>
    </row>
    <row r="187" spans="2:15" x14ac:dyDescent="0.25">
      <c r="B187" s="61" t="s">
        <v>228</v>
      </c>
      <c r="C187" s="55" t="s">
        <v>1719</v>
      </c>
      <c r="D187" s="53" t="s">
        <v>1754</v>
      </c>
      <c r="E187" s="53" t="s">
        <v>1728</v>
      </c>
      <c r="F187" s="57"/>
      <c r="G187" s="57"/>
      <c r="H187" s="53"/>
      <c r="I187" s="60"/>
      <c r="J187" s="59"/>
      <c r="K187" s="115"/>
      <c r="L187" s="115"/>
      <c r="M187" s="115"/>
      <c r="N187" s="115"/>
      <c r="O187" s="115"/>
    </row>
    <row r="189" spans="2:15" x14ac:dyDescent="0.25">
      <c r="B189" s="61" t="s">
        <v>220</v>
      </c>
      <c r="C189" s="62" t="s">
        <v>222</v>
      </c>
      <c r="D189" s="61" t="s">
        <v>221</v>
      </c>
      <c r="E189" s="61" t="s">
        <v>223</v>
      </c>
      <c r="F189" s="63" t="s">
        <v>224</v>
      </c>
      <c r="G189" s="61" t="s">
        <v>225</v>
      </c>
      <c r="H189" s="61" t="s">
        <v>226</v>
      </c>
      <c r="I189" s="61" t="s">
        <v>234</v>
      </c>
      <c r="J189" s="61" t="s">
        <v>235</v>
      </c>
      <c r="K189" s="114" t="s">
        <v>231</v>
      </c>
      <c r="L189" s="114"/>
      <c r="M189" s="114"/>
      <c r="N189" s="114"/>
      <c r="O189" s="114"/>
    </row>
    <row r="190" spans="2:15" x14ac:dyDescent="0.25">
      <c r="B190" s="61" t="s">
        <v>227</v>
      </c>
      <c r="C190" s="55" t="s">
        <v>1719</v>
      </c>
      <c r="D190" s="53" t="s">
        <v>1755</v>
      </c>
      <c r="E190" s="53" t="s">
        <v>1728</v>
      </c>
      <c r="F190" s="57" t="s">
        <v>62</v>
      </c>
      <c r="G190" s="57"/>
      <c r="H190" s="53"/>
      <c r="I190" s="59"/>
      <c r="J190" s="60"/>
      <c r="K190" s="115"/>
      <c r="L190" s="115"/>
      <c r="M190" s="115"/>
      <c r="N190" s="115"/>
      <c r="O190" s="115"/>
    </row>
    <row r="191" spans="2:15" x14ac:dyDescent="0.25">
      <c r="B191" s="61" t="s">
        <v>9</v>
      </c>
      <c r="C191" s="55" t="s">
        <v>1719</v>
      </c>
      <c r="D191" s="53" t="s">
        <v>1755</v>
      </c>
      <c r="E191" s="53" t="s">
        <v>1728</v>
      </c>
      <c r="F191" s="57"/>
      <c r="G191" s="57"/>
      <c r="H191" s="53"/>
      <c r="I191" s="59"/>
      <c r="J191" s="60"/>
      <c r="K191" s="115"/>
      <c r="L191" s="115"/>
      <c r="M191" s="115"/>
      <c r="N191" s="115"/>
      <c r="O191" s="115"/>
    </row>
    <row r="192" spans="2:15" x14ac:dyDescent="0.25">
      <c r="B192" s="61" t="s">
        <v>228</v>
      </c>
      <c r="C192" s="55" t="s">
        <v>1719</v>
      </c>
      <c r="D192" s="53" t="s">
        <v>1755</v>
      </c>
      <c r="E192" s="53" t="s">
        <v>1728</v>
      </c>
      <c r="F192" s="57"/>
      <c r="G192" s="57"/>
      <c r="H192" s="53"/>
      <c r="I192" s="60"/>
      <c r="J192" s="59"/>
      <c r="K192" s="115"/>
      <c r="L192" s="115"/>
      <c r="M192" s="115"/>
      <c r="N192" s="115"/>
      <c r="O192" s="115"/>
    </row>
    <row r="194" spans="2:15" x14ac:dyDescent="0.25">
      <c r="B194" s="61" t="s">
        <v>220</v>
      </c>
      <c r="C194" s="62" t="s">
        <v>222</v>
      </c>
      <c r="D194" s="61" t="s">
        <v>221</v>
      </c>
      <c r="E194" s="61" t="s">
        <v>223</v>
      </c>
      <c r="F194" s="63" t="s">
        <v>224</v>
      </c>
      <c r="G194" s="61" t="s">
        <v>225</v>
      </c>
      <c r="H194" s="61" t="s">
        <v>226</v>
      </c>
      <c r="I194" s="61" t="s">
        <v>234</v>
      </c>
      <c r="J194" s="61" t="s">
        <v>235</v>
      </c>
      <c r="K194" s="114" t="s">
        <v>231</v>
      </c>
      <c r="L194" s="114"/>
      <c r="M194" s="114"/>
      <c r="N194" s="114"/>
      <c r="O194" s="114"/>
    </row>
    <row r="195" spans="2:15" x14ac:dyDescent="0.25">
      <c r="B195" s="61" t="s">
        <v>227</v>
      </c>
      <c r="C195" s="55" t="s">
        <v>1719</v>
      </c>
      <c r="D195" s="53" t="s">
        <v>1756</v>
      </c>
      <c r="E195" s="53" t="s">
        <v>1728</v>
      </c>
      <c r="F195" s="57" t="s">
        <v>66</v>
      </c>
      <c r="G195" s="57"/>
      <c r="H195" s="53"/>
      <c r="I195" s="59"/>
      <c r="J195" s="60"/>
      <c r="K195" s="115"/>
      <c r="L195" s="115"/>
      <c r="M195" s="115"/>
      <c r="N195" s="115"/>
      <c r="O195" s="115"/>
    </row>
    <row r="196" spans="2:15" x14ac:dyDescent="0.25">
      <c r="B196" s="61" t="s">
        <v>9</v>
      </c>
      <c r="C196" s="55" t="s">
        <v>1719</v>
      </c>
      <c r="D196" s="53" t="s">
        <v>1756</v>
      </c>
      <c r="E196" s="53" t="s">
        <v>1728</v>
      </c>
      <c r="F196" s="57"/>
      <c r="G196" s="57"/>
      <c r="H196" s="53"/>
      <c r="I196" s="59"/>
      <c r="J196" s="60"/>
      <c r="K196" s="115"/>
      <c r="L196" s="115"/>
      <c r="M196" s="115"/>
      <c r="N196" s="115"/>
      <c r="O196" s="115"/>
    </row>
    <row r="197" spans="2:15" x14ac:dyDescent="0.25">
      <c r="B197" s="61" t="s">
        <v>228</v>
      </c>
      <c r="C197" s="55" t="s">
        <v>1719</v>
      </c>
      <c r="D197" s="53" t="s">
        <v>1756</v>
      </c>
      <c r="E197" s="53" t="s">
        <v>1728</v>
      </c>
      <c r="F197" s="57"/>
      <c r="G197" s="57"/>
      <c r="H197" s="53"/>
      <c r="I197" s="60"/>
      <c r="J197" s="59"/>
      <c r="K197" s="115"/>
      <c r="L197" s="115"/>
      <c r="M197" s="115"/>
      <c r="N197" s="115"/>
      <c r="O197" s="115"/>
    </row>
    <row r="199" spans="2:15" x14ac:dyDescent="0.25">
      <c r="B199" s="61" t="s">
        <v>220</v>
      </c>
      <c r="C199" s="62" t="s">
        <v>222</v>
      </c>
      <c r="D199" s="61" t="s">
        <v>221</v>
      </c>
      <c r="E199" s="61" t="s">
        <v>223</v>
      </c>
      <c r="F199" s="63" t="s">
        <v>224</v>
      </c>
      <c r="G199" s="61" t="s">
        <v>225</v>
      </c>
      <c r="H199" s="61" t="s">
        <v>226</v>
      </c>
      <c r="I199" s="61" t="s">
        <v>234</v>
      </c>
      <c r="J199" s="61" t="s">
        <v>235</v>
      </c>
      <c r="K199" s="114" t="s">
        <v>231</v>
      </c>
      <c r="L199" s="114"/>
      <c r="M199" s="114"/>
      <c r="N199" s="114"/>
      <c r="O199" s="114"/>
    </row>
    <row r="200" spans="2:15" x14ac:dyDescent="0.25">
      <c r="B200" s="61" t="s">
        <v>227</v>
      </c>
      <c r="C200" s="55" t="s">
        <v>1719</v>
      </c>
      <c r="D200" s="53" t="s">
        <v>1757</v>
      </c>
      <c r="E200" s="53" t="s">
        <v>1728</v>
      </c>
      <c r="F200" s="57" t="s">
        <v>67</v>
      </c>
      <c r="G200" s="57"/>
      <c r="H200" s="53"/>
      <c r="I200" s="59"/>
      <c r="J200" s="60"/>
      <c r="K200" s="115"/>
      <c r="L200" s="115"/>
      <c r="M200" s="115"/>
      <c r="N200" s="115"/>
      <c r="O200" s="115"/>
    </row>
    <row r="201" spans="2:15" x14ac:dyDescent="0.25">
      <c r="B201" s="61" t="s">
        <v>9</v>
      </c>
      <c r="C201" s="55" t="s">
        <v>1719</v>
      </c>
      <c r="D201" s="53" t="s">
        <v>1757</v>
      </c>
      <c r="E201" s="53" t="s">
        <v>1728</v>
      </c>
      <c r="F201" s="57"/>
      <c r="G201" s="57"/>
      <c r="H201" s="53"/>
      <c r="I201" s="59"/>
      <c r="J201" s="60"/>
      <c r="K201" s="115"/>
      <c r="L201" s="115"/>
      <c r="M201" s="115"/>
      <c r="N201" s="115"/>
      <c r="O201" s="115"/>
    </row>
    <row r="202" spans="2:15" x14ac:dyDescent="0.25">
      <c r="B202" s="61" t="s">
        <v>228</v>
      </c>
      <c r="C202" s="55" t="s">
        <v>1719</v>
      </c>
      <c r="D202" s="53" t="s">
        <v>1757</v>
      </c>
      <c r="E202" s="53" t="s">
        <v>1728</v>
      </c>
      <c r="F202" s="57"/>
      <c r="G202" s="57"/>
      <c r="H202" s="53"/>
      <c r="I202" s="60"/>
      <c r="J202" s="59"/>
      <c r="K202" s="115"/>
      <c r="L202" s="115"/>
      <c r="M202" s="115"/>
      <c r="N202" s="115"/>
      <c r="O202" s="115"/>
    </row>
    <row r="204" spans="2:15" x14ac:dyDescent="0.25">
      <c r="B204" s="61" t="s">
        <v>220</v>
      </c>
      <c r="C204" s="62" t="s">
        <v>222</v>
      </c>
      <c r="D204" s="61" t="s">
        <v>221</v>
      </c>
      <c r="E204" s="61" t="s">
        <v>223</v>
      </c>
      <c r="F204" s="63" t="s">
        <v>224</v>
      </c>
      <c r="G204" s="61" t="s">
        <v>225</v>
      </c>
      <c r="H204" s="61" t="s">
        <v>226</v>
      </c>
      <c r="I204" s="61" t="s">
        <v>234</v>
      </c>
      <c r="J204" s="61" t="s">
        <v>235</v>
      </c>
      <c r="K204" s="114" t="s">
        <v>231</v>
      </c>
      <c r="L204" s="114"/>
      <c r="M204" s="114"/>
      <c r="N204" s="114"/>
      <c r="O204" s="114"/>
    </row>
    <row r="205" spans="2:15" x14ac:dyDescent="0.25">
      <c r="B205" s="61" t="s">
        <v>227</v>
      </c>
      <c r="C205" s="55" t="s">
        <v>1719</v>
      </c>
      <c r="D205" s="53" t="s">
        <v>1758</v>
      </c>
      <c r="E205" s="53" t="s">
        <v>1728</v>
      </c>
      <c r="F205" s="57" t="s">
        <v>1724</v>
      </c>
      <c r="G205" s="57"/>
      <c r="H205" s="53"/>
      <c r="I205" s="59"/>
      <c r="J205" s="60"/>
      <c r="K205" s="115"/>
      <c r="L205" s="115"/>
      <c r="M205" s="115"/>
      <c r="N205" s="115"/>
      <c r="O205" s="115"/>
    </row>
    <row r="206" spans="2:15" x14ac:dyDescent="0.25">
      <c r="B206" s="61" t="s">
        <v>9</v>
      </c>
      <c r="C206" s="55" t="s">
        <v>1719</v>
      </c>
      <c r="D206" s="53" t="s">
        <v>1758</v>
      </c>
      <c r="E206" s="53" t="s">
        <v>1728</v>
      </c>
      <c r="F206" s="57"/>
      <c r="G206" s="57"/>
      <c r="H206" s="53"/>
      <c r="I206" s="59"/>
      <c r="J206" s="60"/>
      <c r="K206" s="115"/>
      <c r="L206" s="115"/>
      <c r="M206" s="115"/>
      <c r="N206" s="115"/>
      <c r="O206" s="115"/>
    </row>
    <row r="207" spans="2:15" x14ac:dyDescent="0.25">
      <c r="B207" s="61" t="s">
        <v>228</v>
      </c>
      <c r="C207" s="55" t="s">
        <v>1719</v>
      </c>
      <c r="D207" s="53" t="s">
        <v>1758</v>
      </c>
      <c r="E207" s="53" t="s">
        <v>1728</v>
      </c>
      <c r="F207" s="57"/>
      <c r="G207" s="57"/>
      <c r="H207" s="53"/>
      <c r="I207" s="60"/>
      <c r="J207" s="59"/>
      <c r="K207" s="115"/>
      <c r="L207" s="115"/>
      <c r="M207" s="115"/>
      <c r="N207" s="115"/>
      <c r="O207" s="115"/>
    </row>
    <row r="209" spans="2:15" x14ac:dyDescent="0.25">
      <c r="B209" s="61" t="s">
        <v>220</v>
      </c>
      <c r="C209" s="62" t="s">
        <v>222</v>
      </c>
      <c r="D209" s="61" t="s">
        <v>221</v>
      </c>
      <c r="E209" s="61" t="s">
        <v>223</v>
      </c>
      <c r="F209" s="63" t="s">
        <v>224</v>
      </c>
      <c r="G209" s="61" t="s">
        <v>225</v>
      </c>
      <c r="H209" s="61" t="s">
        <v>226</v>
      </c>
      <c r="I209" s="61" t="s">
        <v>234</v>
      </c>
      <c r="J209" s="61" t="s">
        <v>235</v>
      </c>
      <c r="K209" s="114" t="s">
        <v>231</v>
      </c>
      <c r="L209" s="114"/>
      <c r="M209" s="114"/>
      <c r="N209" s="114"/>
      <c r="O209" s="114"/>
    </row>
    <row r="210" spans="2:15" x14ac:dyDescent="0.25">
      <c r="B210" s="61" t="s">
        <v>227</v>
      </c>
      <c r="C210" s="55" t="s">
        <v>1719</v>
      </c>
      <c r="D210" s="53" t="s">
        <v>1759</v>
      </c>
      <c r="E210" s="53" t="s">
        <v>1728</v>
      </c>
      <c r="F210" s="57" t="s">
        <v>67</v>
      </c>
      <c r="G210" s="57"/>
      <c r="H210" s="53"/>
      <c r="I210" s="59"/>
      <c r="J210" s="60"/>
      <c r="K210" s="115"/>
      <c r="L210" s="115"/>
      <c r="M210" s="115"/>
      <c r="N210" s="115"/>
      <c r="O210" s="115"/>
    </row>
    <row r="211" spans="2:15" x14ac:dyDescent="0.25">
      <c r="B211" s="61" t="s">
        <v>9</v>
      </c>
      <c r="C211" s="55" t="s">
        <v>1719</v>
      </c>
      <c r="D211" s="53" t="s">
        <v>1759</v>
      </c>
      <c r="E211" s="53" t="s">
        <v>1728</v>
      </c>
      <c r="F211" s="57"/>
      <c r="G211" s="57"/>
      <c r="H211" s="53"/>
      <c r="I211" s="59"/>
      <c r="J211" s="60"/>
      <c r="K211" s="115"/>
      <c r="L211" s="115"/>
      <c r="M211" s="115"/>
      <c r="N211" s="115"/>
      <c r="O211" s="115"/>
    </row>
    <row r="212" spans="2:15" x14ac:dyDescent="0.25">
      <c r="B212" s="61" t="s">
        <v>228</v>
      </c>
      <c r="C212" s="55" t="s">
        <v>1719</v>
      </c>
      <c r="D212" s="53" t="s">
        <v>1759</v>
      </c>
      <c r="E212" s="53" t="s">
        <v>1728</v>
      </c>
      <c r="F212" s="57"/>
      <c r="G212" s="57"/>
      <c r="H212" s="53"/>
      <c r="I212" s="60"/>
      <c r="J212" s="59"/>
      <c r="K212" s="115"/>
      <c r="L212" s="115"/>
      <c r="M212" s="115"/>
      <c r="N212" s="115"/>
      <c r="O212" s="115"/>
    </row>
    <row r="214" spans="2:15" x14ac:dyDescent="0.25">
      <c r="B214" s="61" t="s">
        <v>220</v>
      </c>
      <c r="C214" s="62" t="s">
        <v>222</v>
      </c>
      <c r="D214" s="61" t="s">
        <v>221</v>
      </c>
      <c r="E214" s="61" t="s">
        <v>223</v>
      </c>
      <c r="F214" s="63" t="s">
        <v>224</v>
      </c>
      <c r="G214" s="61" t="s">
        <v>225</v>
      </c>
      <c r="H214" s="61" t="s">
        <v>226</v>
      </c>
      <c r="I214" s="61" t="s">
        <v>234</v>
      </c>
      <c r="J214" s="61" t="s">
        <v>235</v>
      </c>
      <c r="K214" s="114" t="s">
        <v>231</v>
      </c>
      <c r="L214" s="114"/>
      <c r="M214" s="114"/>
      <c r="N214" s="114"/>
      <c r="O214" s="114"/>
    </row>
    <row r="215" spans="2:15" x14ac:dyDescent="0.25">
      <c r="B215" s="61" t="s">
        <v>227</v>
      </c>
      <c r="C215" s="55" t="s">
        <v>1719</v>
      </c>
      <c r="D215" s="53" t="s">
        <v>1760</v>
      </c>
      <c r="E215" s="53" t="s">
        <v>1728</v>
      </c>
      <c r="F215" s="57" t="s">
        <v>67</v>
      </c>
      <c r="G215" s="57"/>
      <c r="H215" s="53"/>
      <c r="I215" s="59"/>
      <c r="J215" s="60"/>
      <c r="K215" s="115"/>
      <c r="L215" s="115"/>
      <c r="M215" s="115"/>
      <c r="N215" s="115"/>
      <c r="O215" s="115"/>
    </row>
    <row r="216" spans="2:15" x14ac:dyDescent="0.25">
      <c r="B216" s="61" t="s">
        <v>9</v>
      </c>
      <c r="C216" s="55" t="s">
        <v>1719</v>
      </c>
      <c r="D216" s="53" t="s">
        <v>1760</v>
      </c>
      <c r="E216" s="53" t="s">
        <v>1728</v>
      </c>
      <c r="F216" s="57"/>
      <c r="G216" s="57"/>
      <c r="H216" s="53"/>
      <c r="I216" s="59"/>
      <c r="J216" s="60"/>
      <c r="K216" s="115"/>
      <c r="L216" s="115"/>
      <c r="M216" s="115"/>
      <c r="N216" s="115"/>
      <c r="O216" s="115"/>
    </row>
    <row r="217" spans="2:15" x14ac:dyDescent="0.25">
      <c r="B217" s="61" t="s">
        <v>228</v>
      </c>
      <c r="C217" s="55" t="s">
        <v>1719</v>
      </c>
      <c r="D217" s="53" t="s">
        <v>1760</v>
      </c>
      <c r="E217" s="53" t="s">
        <v>1728</v>
      </c>
      <c r="F217" s="57"/>
      <c r="G217" s="57"/>
      <c r="H217" s="53"/>
      <c r="I217" s="60"/>
      <c r="J217" s="59"/>
      <c r="K217" s="115"/>
      <c r="L217" s="115"/>
      <c r="M217" s="115"/>
      <c r="N217" s="115"/>
      <c r="O217" s="115"/>
    </row>
    <row r="219" spans="2:15" x14ac:dyDescent="0.25">
      <c r="B219" s="61" t="s">
        <v>220</v>
      </c>
      <c r="C219" s="62" t="s">
        <v>222</v>
      </c>
      <c r="D219" s="61" t="s">
        <v>221</v>
      </c>
      <c r="E219" s="61" t="s">
        <v>223</v>
      </c>
      <c r="F219" s="63" t="s">
        <v>224</v>
      </c>
      <c r="G219" s="61" t="s">
        <v>225</v>
      </c>
      <c r="H219" s="61" t="s">
        <v>226</v>
      </c>
      <c r="I219" s="61" t="s">
        <v>234</v>
      </c>
      <c r="J219" s="61" t="s">
        <v>235</v>
      </c>
      <c r="K219" s="114" t="s">
        <v>231</v>
      </c>
      <c r="L219" s="114"/>
      <c r="M219" s="114"/>
      <c r="N219" s="114"/>
      <c r="O219" s="114"/>
    </row>
    <row r="220" spans="2:15" x14ac:dyDescent="0.25">
      <c r="B220" s="61" t="s">
        <v>227</v>
      </c>
      <c r="C220" s="55" t="s">
        <v>1719</v>
      </c>
      <c r="D220" s="53" t="s">
        <v>1761</v>
      </c>
      <c r="E220" s="53" t="s">
        <v>1728</v>
      </c>
      <c r="F220" s="57" t="s">
        <v>62</v>
      </c>
      <c r="G220" s="57"/>
      <c r="H220" s="53"/>
      <c r="I220" s="59"/>
      <c r="J220" s="60"/>
      <c r="K220" s="115"/>
      <c r="L220" s="115"/>
      <c r="M220" s="115"/>
      <c r="N220" s="115"/>
      <c r="O220" s="115"/>
    </row>
    <row r="221" spans="2:15" x14ac:dyDescent="0.25">
      <c r="B221" s="61" t="s">
        <v>9</v>
      </c>
      <c r="C221" s="55" t="s">
        <v>1719</v>
      </c>
      <c r="D221" s="53" t="s">
        <v>1761</v>
      </c>
      <c r="E221" s="53" t="s">
        <v>1728</v>
      </c>
      <c r="F221" s="57"/>
      <c r="G221" s="57"/>
      <c r="H221" s="53"/>
      <c r="I221" s="59"/>
      <c r="J221" s="60"/>
      <c r="K221" s="115"/>
      <c r="L221" s="115"/>
      <c r="M221" s="115"/>
      <c r="N221" s="115"/>
      <c r="O221" s="115"/>
    </row>
    <row r="222" spans="2:15" x14ac:dyDescent="0.25">
      <c r="B222" s="61" t="s">
        <v>228</v>
      </c>
      <c r="C222" s="55" t="s">
        <v>1719</v>
      </c>
      <c r="D222" s="53" t="s">
        <v>1761</v>
      </c>
      <c r="E222" s="53" t="s">
        <v>1728</v>
      </c>
      <c r="F222" s="57"/>
      <c r="G222" s="57"/>
      <c r="H222" s="53"/>
      <c r="I222" s="60"/>
      <c r="J222" s="59"/>
      <c r="K222" s="115"/>
      <c r="L222" s="115"/>
      <c r="M222" s="115"/>
      <c r="N222" s="115"/>
      <c r="O222" s="115"/>
    </row>
    <row r="224" spans="2:15" x14ac:dyDescent="0.25">
      <c r="B224" s="61" t="s">
        <v>220</v>
      </c>
      <c r="C224" s="62" t="s">
        <v>222</v>
      </c>
      <c r="D224" s="61" t="s">
        <v>221</v>
      </c>
      <c r="E224" s="61" t="s">
        <v>223</v>
      </c>
      <c r="F224" s="63" t="s">
        <v>224</v>
      </c>
      <c r="G224" s="61" t="s">
        <v>225</v>
      </c>
      <c r="H224" s="61" t="s">
        <v>226</v>
      </c>
      <c r="I224" s="61" t="s">
        <v>234</v>
      </c>
      <c r="J224" s="61" t="s">
        <v>235</v>
      </c>
      <c r="K224" s="114" t="s">
        <v>231</v>
      </c>
      <c r="L224" s="114"/>
      <c r="M224" s="114"/>
      <c r="N224" s="114"/>
      <c r="O224" s="114"/>
    </row>
    <row r="225" spans="2:15" x14ac:dyDescent="0.25">
      <c r="B225" s="61" t="s">
        <v>227</v>
      </c>
      <c r="C225" s="55" t="s">
        <v>1719</v>
      </c>
      <c r="D225" s="53" t="s">
        <v>1762</v>
      </c>
      <c r="E225" s="53" t="s">
        <v>1728</v>
      </c>
      <c r="F225" s="57" t="s">
        <v>61</v>
      </c>
      <c r="G225" s="57"/>
      <c r="H225" s="53"/>
      <c r="I225" s="59"/>
      <c r="J225" s="60"/>
      <c r="K225" s="115"/>
      <c r="L225" s="115"/>
      <c r="M225" s="115"/>
      <c r="N225" s="115"/>
      <c r="O225" s="115"/>
    </row>
    <row r="226" spans="2:15" x14ac:dyDescent="0.25">
      <c r="B226" s="61" t="s">
        <v>9</v>
      </c>
      <c r="C226" s="55" t="s">
        <v>1719</v>
      </c>
      <c r="D226" s="53" t="s">
        <v>1762</v>
      </c>
      <c r="E226" s="53" t="s">
        <v>1728</v>
      </c>
      <c r="F226" s="57"/>
      <c r="G226" s="57"/>
      <c r="H226" s="53"/>
      <c r="I226" s="59"/>
      <c r="J226" s="60"/>
      <c r="K226" s="115"/>
      <c r="L226" s="115"/>
      <c r="M226" s="115"/>
      <c r="N226" s="115"/>
      <c r="O226" s="115"/>
    </row>
    <row r="227" spans="2:15" x14ac:dyDescent="0.25">
      <c r="B227" s="61" t="s">
        <v>228</v>
      </c>
      <c r="C227" s="55" t="s">
        <v>1719</v>
      </c>
      <c r="D227" s="53" t="s">
        <v>1762</v>
      </c>
      <c r="E227" s="53" t="s">
        <v>1728</v>
      </c>
      <c r="F227" s="57"/>
      <c r="G227" s="57"/>
      <c r="H227" s="53"/>
      <c r="I227" s="60"/>
      <c r="J227" s="59"/>
      <c r="K227" s="115"/>
      <c r="L227" s="115"/>
      <c r="M227" s="115"/>
      <c r="N227" s="115"/>
      <c r="O227" s="115"/>
    </row>
    <row r="229" spans="2:15" x14ac:dyDescent="0.25">
      <c r="B229" s="61" t="s">
        <v>220</v>
      </c>
      <c r="C229" s="62" t="s">
        <v>222</v>
      </c>
      <c r="D229" s="61" t="s">
        <v>221</v>
      </c>
      <c r="E229" s="61" t="s">
        <v>223</v>
      </c>
      <c r="F229" s="63" t="s">
        <v>224</v>
      </c>
      <c r="G229" s="61" t="s">
        <v>225</v>
      </c>
      <c r="H229" s="61" t="s">
        <v>226</v>
      </c>
      <c r="I229" s="61" t="s">
        <v>234</v>
      </c>
      <c r="J229" s="61" t="s">
        <v>235</v>
      </c>
      <c r="K229" s="114" t="s">
        <v>231</v>
      </c>
      <c r="L229" s="114"/>
      <c r="M229" s="114"/>
      <c r="N229" s="114"/>
      <c r="O229" s="114"/>
    </row>
    <row r="230" spans="2:15" x14ac:dyDescent="0.25">
      <c r="B230" s="61" t="s">
        <v>227</v>
      </c>
      <c r="C230" s="55" t="s">
        <v>1719</v>
      </c>
      <c r="D230" s="53" t="s">
        <v>1763</v>
      </c>
      <c r="E230" s="53" t="s">
        <v>1728</v>
      </c>
      <c r="F230" s="57" t="s">
        <v>1777</v>
      </c>
      <c r="G230" s="57"/>
      <c r="H230" s="53"/>
      <c r="I230" s="59"/>
      <c r="J230" s="60"/>
      <c r="K230" s="115"/>
      <c r="L230" s="115"/>
      <c r="M230" s="115"/>
      <c r="N230" s="115"/>
      <c r="O230" s="115"/>
    </row>
    <row r="231" spans="2:15" x14ac:dyDescent="0.25">
      <c r="B231" s="61" t="s">
        <v>9</v>
      </c>
      <c r="C231" s="55" t="s">
        <v>1719</v>
      </c>
      <c r="D231" s="53" t="s">
        <v>1763</v>
      </c>
      <c r="E231" s="53" t="s">
        <v>1728</v>
      </c>
      <c r="F231" s="57"/>
      <c r="G231" s="57"/>
      <c r="H231" s="53"/>
      <c r="I231" s="59"/>
      <c r="J231" s="60"/>
      <c r="K231" s="115"/>
      <c r="L231" s="115"/>
      <c r="M231" s="115"/>
      <c r="N231" s="115"/>
      <c r="O231" s="115"/>
    </row>
    <row r="232" spans="2:15" x14ac:dyDescent="0.25">
      <c r="B232" s="61" t="s">
        <v>228</v>
      </c>
      <c r="C232" s="55" t="s">
        <v>1719</v>
      </c>
      <c r="D232" s="53" t="s">
        <v>1763</v>
      </c>
      <c r="E232" s="53" t="s">
        <v>1728</v>
      </c>
      <c r="F232" s="57"/>
      <c r="G232" s="57"/>
      <c r="H232" s="53"/>
      <c r="I232" s="60"/>
      <c r="J232" s="59"/>
      <c r="K232" s="115"/>
      <c r="L232" s="115"/>
      <c r="M232" s="115"/>
      <c r="N232" s="115"/>
      <c r="O232" s="115"/>
    </row>
    <row r="234" spans="2:15" x14ac:dyDescent="0.25">
      <c r="B234" s="61" t="s">
        <v>220</v>
      </c>
      <c r="C234" s="62" t="s">
        <v>222</v>
      </c>
      <c r="D234" s="61" t="s">
        <v>221</v>
      </c>
      <c r="E234" s="61" t="s">
        <v>223</v>
      </c>
      <c r="F234" s="63" t="s">
        <v>224</v>
      </c>
      <c r="G234" s="61" t="s">
        <v>225</v>
      </c>
      <c r="H234" s="61" t="s">
        <v>226</v>
      </c>
      <c r="I234" s="61" t="s">
        <v>234</v>
      </c>
      <c r="J234" s="61" t="s">
        <v>235</v>
      </c>
      <c r="K234" s="114" t="s">
        <v>231</v>
      </c>
      <c r="L234" s="114"/>
      <c r="M234" s="114"/>
      <c r="N234" s="114"/>
      <c r="O234" s="114"/>
    </row>
    <row r="235" spans="2:15" x14ac:dyDescent="0.25">
      <c r="B235" s="61" t="s">
        <v>227</v>
      </c>
      <c r="C235" s="55" t="s">
        <v>1719</v>
      </c>
      <c r="D235" s="53" t="s">
        <v>1764</v>
      </c>
      <c r="E235" s="53" t="s">
        <v>1728</v>
      </c>
      <c r="F235" s="57" t="s">
        <v>1778</v>
      </c>
      <c r="G235" s="57"/>
      <c r="H235" s="53"/>
      <c r="I235" s="59"/>
      <c r="J235" s="60"/>
      <c r="K235" s="115"/>
      <c r="L235" s="115"/>
      <c r="M235" s="115"/>
      <c r="N235" s="115"/>
      <c r="O235" s="115"/>
    </row>
    <row r="236" spans="2:15" x14ac:dyDescent="0.25">
      <c r="B236" s="61" t="s">
        <v>9</v>
      </c>
      <c r="C236" s="55" t="s">
        <v>1719</v>
      </c>
      <c r="D236" s="53" t="s">
        <v>1764</v>
      </c>
      <c r="E236" s="53" t="s">
        <v>1728</v>
      </c>
      <c r="F236" s="57"/>
      <c r="G236" s="57"/>
      <c r="H236" s="53"/>
      <c r="I236" s="59"/>
      <c r="J236" s="60"/>
      <c r="K236" s="115"/>
      <c r="L236" s="115"/>
      <c r="M236" s="115"/>
      <c r="N236" s="115"/>
      <c r="O236" s="115"/>
    </row>
    <row r="237" spans="2:15" x14ac:dyDescent="0.25">
      <c r="B237" s="61" t="s">
        <v>228</v>
      </c>
      <c r="C237" s="55" t="s">
        <v>1719</v>
      </c>
      <c r="D237" s="53" t="s">
        <v>1764</v>
      </c>
      <c r="E237" s="53" t="s">
        <v>1728</v>
      </c>
      <c r="F237" s="57"/>
      <c r="G237" s="57"/>
      <c r="H237" s="53"/>
      <c r="I237" s="60"/>
      <c r="J237" s="59"/>
      <c r="K237" s="115"/>
      <c r="L237" s="115"/>
      <c r="M237" s="115"/>
      <c r="N237" s="115"/>
      <c r="O237" s="115"/>
    </row>
    <row r="239" spans="2:15" x14ac:dyDescent="0.25">
      <c r="B239" s="61" t="s">
        <v>220</v>
      </c>
      <c r="C239" s="62" t="s">
        <v>222</v>
      </c>
      <c r="D239" s="61" t="s">
        <v>221</v>
      </c>
      <c r="E239" s="61" t="s">
        <v>223</v>
      </c>
      <c r="F239" s="63" t="s">
        <v>224</v>
      </c>
      <c r="G239" s="61" t="s">
        <v>225</v>
      </c>
      <c r="H239" s="61" t="s">
        <v>226</v>
      </c>
      <c r="I239" s="61" t="s">
        <v>234</v>
      </c>
      <c r="J239" s="61" t="s">
        <v>235</v>
      </c>
      <c r="K239" s="114" t="s">
        <v>231</v>
      </c>
      <c r="L239" s="114"/>
      <c r="M239" s="114"/>
      <c r="N239" s="114"/>
      <c r="O239" s="114"/>
    </row>
    <row r="240" spans="2:15" x14ac:dyDescent="0.25">
      <c r="B240" s="61" t="s">
        <v>227</v>
      </c>
      <c r="C240" s="55" t="s">
        <v>1719</v>
      </c>
      <c r="D240" s="53" t="s">
        <v>1765</v>
      </c>
      <c r="E240" s="53" t="s">
        <v>1728</v>
      </c>
      <c r="F240" s="57" t="s">
        <v>67</v>
      </c>
      <c r="G240" s="57"/>
      <c r="H240" s="53"/>
      <c r="I240" s="59"/>
      <c r="J240" s="60"/>
      <c r="K240" s="115"/>
      <c r="L240" s="115"/>
      <c r="M240" s="115"/>
      <c r="N240" s="115"/>
      <c r="O240" s="115"/>
    </row>
    <row r="241" spans="2:15" x14ac:dyDescent="0.25">
      <c r="B241" s="61" t="s">
        <v>9</v>
      </c>
      <c r="C241" s="55" t="s">
        <v>1719</v>
      </c>
      <c r="D241" s="53" t="s">
        <v>1765</v>
      </c>
      <c r="E241" s="53" t="s">
        <v>1728</v>
      </c>
      <c r="F241" s="57"/>
      <c r="G241" s="57"/>
      <c r="H241" s="53"/>
      <c r="I241" s="59"/>
      <c r="J241" s="60"/>
      <c r="K241" s="115"/>
      <c r="L241" s="115"/>
      <c r="M241" s="115"/>
      <c r="N241" s="115"/>
      <c r="O241" s="115"/>
    </row>
    <row r="242" spans="2:15" x14ac:dyDescent="0.25">
      <c r="B242" s="61" t="s">
        <v>228</v>
      </c>
      <c r="C242" s="55" t="s">
        <v>1719</v>
      </c>
      <c r="D242" s="53" t="s">
        <v>1765</v>
      </c>
      <c r="E242" s="53" t="s">
        <v>1728</v>
      </c>
      <c r="F242" s="57"/>
      <c r="G242" s="57"/>
      <c r="H242" s="53"/>
      <c r="I242" s="60"/>
      <c r="J242" s="59"/>
      <c r="K242" s="115"/>
      <c r="L242" s="115"/>
      <c r="M242" s="115"/>
      <c r="N242" s="115"/>
      <c r="O242" s="115"/>
    </row>
    <row r="244" spans="2:15" x14ac:dyDescent="0.25">
      <c r="B244" s="104" t="s">
        <v>1752</v>
      </c>
    </row>
    <row r="245" spans="2:15" x14ac:dyDescent="0.25">
      <c r="B245" s="61" t="s">
        <v>220</v>
      </c>
      <c r="C245" s="62" t="s">
        <v>222</v>
      </c>
      <c r="D245" s="61" t="s">
        <v>221</v>
      </c>
      <c r="E245" s="61" t="s">
        <v>223</v>
      </c>
      <c r="F245" s="63" t="s">
        <v>224</v>
      </c>
      <c r="G245" s="61" t="s">
        <v>225</v>
      </c>
      <c r="H245" s="61" t="s">
        <v>226</v>
      </c>
      <c r="I245" s="61" t="s">
        <v>234</v>
      </c>
      <c r="J245" s="61" t="s">
        <v>235</v>
      </c>
      <c r="K245" s="114" t="s">
        <v>231</v>
      </c>
      <c r="L245" s="114"/>
      <c r="M245" s="114"/>
      <c r="N245" s="114"/>
      <c r="O245" s="114"/>
    </row>
    <row r="246" spans="2:15" x14ac:dyDescent="0.25">
      <c r="B246" s="61" t="s">
        <v>227</v>
      </c>
      <c r="C246" s="55" t="s">
        <v>1719</v>
      </c>
      <c r="D246" s="53" t="s">
        <v>1766</v>
      </c>
      <c r="E246" s="53" t="s">
        <v>1753</v>
      </c>
      <c r="F246" s="57" t="s">
        <v>67</v>
      </c>
      <c r="G246" s="57"/>
      <c r="H246" s="53"/>
      <c r="I246" s="59"/>
      <c r="J246" s="60"/>
      <c r="K246" s="115"/>
      <c r="L246" s="115"/>
      <c r="M246" s="115"/>
      <c r="N246" s="115"/>
      <c r="O246" s="115"/>
    </row>
    <row r="247" spans="2:15" x14ac:dyDescent="0.25">
      <c r="B247" s="61" t="s">
        <v>9</v>
      </c>
      <c r="C247" s="55" t="s">
        <v>1719</v>
      </c>
      <c r="D247" s="53" t="s">
        <v>1766</v>
      </c>
      <c r="E247" s="53" t="s">
        <v>1753</v>
      </c>
      <c r="F247" s="57"/>
      <c r="G247" s="57"/>
      <c r="H247" s="53"/>
      <c r="I247" s="59"/>
      <c r="J247" s="60"/>
      <c r="K247" s="115"/>
      <c r="L247" s="115"/>
      <c r="M247" s="115"/>
      <c r="N247" s="115"/>
      <c r="O247" s="115"/>
    </row>
    <row r="248" spans="2:15" x14ac:dyDescent="0.25">
      <c r="B248" s="61" t="s">
        <v>228</v>
      </c>
      <c r="C248" s="55" t="s">
        <v>1719</v>
      </c>
      <c r="D248" s="53" t="s">
        <v>1766</v>
      </c>
      <c r="E248" s="53" t="s">
        <v>1753</v>
      </c>
      <c r="F248" s="57"/>
      <c r="G248" s="57"/>
      <c r="H248" s="53"/>
      <c r="I248" s="60"/>
      <c r="J248" s="59"/>
      <c r="K248" s="115"/>
      <c r="L248" s="115"/>
      <c r="M248" s="115"/>
      <c r="N248" s="115"/>
      <c r="O248" s="115"/>
    </row>
    <row r="250" spans="2:15" x14ac:dyDescent="0.25">
      <c r="B250" s="61" t="s">
        <v>220</v>
      </c>
      <c r="C250" s="62" t="s">
        <v>222</v>
      </c>
      <c r="D250" s="61" t="s">
        <v>221</v>
      </c>
      <c r="E250" s="61" t="s">
        <v>223</v>
      </c>
      <c r="F250" s="63" t="s">
        <v>224</v>
      </c>
      <c r="G250" s="61" t="s">
        <v>225</v>
      </c>
      <c r="H250" s="61" t="s">
        <v>226</v>
      </c>
      <c r="I250" s="61" t="s">
        <v>234</v>
      </c>
      <c r="J250" s="61" t="s">
        <v>235</v>
      </c>
      <c r="K250" s="114" t="s">
        <v>231</v>
      </c>
      <c r="L250" s="114"/>
      <c r="M250" s="114"/>
      <c r="N250" s="114"/>
      <c r="O250" s="114"/>
    </row>
    <row r="251" spans="2:15" x14ac:dyDescent="0.25">
      <c r="B251" s="61" t="s">
        <v>227</v>
      </c>
      <c r="C251" s="55" t="s">
        <v>1719</v>
      </c>
      <c r="D251" s="53" t="s">
        <v>1767</v>
      </c>
      <c r="E251" s="53" t="s">
        <v>1753</v>
      </c>
      <c r="F251" s="57" t="s">
        <v>1724</v>
      </c>
      <c r="G251" s="57"/>
      <c r="H251" s="53"/>
      <c r="I251" s="59"/>
      <c r="J251" s="60"/>
      <c r="K251" s="115"/>
      <c r="L251" s="115"/>
      <c r="M251" s="115"/>
      <c r="N251" s="115"/>
      <c r="O251" s="115"/>
    </row>
    <row r="252" spans="2:15" x14ac:dyDescent="0.25">
      <c r="B252" s="61" t="s">
        <v>9</v>
      </c>
      <c r="C252" s="55" t="s">
        <v>1719</v>
      </c>
      <c r="D252" s="53" t="s">
        <v>1767</v>
      </c>
      <c r="E252" s="53" t="s">
        <v>1753</v>
      </c>
      <c r="F252" s="57"/>
      <c r="G252" s="57"/>
      <c r="H252" s="53"/>
      <c r="I252" s="59"/>
      <c r="J252" s="60"/>
      <c r="K252" s="115"/>
      <c r="L252" s="115"/>
      <c r="M252" s="115"/>
      <c r="N252" s="115"/>
      <c r="O252" s="115"/>
    </row>
    <row r="253" spans="2:15" x14ac:dyDescent="0.25">
      <c r="B253" s="61" t="s">
        <v>228</v>
      </c>
      <c r="C253" s="55" t="s">
        <v>1719</v>
      </c>
      <c r="D253" s="53" t="s">
        <v>1767</v>
      </c>
      <c r="E253" s="53" t="s">
        <v>1753</v>
      </c>
      <c r="F253" s="57"/>
      <c r="G253" s="57"/>
      <c r="H253" s="53"/>
      <c r="I253" s="60"/>
      <c r="J253" s="59"/>
      <c r="K253" s="115"/>
      <c r="L253" s="115"/>
      <c r="M253" s="115"/>
      <c r="N253" s="115"/>
      <c r="O253" s="115"/>
    </row>
    <row r="255" spans="2:15" x14ac:dyDescent="0.25">
      <c r="B255" s="61" t="s">
        <v>220</v>
      </c>
      <c r="C255" s="62" t="s">
        <v>222</v>
      </c>
      <c r="D255" s="61" t="s">
        <v>221</v>
      </c>
      <c r="E255" s="61" t="s">
        <v>223</v>
      </c>
      <c r="F255" s="63" t="s">
        <v>224</v>
      </c>
      <c r="G255" s="61" t="s">
        <v>225</v>
      </c>
      <c r="H255" s="61" t="s">
        <v>226</v>
      </c>
      <c r="I255" s="61" t="s">
        <v>234</v>
      </c>
      <c r="J255" s="61" t="s">
        <v>235</v>
      </c>
      <c r="K255" s="114" t="s">
        <v>231</v>
      </c>
      <c r="L255" s="114"/>
      <c r="M255" s="114"/>
      <c r="N255" s="114"/>
      <c r="O255" s="114"/>
    </row>
    <row r="256" spans="2:15" x14ac:dyDescent="0.25">
      <c r="B256" s="61" t="s">
        <v>227</v>
      </c>
      <c r="C256" s="55" t="s">
        <v>1719</v>
      </c>
      <c r="D256" s="53" t="s">
        <v>1768</v>
      </c>
      <c r="E256" s="53" t="s">
        <v>1753</v>
      </c>
      <c r="F256" s="57" t="s">
        <v>1783</v>
      </c>
      <c r="G256" s="57"/>
      <c r="H256" s="53"/>
      <c r="I256" s="59"/>
      <c r="J256" s="60"/>
      <c r="K256" s="115"/>
      <c r="L256" s="115"/>
      <c r="M256" s="115"/>
      <c r="N256" s="115"/>
      <c r="O256" s="115"/>
    </row>
    <row r="257" spans="2:15" x14ac:dyDescent="0.25">
      <c r="B257" s="61" t="s">
        <v>9</v>
      </c>
      <c r="C257" s="55" t="s">
        <v>1719</v>
      </c>
      <c r="D257" s="53" t="s">
        <v>1768</v>
      </c>
      <c r="E257" s="53" t="s">
        <v>1753</v>
      </c>
      <c r="F257" s="57"/>
      <c r="G257" s="57"/>
      <c r="H257" s="53"/>
      <c r="I257" s="59"/>
      <c r="J257" s="60"/>
      <c r="K257" s="115"/>
      <c r="L257" s="115"/>
      <c r="M257" s="115"/>
      <c r="N257" s="115"/>
      <c r="O257" s="115"/>
    </row>
    <row r="258" spans="2:15" x14ac:dyDescent="0.25">
      <c r="B258" s="61" t="s">
        <v>228</v>
      </c>
      <c r="C258" s="55" t="s">
        <v>1719</v>
      </c>
      <c r="D258" s="53" t="s">
        <v>1768</v>
      </c>
      <c r="E258" s="53" t="s">
        <v>1753</v>
      </c>
      <c r="F258" s="57"/>
      <c r="G258" s="57"/>
      <c r="H258" s="53"/>
      <c r="I258" s="60"/>
      <c r="J258" s="59"/>
      <c r="K258" s="115"/>
      <c r="L258" s="115"/>
      <c r="M258" s="115"/>
      <c r="N258" s="115"/>
      <c r="O258" s="115"/>
    </row>
    <row r="260" spans="2:15" x14ac:dyDescent="0.25">
      <c r="B260" s="61" t="s">
        <v>220</v>
      </c>
      <c r="C260" s="62" t="s">
        <v>222</v>
      </c>
      <c r="D260" s="61" t="s">
        <v>221</v>
      </c>
      <c r="E260" s="61" t="s">
        <v>223</v>
      </c>
      <c r="F260" s="63" t="s">
        <v>224</v>
      </c>
      <c r="G260" s="61" t="s">
        <v>225</v>
      </c>
      <c r="H260" s="61" t="s">
        <v>226</v>
      </c>
      <c r="I260" s="61" t="s">
        <v>234</v>
      </c>
      <c r="J260" s="61" t="s">
        <v>235</v>
      </c>
      <c r="K260" s="114" t="s">
        <v>231</v>
      </c>
      <c r="L260" s="114"/>
      <c r="M260" s="114"/>
      <c r="N260" s="114"/>
      <c r="O260" s="114"/>
    </row>
    <row r="261" spans="2:15" x14ac:dyDescent="0.25">
      <c r="B261" s="61" t="s">
        <v>227</v>
      </c>
      <c r="C261" s="55" t="s">
        <v>1719</v>
      </c>
      <c r="D261" s="53" t="s">
        <v>1769</v>
      </c>
      <c r="E261" s="53" t="s">
        <v>1753</v>
      </c>
      <c r="F261" s="57" t="s">
        <v>67</v>
      </c>
      <c r="G261" s="57"/>
      <c r="H261" s="53"/>
      <c r="I261" s="59"/>
      <c r="J261" s="60"/>
      <c r="K261" s="115"/>
      <c r="L261" s="115"/>
      <c r="M261" s="115"/>
      <c r="N261" s="115"/>
      <c r="O261" s="115"/>
    </row>
    <row r="262" spans="2:15" x14ac:dyDescent="0.25">
      <c r="B262" s="61" t="s">
        <v>9</v>
      </c>
      <c r="C262" s="55" t="s">
        <v>1719</v>
      </c>
      <c r="D262" s="53" t="s">
        <v>1769</v>
      </c>
      <c r="E262" s="53" t="s">
        <v>1753</v>
      </c>
      <c r="F262" s="57"/>
      <c r="G262" s="57"/>
      <c r="H262" s="53"/>
      <c r="I262" s="59"/>
      <c r="J262" s="60"/>
      <c r="K262" s="115"/>
      <c r="L262" s="115"/>
      <c r="M262" s="115"/>
      <c r="N262" s="115"/>
      <c r="O262" s="115"/>
    </row>
    <row r="263" spans="2:15" x14ac:dyDescent="0.25">
      <c r="B263" s="61" t="s">
        <v>228</v>
      </c>
      <c r="C263" s="55" t="s">
        <v>1719</v>
      </c>
      <c r="D263" s="53" t="s">
        <v>1769</v>
      </c>
      <c r="E263" s="53" t="s">
        <v>1753</v>
      </c>
      <c r="F263" s="57"/>
      <c r="G263" s="57"/>
      <c r="H263" s="53"/>
      <c r="I263" s="60"/>
      <c r="J263" s="59"/>
      <c r="K263" s="115"/>
      <c r="L263" s="115"/>
      <c r="M263" s="115"/>
      <c r="N263" s="115"/>
      <c r="O263" s="115"/>
    </row>
    <row r="265" spans="2:15" x14ac:dyDescent="0.25">
      <c r="B265" s="61" t="s">
        <v>220</v>
      </c>
      <c r="C265" s="62" t="s">
        <v>222</v>
      </c>
      <c r="D265" s="61" t="s">
        <v>221</v>
      </c>
      <c r="E265" s="61" t="s">
        <v>223</v>
      </c>
      <c r="F265" s="63" t="s">
        <v>224</v>
      </c>
      <c r="G265" s="61" t="s">
        <v>225</v>
      </c>
      <c r="H265" s="61" t="s">
        <v>226</v>
      </c>
      <c r="I265" s="61" t="s">
        <v>234</v>
      </c>
      <c r="J265" s="61" t="s">
        <v>235</v>
      </c>
      <c r="K265" s="114" t="s">
        <v>231</v>
      </c>
      <c r="L265" s="114"/>
      <c r="M265" s="114"/>
      <c r="N265" s="114"/>
      <c r="O265" s="114"/>
    </row>
    <row r="266" spans="2:15" x14ac:dyDescent="0.25">
      <c r="B266" s="61" t="s">
        <v>227</v>
      </c>
      <c r="C266" s="55" t="s">
        <v>1719</v>
      </c>
      <c r="D266" s="53" t="s">
        <v>1770</v>
      </c>
      <c r="E266" s="53" t="s">
        <v>1753</v>
      </c>
      <c r="F266" s="57" t="s">
        <v>1779</v>
      </c>
      <c r="G266" s="57"/>
      <c r="H266" s="53"/>
      <c r="I266" s="59"/>
      <c r="J266" s="60"/>
      <c r="K266" s="115"/>
      <c r="L266" s="115"/>
      <c r="M266" s="115"/>
      <c r="N266" s="115"/>
      <c r="O266" s="115"/>
    </row>
    <row r="267" spans="2:15" x14ac:dyDescent="0.25">
      <c r="B267" s="61" t="s">
        <v>9</v>
      </c>
      <c r="C267" s="55" t="s">
        <v>1719</v>
      </c>
      <c r="D267" s="53" t="s">
        <v>1770</v>
      </c>
      <c r="E267" s="53" t="s">
        <v>1753</v>
      </c>
      <c r="F267" s="57"/>
      <c r="G267" s="57"/>
      <c r="H267" s="53"/>
      <c r="I267" s="59"/>
      <c r="J267" s="60"/>
      <c r="K267" s="115"/>
      <c r="L267" s="115"/>
      <c r="M267" s="115"/>
      <c r="N267" s="115"/>
      <c r="O267" s="115"/>
    </row>
    <row r="268" spans="2:15" x14ac:dyDescent="0.25">
      <c r="B268" s="61" t="s">
        <v>228</v>
      </c>
      <c r="C268" s="55" t="s">
        <v>1719</v>
      </c>
      <c r="D268" s="53" t="s">
        <v>1770</v>
      </c>
      <c r="E268" s="53" t="s">
        <v>1753</v>
      </c>
      <c r="F268" s="57"/>
      <c r="G268" s="57"/>
      <c r="H268" s="53"/>
      <c r="I268" s="60"/>
      <c r="J268" s="59"/>
      <c r="K268" s="115"/>
      <c r="L268" s="115"/>
      <c r="M268" s="115"/>
      <c r="N268" s="115"/>
      <c r="O268" s="115"/>
    </row>
    <row r="270" spans="2:15" x14ac:dyDescent="0.25">
      <c r="B270" s="61" t="s">
        <v>220</v>
      </c>
      <c r="C270" s="62" t="s">
        <v>222</v>
      </c>
      <c r="D270" s="61" t="s">
        <v>221</v>
      </c>
      <c r="E270" s="61" t="s">
        <v>223</v>
      </c>
      <c r="F270" s="63" t="s">
        <v>224</v>
      </c>
      <c r="G270" s="61" t="s">
        <v>225</v>
      </c>
      <c r="H270" s="61" t="s">
        <v>226</v>
      </c>
      <c r="I270" s="61" t="s">
        <v>234</v>
      </c>
      <c r="J270" s="61" t="s">
        <v>235</v>
      </c>
      <c r="K270" s="114" t="s">
        <v>231</v>
      </c>
      <c r="L270" s="114"/>
      <c r="M270" s="114"/>
      <c r="N270" s="114"/>
      <c r="O270" s="114"/>
    </row>
    <row r="271" spans="2:15" x14ac:dyDescent="0.25">
      <c r="B271" s="61" t="s">
        <v>227</v>
      </c>
      <c r="C271" s="55" t="s">
        <v>1719</v>
      </c>
      <c r="D271" s="53" t="s">
        <v>1771</v>
      </c>
      <c r="E271" s="53" t="s">
        <v>1753</v>
      </c>
      <c r="F271" s="57" t="s">
        <v>66</v>
      </c>
      <c r="G271" s="57"/>
      <c r="H271" s="53"/>
      <c r="I271" s="59"/>
      <c r="J271" s="60"/>
      <c r="K271" s="115"/>
      <c r="L271" s="115"/>
      <c r="M271" s="115"/>
      <c r="N271" s="115"/>
      <c r="O271" s="115"/>
    </row>
    <row r="272" spans="2:15" x14ac:dyDescent="0.25">
      <c r="B272" s="61" t="s">
        <v>9</v>
      </c>
      <c r="C272" s="55" t="s">
        <v>1719</v>
      </c>
      <c r="D272" s="53" t="s">
        <v>1771</v>
      </c>
      <c r="E272" s="53" t="s">
        <v>1753</v>
      </c>
      <c r="F272" s="57"/>
      <c r="G272" s="57"/>
      <c r="H272" s="53"/>
      <c r="I272" s="59"/>
      <c r="J272" s="60"/>
      <c r="K272" s="115"/>
      <c r="L272" s="115"/>
      <c r="M272" s="115"/>
      <c r="N272" s="115"/>
      <c r="O272" s="115"/>
    </row>
    <row r="273" spans="2:15" x14ac:dyDescent="0.25">
      <c r="B273" s="61" t="s">
        <v>228</v>
      </c>
      <c r="C273" s="55" t="s">
        <v>1719</v>
      </c>
      <c r="D273" s="53" t="s">
        <v>1771</v>
      </c>
      <c r="E273" s="53" t="s">
        <v>1753</v>
      </c>
      <c r="F273" s="57"/>
      <c r="G273" s="57"/>
      <c r="H273" s="53"/>
      <c r="I273" s="60"/>
      <c r="J273" s="59"/>
      <c r="K273" s="115"/>
      <c r="L273" s="115"/>
      <c r="M273" s="115"/>
      <c r="N273" s="115"/>
      <c r="O273" s="115"/>
    </row>
    <row r="275" spans="2:15" x14ac:dyDescent="0.25">
      <c r="B275" s="61" t="s">
        <v>220</v>
      </c>
      <c r="C275" s="62" t="s">
        <v>222</v>
      </c>
      <c r="D275" s="61" t="s">
        <v>221</v>
      </c>
      <c r="E275" s="61" t="s">
        <v>223</v>
      </c>
      <c r="F275" s="63" t="s">
        <v>224</v>
      </c>
      <c r="G275" s="61" t="s">
        <v>225</v>
      </c>
      <c r="H275" s="61" t="s">
        <v>226</v>
      </c>
      <c r="I275" s="61" t="s">
        <v>234</v>
      </c>
      <c r="J275" s="61" t="s">
        <v>235</v>
      </c>
      <c r="K275" s="114" t="s">
        <v>231</v>
      </c>
      <c r="L275" s="114"/>
      <c r="M275" s="114"/>
      <c r="N275" s="114"/>
      <c r="O275" s="114"/>
    </row>
    <row r="276" spans="2:15" x14ac:dyDescent="0.25">
      <c r="B276" s="61" t="s">
        <v>227</v>
      </c>
      <c r="C276" s="55" t="s">
        <v>1719</v>
      </c>
      <c r="D276" s="53" t="s">
        <v>1772</v>
      </c>
      <c r="E276" s="53" t="s">
        <v>1753</v>
      </c>
      <c r="F276" s="57" t="s">
        <v>66</v>
      </c>
      <c r="G276" s="57"/>
      <c r="H276" s="53"/>
      <c r="I276" s="59"/>
      <c r="J276" s="60"/>
      <c r="K276" s="115"/>
      <c r="L276" s="115"/>
      <c r="M276" s="115"/>
      <c r="N276" s="115"/>
      <c r="O276" s="115"/>
    </row>
    <row r="277" spans="2:15" x14ac:dyDescent="0.25">
      <c r="B277" s="61" t="s">
        <v>9</v>
      </c>
      <c r="C277" s="55" t="s">
        <v>1719</v>
      </c>
      <c r="D277" s="53" t="s">
        <v>1772</v>
      </c>
      <c r="E277" s="53" t="s">
        <v>1753</v>
      </c>
      <c r="F277" s="57"/>
      <c r="G277" s="57"/>
      <c r="H277" s="53"/>
      <c r="I277" s="59"/>
      <c r="J277" s="60"/>
      <c r="K277" s="115"/>
      <c r="L277" s="115"/>
      <c r="M277" s="115"/>
      <c r="N277" s="115"/>
      <c r="O277" s="115"/>
    </row>
    <row r="278" spans="2:15" x14ac:dyDescent="0.25">
      <c r="B278" s="61" t="s">
        <v>228</v>
      </c>
      <c r="C278" s="55" t="s">
        <v>1719</v>
      </c>
      <c r="D278" s="53" t="s">
        <v>1772</v>
      </c>
      <c r="E278" s="53" t="s">
        <v>1753</v>
      </c>
      <c r="F278" s="57"/>
      <c r="G278" s="57"/>
      <c r="H278" s="53"/>
      <c r="I278" s="60"/>
      <c r="J278" s="59"/>
      <c r="K278" s="115"/>
      <c r="L278" s="115"/>
      <c r="M278" s="115"/>
      <c r="N278" s="115"/>
      <c r="O278" s="115"/>
    </row>
    <row r="280" spans="2:15" x14ac:dyDescent="0.25">
      <c r="B280" s="61" t="s">
        <v>220</v>
      </c>
      <c r="C280" s="62" t="s">
        <v>222</v>
      </c>
      <c r="D280" s="61" t="s">
        <v>221</v>
      </c>
      <c r="E280" s="61" t="s">
        <v>223</v>
      </c>
      <c r="F280" s="63" t="s">
        <v>224</v>
      </c>
      <c r="G280" s="61" t="s">
        <v>225</v>
      </c>
      <c r="H280" s="61" t="s">
        <v>226</v>
      </c>
      <c r="I280" s="61" t="s">
        <v>234</v>
      </c>
      <c r="J280" s="61" t="s">
        <v>235</v>
      </c>
      <c r="K280" s="114" t="s">
        <v>231</v>
      </c>
      <c r="L280" s="114"/>
      <c r="M280" s="114"/>
      <c r="N280" s="114"/>
      <c r="O280" s="114"/>
    </row>
    <row r="281" spans="2:15" x14ac:dyDescent="0.25">
      <c r="B281" s="61" t="s">
        <v>227</v>
      </c>
      <c r="C281" s="55" t="s">
        <v>1719</v>
      </c>
      <c r="D281" s="53" t="s">
        <v>1773</v>
      </c>
      <c r="E281" s="53" t="s">
        <v>1753</v>
      </c>
      <c r="F281" s="57" t="s">
        <v>1779</v>
      </c>
      <c r="G281" s="57"/>
      <c r="H281" s="53"/>
      <c r="I281" s="59"/>
      <c r="J281" s="60"/>
      <c r="K281" s="115"/>
      <c r="L281" s="115"/>
      <c r="M281" s="115"/>
      <c r="N281" s="115"/>
      <c r="O281" s="115"/>
    </row>
    <row r="282" spans="2:15" x14ac:dyDescent="0.25">
      <c r="B282" s="61" t="s">
        <v>9</v>
      </c>
      <c r="C282" s="55" t="s">
        <v>1719</v>
      </c>
      <c r="D282" s="53" t="s">
        <v>1773</v>
      </c>
      <c r="E282" s="53" t="s">
        <v>1753</v>
      </c>
      <c r="F282" s="57"/>
      <c r="G282" s="57"/>
      <c r="H282" s="53"/>
      <c r="I282" s="59"/>
      <c r="J282" s="60"/>
      <c r="K282" s="115"/>
      <c r="L282" s="115"/>
      <c r="M282" s="115"/>
      <c r="N282" s="115"/>
      <c r="O282" s="115"/>
    </row>
    <row r="283" spans="2:15" x14ac:dyDescent="0.25">
      <c r="B283" s="61" t="s">
        <v>228</v>
      </c>
      <c r="C283" s="55" t="s">
        <v>1719</v>
      </c>
      <c r="D283" s="53" t="s">
        <v>1773</v>
      </c>
      <c r="E283" s="53" t="s">
        <v>1753</v>
      </c>
      <c r="F283" s="57"/>
      <c r="G283" s="57"/>
      <c r="H283" s="53"/>
      <c r="I283" s="60"/>
      <c r="J283" s="59"/>
      <c r="K283" s="115"/>
      <c r="L283" s="115"/>
      <c r="M283" s="115"/>
      <c r="N283" s="115"/>
      <c r="O283" s="115"/>
    </row>
    <row r="285" spans="2:15" x14ac:dyDescent="0.25">
      <c r="B285" s="61" t="s">
        <v>220</v>
      </c>
      <c r="C285" s="62" t="s">
        <v>222</v>
      </c>
      <c r="D285" s="61" t="s">
        <v>221</v>
      </c>
      <c r="E285" s="61" t="s">
        <v>223</v>
      </c>
      <c r="F285" s="63" t="s">
        <v>224</v>
      </c>
      <c r="G285" s="61" t="s">
        <v>225</v>
      </c>
      <c r="H285" s="61" t="s">
        <v>226</v>
      </c>
      <c r="I285" s="61" t="s">
        <v>234</v>
      </c>
      <c r="J285" s="61" t="s">
        <v>235</v>
      </c>
      <c r="K285" s="114" t="s">
        <v>231</v>
      </c>
      <c r="L285" s="114"/>
      <c r="M285" s="114"/>
      <c r="N285" s="114"/>
      <c r="O285" s="114"/>
    </row>
    <row r="286" spans="2:15" x14ac:dyDescent="0.25">
      <c r="B286" s="61" t="s">
        <v>227</v>
      </c>
      <c r="C286" s="55" t="s">
        <v>1719</v>
      </c>
      <c r="D286" s="53" t="s">
        <v>1774</v>
      </c>
      <c r="E286" s="53" t="s">
        <v>1753</v>
      </c>
      <c r="F286" s="57" t="s">
        <v>1780</v>
      </c>
      <c r="G286" s="57"/>
      <c r="H286" s="53"/>
      <c r="I286" s="59"/>
      <c r="J286" s="60"/>
      <c r="K286" s="115"/>
      <c r="L286" s="115"/>
      <c r="M286" s="115"/>
      <c r="N286" s="115"/>
      <c r="O286" s="115"/>
    </row>
    <row r="287" spans="2:15" x14ac:dyDescent="0.25">
      <c r="B287" s="61" t="s">
        <v>9</v>
      </c>
      <c r="C287" s="55" t="s">
        <v>1719</v>
      </c>
      <c r="D287" s="53" t="s">
        <v>1774</v>
      </c>
      <c r="E287" s="53" t="s">
        <v>1753</v>
      </c>
      <c r="F287" s="57"/>
      <c r="G287" s="57"/>
      <c r="H287" s="53"/>
      <c r="I287" s="59"/>
      <c r="J287" s="60"/>
      <c r="K287" s="115"/>
      <c r="L287" s="115"/>
      <c r="M287" s="115"/>
      <c r="N287" s="115"/>
      <c r="O287" s="115"/>
    </row>
    <row r="288" spans="2:15" x14ac:dyDescent="0.25">
      <c r="B288" s="61" t="s">
        <v>228</v>
      </c>
      <c r="C288" s="55" t="s">
        <v>1719</v>
      </c>
      <c r="D288" s="53" t="s">
        <v>1774</v>
      </c>
      <c r="E288" s="53" t="s">
        <v>1753</v>
      </c>
      <c r="F288" s="57"/>
      <c r="G288" s="57"/>
      <c r="H288" s="53"/>
      <c r="I288" s="60"/>
      <c r="J288" s="59"/>
      <c r="K288" s="115"/>
      <c r="L288" s="115"/>
      <c r="M288" s="115"/>
      <c r="N288" s="115"/>
      <c r="O288" s="115"/>
    </row>
    <row r="290" spans="2:15" x14ac:dyDescent="0.25">
      <c r="B290" s="61" t="s">
        <v>220</v>
      </c>
      <c r="C290" s="62" t="s">
        <v>222</v>
      </c>
      <c r="D290" s="61" t="s">
        <v>221</v>
      </c>
      <c r="E290" s="61" t="s">
        <v>223</v>
      </c>
      <c r="F290" s="63" t="s">
        <v>224</v>
      </c>
      <c r="G290" s="61" t="s">
        <v>225</v>
      </c>
      <c r="H290" s="61" t="s">
        <v>226</v>
      </c>
      <c r="I290" s="61" t="s">
        <v>234</v>
      </c>
      <c r="J290" s="61" t="s">
        <v>235</v>
      </c>
      <c r="K290" s="114" t="s">
        <v>231</v>
      </c>
      <c r="L290" s="114"/>
      <c r="M290" s="114"/>
      <c r="N290" s="114"/>
      <c r="O290" s="114"/>
    </row>
    <row r="291" spans="2:15" x14ac:dyDescent="0.25">
      <c r="B291" s="61" t="s">
        <v>227</v>
      </c>
      <c r="C291" s="55" t="s">
        <v>1719</v>
      </c>
      <c r="D291" s="53" t="s">
        <v>1775</v>
      </c>
      <c r="E291" s="53" t="s">
        <v>1753</v>
      </c>
      <c r="F291" s="57" t="s">
        <v>1781</v>
      </c>
      <c r="G291" s="57"/>
      <c r="H291" s="53"/>
      <c r="I291" s="59"/>
      <c r="J291" s="60"/>
      <c r="K291" s="115"/>
      <c r="L291" s="115"/>
      <c r="M291" s="115"/>
      <c r="N291" s="115"/>
      <c r="O291" s="115"/>
    </row>
    <row r="292" spans="2:15" x14ac:dyDescent="0.25">
      <c r="B292" s="61" t="s">
        <v>9</v>
      </c>
      <c r="C292" s="55" t="s">
        <v>1719</v>
      </c>
      <c r="D292" s="53" t="s">
        <v>1775</v>
      </c>
      <c r="E292" s="53" t="s">
        <v>1753</v>
      </c>
      <c r="F292" s="57"/>
      <c r="G292" s="57"/>
      <c r="H292" s="53"/>
      <c r="I292" s="59"/>
      <c r="J292" s="60"/>
      <c r="K292" s="115"/>
      <c r="L292" s="115"/>
      <c r="M292" s="115"/>
      <c r="N292" s="115"/>
      <c r="O292" s="115"/>
    </row>
    <row r="293" spans="2:15" x14ac:dyDescent="0.25">
      <c r="B293" s="61" t="s">
        <v>228</v>
      </c>
      <c r="C293" s="55" t="s">
        <v>1719</v>
      </c>
      <c r="D293" s="53" t="s">
        <v>1775</v>
      </c>
      <c r="E293" s="53" t="s">
        <v>1753</v>
      </c>
      <c r="F293" s="57"/>
      <c r="G293" s="57"/>
      <c r="H293" s="53"/>
      <c r="I293" s="60"/>
      <c r="J293" s="59"/>
      <c r="K293" s="115"/>
      <c r="L293" s="115"/>
      <c r="M293" s="115"/>
      <c r="N293" s="115"/>
      <c r="O293" s="115"/>
    </row>
    <row r="295" spans="2:15" x14ac:dyDescent="0.25">
      <c r="B295" s="61" t="s">
        <v>220</v>
      </c>
      <c r="C295" s="62" t="s">
        <v>222</v>
      </c>
      <c r="D295" s="61" t="s">
        <v>221</v>
      </c>
      <c r="E295" s="61" t="s">
        <v>223</v>
      </c>
      <c r="F295" s="63" t="s">
        <v>224</v>
      </c>
      <c r="G295" s="61" t="s">
        <v>225</v>
      </c>
      <c r="H295" s="61" t="s">
        <v>226</v>
      </c>
      <c r="I295" s="61" t="s">
        <v>234</v>
      </c>
      <c r="J295" s="61" t="s">
        <v>235</v>
      </c>
      <c r="K295" s="114" t="s">
        <v>231</v>
      </c>
      <c r="L295" s="114"/>
      <c r="M295" s="114"/>
      <c r="N295" s="114"/>
      <c r="O295" s="114"/>
    </row>
    <row r="296" spans="2:15" x14ac:dyDescent="0.25">
      <c r="B296" s="61" t="s">
        <v>227</v>
      </c>
      <c r="C296" s="55" t="s">
        <v>1719</v>
      </c>
      <c r="D296" s="53" t="s">
        <v>1776</v>
      </c>
      <c r="E296" s="53" t="s">
        <v>1753</v>
      </c>
      <c r="F296" s="57" t="s">
        <v>1782</v>
      </c>
      <c r="G296" s="57"/>
      <c r="H296" s="53"/>
      <c r="I296" s="59"/>
      <c r="J296" s="60"/>
      <c r="K296" s="115"/>
      <c r="L296" s="115"/>
      <c r="M296" s="115"/>
      <c r="N296" s="115"/>
      <c r="O296" s="115"/>
    </row>
    <row r="297" spans="2:15" x14ac:dyDescent="0.25">
      <c r="B297" s="61" t="s">
        <v>9</v>
      </c>
      <c r="C297" s="55" t="s">
        <v>1719</v>
      </c>
      <c r="D297" s="53" t="s">
        <v>1776</v>
      </c>
      <c r="E297" s="53" t="s">
        <v>1753</v>
      </c>
      <c r="F297" s="57"/>
      <c r="G297" s="57"/>
      <c r="H297" s="53"/>
      <c r="I297" s="59"/>
      <c r="J297" s="60"/>
      <c r="K297" s="115"/>
      <c r="L297" s="115"/>
      <c r="M297" s="115"/>
      <c r="N297" s="115"/>
      <c r="O297" s="115"/>
    </row>
    <row r="298" spans="2:15" x14ac:dyDescent="0.25">
      <c r="B298" s="61" t="s">
        <v>228</v>
      </c>
      <c r="C298" s="55" t="s">
        <v>1719</v>
      </c>
      <c r="D298" s="53" t="s">
        <v>1776</v>
      </c>
      <c r="E298" s="53" t="s">
        <v>1753</v>
      </c>
      <c r="F298" s="57"/>
      <c r="G298" s="57"/>
      <c r="H298" s="53"/>
      <c r="I298" s="60"/>
      <c r="J298" s="59"/>
      <c r="K298" s="115"/>
      <c r="L298" s="115"/>
      <c r="M298" s="115"/>
      <c r="N298" s="115"/>
      <c r="O298" s="115"/>
    </row>
    <row r="302" spans="2:15" x14ac:dyDescent="0.25">
      <c r="D302" s="112" t="s">
        <v>1776</v>
      </c>
    </row>
    <row r="303" spans="2:15" x14ac:dyDescent="0.25">
      <c r="D303" s="106" t="s">
        <v>1775</v>
      </c>
    </row>
    <row r="304" spans="2:15" x14ac:dyDescent="0.25">
      <c r="D304" s="112" t="s">
        <v>1774</v>
      </c>
    </row>
    <row r="305" spans="4:4" x14ac:dyDescent="0.25">
      <c r="D305" s="106" t="s">
        <v>1791</v>
      </c>
    </row>
    <row r="306" spans="4:4" x14ac:dyDescent="0.25">
      <c r="D306" s="106" t="s">
        <v>1770</v>
      </c>
    </row>
    <row r="307" spans="4:4" x14ac:dyDescent="0.25">
      <c r="D307" s="106" t="s">
        <v>1792</v>
      </c>
    </row>
    <row r="308" spans="4:4" x14ac:dyDescent="0.25">
      <c r="D308" s="106" t="s">
        <v>1764</v>
      </c>
    </row>
    <row r="309" spans="4:4" x14ac:dyDescent="0.25">
      <c r="D309" s="112" t="s">
        <v>1763</v>
      </c>
    </row>
    <row r="310" spans="4:4" x14ac:dyDescent="0.25">
      <c r="D310" s="106" t="s">
        <v>1754</v>
      </c>
    </row>
    <row r="311" spans="4:4" x14ac:dyDescent="0.25">
      <c r="D311" s="106" t="s">
        <v>1750</v>
      </c>
    </row>
    <row r="312" spans="4:4" x14ac:dyDescent="0.25">
      <c r="D312" s="112" t="s">
        <v>1746</v>
      </c>
    </row>
    <row r="313" spans="4:4" x14ac:dyDescent="0.25">
      <c r="D313" s="106" t="s">
        <v>1712</v>
      </c>
    </row>
    <row r="314" spans="4:4" x14ac:dyDescent="0.25">
      <c r="D314" s="106" t="s">
        <v>1713</v>
      </c>
    </row>
    <row r="315" spans="4:4" x14ac:dyDescent="0.25">
      <c r="D315" s="112" t="s">
        <v>1742</v>
      </c>
    </row>
    <row r="316" spans="4:4" x14ac:dyDescent="0.25">
      <c r="D316" s="106" t="s">
        <v>1743</v>
      </c>
    </row>
  </sheetData>
  <mergeCells count="116">
    <mergeCell ref="K2:O2"/>
    <mergeCell ref="K3:O5"/>
    <mergeCell ref="K8:O8"/>
    <mergeCell ref="K9:O11"/>
    <mergeCell ref="K15:O15"/>
    <mergeCell ref="K16:O18"/>
    <mergeCell ref="K35:O35"/>
    <mergeCell ref="K36:O38"/>
    <mergeCell ref="K40:O40"/>
    <mergeCell ref="K41:O43"/>
    <mergeCell ref="K45:O45"/>
    <mergeCell ref="K46:O48"/>
    <mergeCell ref="K20:O20"/>
    <mergeCell ref="K21:O23"/>
    <mergeCell ref="K25:O25"/>
    <mergeCell ref="K26:O28"/>
    <mergeCell ref="K30:O30"/>
    <mergeCell ref="K31:O33"/>
    <mergeCell ref="K67:O67"/>
    <mergeCell ref="K68:O70"/>
    <mergeCell ref="K72:O72"/>
    <mergeCell ref="K73:O75"/>
    <mergeCell ref="K77:O77"/>
    <mergeCell ref="K78:O80"/>
    <mergeCell ref="K50:O50"/>
    <mergeCell ref="K51:O53"/>
    <mergeCell ref="K55:O55"/>
    <mergeCell ref="K56:O58"/>
    <mergeCell ref="K60:O60"/>
    <mergeCell ref="K61:O63"/>
    <mergeCell ref="K97:O97"/>
    <mergeCell ref="K98:O100"/>
    <mergeCell ref="K102:O102"/>
    <mergeCell ref="K103:O105"/>
    <mergeCell ref="K107:O107"/>
    <mergeCell ref="K108:O110"/>
    <mergeCell ref="K82:O82"/>
    <mergeCell ref="K83:O85"/>
    <mergeCell ref="K87:O87"/>
    <mergeCell ref="K88:O90"/>
    <mergeCell ref="K92:O92"/>
    <mergeCell ref="K93:O95"/>
    <mergeCell ref="K128:O128"/>
    <mergeCell ref="K129:O131"/>
    <mergeCell ref="K133:O133"/>
    <mergeCell ref="K134:O136"/>
    <mergeCell ref="K138:O138"/>
    <mergeCell ref="K139:O141"/>
    <mergeCell ref="K112:O112"/>
    <mergeCell ref="K113:O115"/>
    <mergeCell ref="K117:O117"/>
    <mergeCell ref="K118:O120"/>
    <mergeCell ref="K123:O123"/>
    <mergeCell ref="K124:O126"/>
    <mergeCell ref="K158:O158"/>
    <mergeCell ref="K159:O161"/>
    <mergeCell ref="K163:O163"/>
    <mergeCell ref="K164:O166"/>
    <mergeCell ref="K168:O168"/>
    <mergeCell ref="K169:O171"/>
    <mergeCell ref="K143:O143"/>
    <mergeCell ref="K144:O146"/>
    <mergeCell ref="K148:O148"/>
    <mergeCell ref="K149:O151"/>
    <mergeCell ref="K153:O153"/>
    <mergeCell ref="K154:O156"/>
    <mergeCell ref="K189:O189"/>
    <mergeCell ref="K190:O192"/>
    <mergeCell ref="K194:O194"/>
    <mergeCell ref="K195:O197"/>
    <mergeCell ref="K199:O199"/>
    <mergeCell ref="K200:O202"/>
    <mergeCell ref="K173:O173"/>
    <mergeCell ref="K174:O176"/>
    <mergeCell ref="K178:O178"/>
    <mergeCell ref="K179:O181"/>
    <mergeCell ref="K184:O184"/>
    <mergeCell ref="K185:O187"/>
    <mergeCell ref="K219:O219"/>
    <mergeCell ref="K220:O222"/>
    <mergeCell ref="K224:O224"/>
    <mergeCell ref="K225:O227"/>
    <mergeCell ref="K229:O229"/>
    <mergeCell ref="K230:O232"/>
    <mergeCell ref="K204:O204"/>
    <mergeCell ref="K205:O207"/>
    <mergeCell ref="K209:O209"/>
    <mergeCell ref="K210:O212"/>
    <mergeCell ref="K214:O214"/>
    <mergeCell ref="K215:O217"/>
    <mergeCell ref="K250:O250"/>
    <mergeCell ref="K251:O253"/>
    <mergeCell ref="K255:O255"/>
    <mergeCell ref="K256:O258"/>
    <mergeCell ref="K260:O260"/>
    <mergeCell ref="K261:O263"/>
    <mergeCell ref="K234:O234"/>
    <mergeCell ref="K235:O237"/>
    <mergeCell ref="K239:O239"/>
    <mergeCell ref="K240:O242"/>
    <mergeCell ref="K245:O245"/>
    <mergeCell ref="K246:O248"/>
    <mergeCell ref="K295:O295"/>
    <mergeCell ref="K296:O298"/>
    <mergeCell ref="K280:O280"/>
    <mergeCell ref="K281:O283"/>
    <mergeCell ref="K285:O285"/>
    <mergeCell ref="K286:O288"/>
    <mergeCell ref="K290:O290"/>
    <mergeCell ref="K291:O293"/>
    <mergeCell ref="K265:O265"/>
    <mergeCell ref="K266:O268"/>
    <mergeCell ref="K270:O270"/>
    <mergeCell ref="K271:O273"/>
    <mergeCell ref="K275:O275"/>
    <mergeCell ref="K276:O278"/>
  </mergeCells>
  <phoneticPr fontId="3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bookings dashboard</vt:lpstr>
      <vt:lpstr>epl_players</vt:lpstr>
      <vt:lpstr>PIVOT</vt:lpstr>
      <vt:lpstr>Sheet15</vt:lpstr>
      <vt:lpstr>referees</vt:lpstr>
      <vt:lpstr>epl_score</vt:lpstr>
      <vt:lpstr>epl_xG</vt:lpstr>
      <vt:lpstr>epl_forml6</vt:lpstr>
      <vt:lpstr>championship_score</vt:lpstr>
      <vt:lpstr>champ_Xg</vt:lpstr>
      <vt:lpstr>league1_score</vt:lpstr>
      <vt:lpstr>league2_score</vt:lpstr>
      <vt:lpstr>natLeague_score</vt:lpstr>
      <vt:lpstr>bet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 Pemberton</dc:creator>
  <cp:lastModifiedBy>Lou Pemberton</cp:lastModifiedBy>
  <dcterms:created xsi:type="dcterms:W3CDTF">2023-01-27T11:45:12Z</dcterms:created>
  <dcterms:modified xsi:type="dcterms:W3CDTF">2023-02-10T10:23:10Z</dcterms:modified>
</cp:coreProperties>
</file>