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slicers/slicer1.xml" ContentType="application/vnd.ms-excel.slicer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acitacion\Excel - Course\"/>
    </mc:Choice>
  </mc:AlternateContent>
  <xr:revisionPtr revIDLastSave="0" documentId="13_ncr:1_{0A972FE8-20AF-4364-BC56-28AF7D5DBD5E}" xr6:coauthVersionLast="36" xr6:coauthVersionMax="36" xr10:uidLastSave="{00000000-0000-0000-0000-000000000000}"/>
  <bookViews>
    <workbookView xWindow="0" yWindow="0" windowWidth="23040" windowHeight="8940" activeTab="4" xr2:uid="{F62DAD84-F987-4DA9-B6A5-CC07AB034E32}"/>
  </bookViews>
  <sheets>
    <sheet name="MENU" sheetId="1" r:id="rId1"/>
    <sheet name="INGRESOS" sheetId="2" r:id="rId2"/>
    <sheet name="EGRESOS" sheetId="3" r:id="rId3"/>
    <sheet name="NOMINA" sheetId="4" r:id="rId4"/>
    <sheet name="RESUMEN" sheetId="5" r:id="rId5"/>
    <sheet name="PARAMETROS" sheetId="6" r:id="rId6"/>
  </sheets>
  <definedNames>
    <definedName name="nom">parametros[NOMBRE DEL EMPLEADO]</definedName>
    <definedName name="SegmentaciónDeDatos_AÑO">#N/A</definedName>
    <definedName name="SegmentaciónDeDatos_AÑO1">#N/A</definedName>
    <definedName name="SegmentaciónDeDatos_AÑO2">#N/A</definedName>
    <definedName name="SegmentaciónDeDatos_FECHA">#N/A</definedName>
    <definedName name="SegmentaciónDeDatos_FECHA1">#N/A</definedName>
    <definedName name="SegmentaciónDeDatos_FECHA2">#N/A</definedName>
    <definedName name="SegmentaciónDeDatos_MES">#N/A</definedName>
    <definedName name="SegmentaciónDeDatos_MES1">#N/A</definedName>
    <definedName name="SegmentaciónDeDatos_MES2">#N/A</definedName>
    <definedName name="SegmentaciónDeDatos_NOMBRE_DEL_EMPLEAD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F7" i="4"/>
  <c r="G7" i="4"/>
  <c r="I7" i="4" s="1"/>
  <c r="L7" i="4" s="1"/>
  <c r="G6" i="4"/>
  <c r="I6" i="4" s="1"/>
  <c r="L6" i="4" s="1"/>
  <c r="F6" i="4"/>
  <c r="D6" i="4"/>
  <c r="C6" i="4"/>
  <c r="F4" i="3"/>
  <c r="K6" i="5" s="1"/>
  <c r="C7" i="3"/>
  <c r="D7" i="3"/>
  <c r="C6" i="2"/>
  <c r="C7" i="2"/>
  <c r="C8" i="2"/>
  <c r="C6" i="3"/>
  <c r="D6" i="3"/>
  <c r="D8" i="2"/>
  <c r="F4" i="2"/>
  <c r="A6" i="5" s="1"/>
  <c r="D7" i="2"/>
  <c r="D6" i="2"/>
  <c r="L4" i="4" l="1"/>
  <c r="G10" i="5" s="1"/>
  <c r="G6" i="5"/>
</calcChain>
</file>

<file path=xl/sharedStrings.xml><?xml version="1.0" encoding="utf-8"?>
<sst xmlns="http://schemas.openxmlformats.org/spreadsheetml/2006/main" count="59" uniqueCount="44">
  <si>
    <t>ERP CONTROL TOTAL</t>
  </si>
  <si>
    <t>FECHA</t>
  </si>
  <si>
    <t>MES</t>
  </si>
  <si>
    <t>AÑO</t>
  </si>
  <si>
    <t>DESCRIPCION</t>
  </si>
  <si>
    <t>VALOR</t>
  </si>
  <si>
    <t>SUB TOTAL:</t>
  </si>
  <si>
    <t>CONTROL DE INGRESOS</t>
  </si>
  <si>
    <t>REGISTRO DE EGRESOS</t>
  </si>
  <si>
    <t>SUB-TOTALES:</t>
  </si>
  <si>
    <t>PAGO DE SERVICIOS PUBLICOS</t>
  </si>
  <si>
    <t>VENTAS</t>
  </si>
  <si>
    <t>PAGO DE INTERNET</t>
  </si>
  <si>
    <t>NOMBRE DEL EMPLEADO</t>
  </si>
  <si>
    <t>CARGO</t>
  </si>
  <si>
    <t>VALOR POR DIA</t>
  </si>
  <si>
    <t>DIAS LABORADOS</t>
  </si>
  <si>
    <t>SUB-TOTAL</t>
  </si>
  <si>
    <t>BONO DESEMPEÑO</t>
  </si>
  <si>
    <t>DEDUCIONES</t>
  </si>
  <si>
    <t>TOTAL A PAGAR</t>
  </si>
  <si>
    <t>NOTA</t>
  </si>
  <si>
    <t>NOMINA EMPLEADOS</t>
  </si>
  <si>
    <t>JUAN HERNANDEZ</t>
  </si>
  <si>
    <t>GERENTE</t>
  </si>
  <si>
    <t>ALBERTO PEREZ</t>
  </si>
  <si>
    <t>ENCARGADO</t>
  </si>
  <si>
    <t>JOSE BERIGUETTE</t>
  </si>
  <si>
    <t>OPERADOR</t>
  </si>
  <si>
    <t>TIFA VARGAS</t>
  </si>
  <si>
    <t>SERCIVIOS GENERALES</t>
  </si>
  <si>
    <t>MIRIAN RODRIGUEZ</t>
  </si>
  <si>
    <t>MAYORDOMIA</t>
  </si>
  <si>
    <t>PLUTARCO MAXIMINIO</t>
  </si>
  <si>
    <t>SEGURIDAD</t>
  </si>
  <si>
    <t>nom</t>
  </si>
  <si>
    <t>DEDUCCIONES DE LEY</t>
  </si>
  <si>
    <t>DESCUENTO ROTURA DE CUBETA PLASTICA</t>
  </si>
  <si>
    <t>RESUMEN FINANCIERO</t>
  </si>
  <si>
    <t>INGRESOS</t>
  </si>
  <si>
    <t>SALDOS</t>
  </si>
  <si>
    <t>EGRESOS</t>
  </si>
  <si>
    <t>NOMINA</t>
  </si>
  <si>
    <t>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</si>
</sst>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C0A]#,##0.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0" tint="-4.9989318521683403E-2"/>
      <name val="Roboto"/>
    </font>
    <font>
      <sz val="26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Roboto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3" fillId="5" borderId="1" xfId="0" applyNumberFormat="1" applyFont="1" applyFill="1" applyBorder="1"/>
    <xf numFmtId="0" fontId="1" fillId="6" borderId="1" xfId="0" applyFont="1" applyFill="1" applyBorder="1"/>
    <xf numFmtId="0" fontId="4" fillId="7" borderId="0" xfId="0" applyFont="1" applyFill="1" applyAlignment="1">
      <alignment horizontal="center" vertical="center"/>
    </xf>
    <xf numFmtId="164" fontId="3" fillId="7" borderId="1" xfId="0" applyNumberFormat="1" applyFont="1" applyFill="1" applyBorder="1"/>
    <xf numFmtId="0" fontId="1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/>
    <xf numFmtId="0" fontId="1" fillId="11" borderId="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14" borderId="3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[$$-1C0A]#,##0.00"/>
    </dxf>
    <dxf>
      <numFmt numFmtId="164" formatCode="[$$-1C0A]#,##0.00"/>
    </dxf>
    <dxf>
      <numFmt numFmtId="164" formatCode="[$$-1C0A]#,##0.00"/>
    </dxf>
    <dxf>
      <numFmt numFmtId="164" formatCode="[$$-1C0A]#,##0.00"/>
    </dxf>
    <dxf>
      <numFmt numFmtId="164" formatCode="[$$-1C0A]#,##0.00"/>
    </dxf>
    <dxf>
      <numFmt numFmtId="19" formatCode="d/m/yyyy"/>
    </dxf>
    <dxf>
      <numFmt numFmtId="164" formatCode="[$$-1C0A]#,##0.00"/>
    </dxf>
    <dxf>
      <numFmt numFmtId="164" formatCode="[$$-1C0A]#,##0.00"/>
    </dxf>
    <dxf>
      <numFmt numFmtId="19" formatCode="d/m/yyyy"/>
    </dxf>
    <dxf>
      <numFmt numFmtId="0" formatCode="General"/>
    </dxf>
    <dxf>
      <numFmt numFmtId="164" formatCode="[$$-1C0A]#,##0.0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10" Type="http://schemas.microsoft.com/office/2007/relationships/slicerCache" Target="slicerCaches/slicerCache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ARAMETROS!A1"/><Relationship Id="rId2" Type="http://schemas.openxmlformats.org/officeDocument/2006/relationships/hyperlink" Target="#INGRESOS!A1"/><Relationship Id="rId1" Type="http://schemas.openxmlformats.org/officeDocument/2006/relationships/hyperlink" Target="#NOMINA!A1"/><Relationship Id="rId6" Type="http://schemas.openxmlformats.org/officeDocument/2006/relationships/image" Target="../media/image1.png"/><Relationship Id="rId5" Type="http://schemas.openxmlformats.org/officeDocument/2006/relationships/hyperlink" Target="#EGRESOS!A1"/><Relationship Id="rId4" Type="http://schemas.openxmlformats.org/officeDocument/2006/relationships/hyperlink" Target="#RESUM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167640</xdr:rowOff>
    </xdr:from>
    <xdr:to>
      <xdr:col>3</xdr:col>
      <xdr:colOff>22860</xdr:colOff>
      <xdr:row>14</xdr:row>
      <xdr:rowOff>0</xdr:rowOff>
    </xdr:to>
    <xdr:sp macro="" textlink="">
      <xdr:nvSpPr>
        <xdr:cNvPr id="2" name="Rectá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278A1D-3E2D-4B84-9B7F-9952801C6B35}"/>
            </a:ext>
          </a:extLst>
        </xdr:cNvPr>
        <xdr:cNvSpPr/>
      </xdr:nvSpPr>
      <xdr:spPr>
        <a:xfrm>
          <a:off x="266700" y="2179320"/>
          <a:ext cx="1569720" cy="3810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Roboto" pitchFamily="2" charset="0"/>
              <a:ea typeface="Roboto" pitchFamily="2" charset="0"/>
            </a:rPr>
            <a:t>NOMINA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777240</xdr:colOff>
      <xdr:row>5</xdr:row>
      <xdr:rowOff>175260</xdr:rowOff>
    </xdr:from>
    <xdr:to>
      <xdr:col>4</xdr:col>
      <xdr:colOff>762000</xdr:colOff>
      <xdr:row>8</xdr:row>
      <xdr:rowOff>7620</xdr:rowOff>
    </xdr:to>
    <xdr:sp macro="" textlink="">
      <xdr:nvSpPr>
        <xdr:cNvPr id="3" name="Rectángulo: bisel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C7CD5C-C590-477F-85A0-959247C8691A}"/>
            </a:ext>
          </a:extLst>
        </xdr:cNvPr>
        <xdr:cNvSpPr/>
      </xdr:nvSpPr>
      <xdr:spPr>
        <a:xfrm>
          <a:off x="1798320" y="1089660"/>
          <a:ext cx="1569720" cy="3810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Roboto" pitchFamily="2" charset="0"/>
              <a:ea typeface="Roboto" pitchFamily="2" charset="0"/>
            </a:rPr>
            <a:t>INGRESOS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22860</xdr:colOff>
      <xdr:row>12</xdr:row>
      <xdr:rowOff>15240</xdr:rowOff>
    </xdr:from>
    <xdr:to>
      <xdr:col>16</xdr:col>
      <xdr:colOff>7620</xdr:colOff>
      <xdr:row>14</xdr:row>
      <xdr:rowOff>30480</xdr:rowOff>
    </xdr:to>
    <xdr:sp macro="" textlink="">
      <xdr:nvSpPr>
        <xdr:cNvPr id="4" name="Rectángulo: bisel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600A08-6DB4-46C6-976A-F362D72E98B4}"/>
            </a:ext>
          </a:extLst>
        </xdr:cNvPr>
        <xdr:cNvSpPr/>
      </xdr:nvSpPr>
      <xdr:spPr>
        <a:xfrm>
          <a:off x="10553700" y="2209800"/>
          <a:ext cx="1569720" cy="3810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Roboto" pitchFamily="2" charset="0"/>
              <a:ea typeface="Roboto" pitchFamily="2" charset="0"/>
            </a:rPr>
            <a:t>PARAMETROS</a:t>
          </a:r>
        </a:p>
        <a:p>
          <a:pPr algn="ctr"/>
          <a:endParaRPr lang="en-US" sz="1400" b="1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769620</xdr:colOff>
      <xdr:row>4</xdr:row>
      <xdr:rowOff>7620</xdr:rowOff>
    </xdr:from>
    <xdr:to>
      <xdr:col>8</xdr:col>
      <xdr:colOff>754380</xdr:colOff>
      <xdr:row>6</xdr:row>
      <xdr:rowOff>22860</xdr:rowOff>
    </xdr:to>
    <xdr:sp macro="" textlink="">
      <xdr:nvSpPr>
        <xdr:cNvPr id="5" name="Rectángulo: bisel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9AF0AE-5653-42AB-B979-AEFE9D46D9C5}"/>
            </a:ext>
          </a:extLst>
        </xdr:cNvPr>
        <xdr:cNvSpPr/>
      </xdr:nvSpPr>
      <xdr:spPr>
        <a:xfrm>
          <a:off x="4960620" y="739140"/>
          <a:ext cx="1569720" cy="3810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Roboto" pitchFamily="2" charset="0"/>
              <a:ea typeface="Roboto" pitchFamily="2" charset="0"/>
            </a:rPr>
            <a:t>RESUMEN</a:t>
          </a:r>
        </a:p>
        <a:p>
          <a:pPr algn="l"/>
          <a:endParaRPr lang="en-US" sz="1100">
            <a:latin typeface="Roboto" pitchFamily="2" charset="0"/>
            <a:ea typeface="Roboto" pitchFamily="2" charset="0"/>
          </a:endParaRPr>
        </a:p>
      </xdr:txBody>
    </xdr:sp>
    <xdr:clientData/>
  </xdr:twoCellAnchor>
  <xdr:twoCellAnchor>
    <xdr:from>
      <xdr:col>11</xdr:col>
      <xdr:colOff>38100</xdr:colOff>
      <xdr:row>5</xdr:row>
      <xdr:rowOff>167640</xdr:rowOff>
    </xdr:from>
    <xdr:to>
      <xdr:col>13</xdr:col>
      <xdr:colOff>22860</xdr:colOff>
      <xdr:row>8</xdr:row>
      <xdr:rowOff>0</xdr:rowOff>
    </xdr:to>
    <xdr:sp macro="" textlink="">
      <xdr:nvSpPr>
        <xdr:cNvPr id="6" name="Rectángulo: biselad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D9E1AD-E165-4F96-B491-122448F9D1EF}"/>
            </a:ext>
          </a:extLst>
        </xdr:cNvPr>
        <xdr:cNvSpPr/>
      </xdr:nvSpPr>
      <xdr:spPr>
        <a:xfrm>
          <a:off x="8191500" y="1082040"/>
          <a:ext cx="1569720" cy="3810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Roboto" pitchFamily="2" charset="0"/>
              <a:ea typeface="Roboto" pitchFamily="2" charset="0"/>
            </a:rPr>
            <a:t>EGRESOS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114300</xdr:colOff>
      <xdr:row>6</xdr:row>
      <xdr:rowOff>136550</xdr:rowOff>
    </xdr:from>
    <xdr:to>
      <xdr:col>10</xdr:col>
      <xdr:colOff>91440</xdr:colOff>
      <xdr:row>23</xdr:row>
      <xdr:rowOff>29870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7784BEE-4F01-4BEA-AE0B-8F6FD0869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233830"/>
          <a:ext cx="3147060" cy="3002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7620</xdr:rowOff>
    </xdr:from>
    <xdr:to>
      <xdr:col>7</xdr:col>
      <xdr:colOff>784860</xdr:colOff>
      <xdr:row>3</xdr:row>
      <xdr:rowOff>213360</xdr:rowOff>
    </xdr:to>
    <xdr:sp macro="" textlink="">
      <xdr:nvSpPr>
        <xdr:cNvPr id="2" name="Rectá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6F794D-AE72-4592-A3BC-EB91B7159829}"/>
            </a:ext>
          </a:extLst>
        </xdr:cNvPr>
        <xdr:cNvSpPr/>
      </xdr:nvSpPr>
      <xdr:spPr>
        <a:xfrm>
          <a:off x="7406640" y="373380"/>
          <a:ext cx="1463040" cy="403860"/>
        </a:xfrm>
        <a:prstGeom prst="bevel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MENU</a:t>
          </a:r>
        </a:p>
        <a:p>
          <a:pPr algn="ctr"/>
          <a:endParaRPr lang="en-US" sz="1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1</xdr:row>
      <xdr:rowOff>121920</xdr:rowOff>
    </xdr:from>
    <xdr:to>
      <xdr:col>7</xdr:col>
      <xdr:colOff>281940</xdr:colOff>
      <xdr:row>3</xdr:row>
      <xdr:rowOff>30480</xdr:rowOff>
    </xdr:to>
    <xdr:sp macro="" textlink="">
      <xdr:nvSpPr>
        <xdr:cNvPr id="2" name="Rectá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E2C41-37C8-4F90-B91B-85CC34B93D9F}"/>
            </a:ext>
          </a:extLst>
        </xdr:cNvPr>
        <xdr:cNvSpPr/>
      </xdr:nvSpPr>
      <xdr:spPr>
        <a:xfrm>
          <a:off x="6865620" y="304800"/>
          <a:ext cx="1508760" cy="289560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MENU</a:t>
          </a:r>
        </a:p>
        <a:p>
          <a:pPr algn="ctr"/>
          <a:endParaRPr lang="en-US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7620</xdr:rowOff>
    </xdr:from>
    <xdr:to>
      <xdr:col>13</xdr:col>
      <xdr:colOff>0</xdr:colOff>
      <xdr:row>4</xdr:row>
      <xdr:rowOff>0</xdr:rowOff>
    </xdr:to>
    <xdr:sp macro="" textlink="">
      <xdr:nvSpPr>
        <xdr:cNvPr id="2" name="Rectá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FFC8F-26FA-4795-A3D9-663AD7F2C67A}"/>
            </a:ext>
          </a:extLst>
        </xdr:cNvPr>
        <xdr:cNvSpPr/>
      </xdr:nvSpPr>
      <xdr:spPr>
        <a:xfrm>
          <a:off x="12481560" y="373380"/>
          <a:ext cx="1242060" cy="358140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MENU</a:t>
          </a:r>
        </a:p>
        <a:p>
          <a:pPr algn="ctr"/>
          <a:endParaRPr lang="en-US" sz="16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22860</xdr:rowOff>
    </xdr:from>
    <xdr:to>
      <xdr:col>1</xdr:col>
      <xdr:colOff>708660</xdr:colOff>
      <xdr:row>20</xdr:row>
      <xdr:rowOff>112395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40BA4B88-16E8-44C9-BED2-E8F018D3C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0640"/>
              <a:ext cx="150114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716280</xdr:colOff>
      <xdr:row>7</xdr:row>
      <xdr:rowOff>22860</xdr:rowOff>
    </xdr:from>
    <xdr:to>
      <xdr:col>4</xdr:col>
      <xdr:colOff>45720</xdr:colOff>
      <xdr:row>20</xdr:row>
      <xdr:rowOff>112395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ES">
              <a:extLst>
                <a:ext uri="{FF2B5EF4-FFF2-40B4-BE49-F238E27FC236}">
                  <a16:creationId xmlns:a16="http://schemas.microsoft.com/office/drawing/2014/main" id="{580D3717-C0BA-4FCC-98B4-BE1ED0FBA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8760" y="1310640"/>
              <a:ext cx="17068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45720</xdr:colOff>
      <xdr:row>7</xdr:row>
      <xdr:rowOff>15240</xdr:rowOff>
    </xdr:from>
    <xdr:to>
      <xdr:col>5</xdr:col>
      <xdr:colOff>769620</xdr:colOff>
      <xdr:row>20</xdr:row>
      <xdr:rowOff>106680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AÑO">
              <a:extLst>
                <a:ext uri="{FF2B5EF4-FFF2-40B4-BE49-F238E27FC236}">
                  <a16:creationId xmlns:a16="http://schemas.microsoft.com/office/drawing/2014/main" id="{CB557934-4A0C-4C33-B5AD-A59361BF2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5640" y="1303020"/>
              <a:ext cx="151638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0</xdr:colOff>
      <xdr:row>7</xdr:row>
      <xdr:rowOff>0</xdr:rowOff>
    </xdr:from>
    <xdr:to>
      <xdr:col>11</xdr:col>
      <xdr:colOff>708660</xdr:colOff>
      <xdr:row>20</xdr:row>
      <xdr:rowOff>89535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FECHA 1">
              <a:extLst>
                <a:ext uri="{FF2B5EF4-FFF2-40B4-BE49-F238E27FC236}">
                  <a16:creationId xmlns:a16="http://schemas.microsoft.com/office/drawing/2014/main" id="{1C70F320-8AE8-4FC5-A79F-F0CAC1651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287780"/>
              <a:ext cx="150114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701040</xdr:colOff>
      <xdr:row>6</xdr:row>
      <xdr:rowOff>175260</xdr:rowOff>
    </xdr:from>
    <xdr:to>
      <xdr:col>14</xdr:col>
      <xdr:colOff>7620</xdr:colOff>
      <xdr:row>20</xdr:row>
      <xdr:rowOff>106680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8" name="MES 1">
              <a:extLst>
                <a:ext uri="{FF2B5EF4-FFF2-40B4-BE49-F238E27FC236}">
                  <a16:creationId xmlns:a16="http://schemas.microsoft.com/office/drawing/2014/main" id="{BF69B6F3-2385-4B15-9DEA-36BBBC035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20" y="1280160"/>
              <a:ext cx="1684020" cy="249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784860</xdr:colOff>
      <xdr:row>7</xdr:row>
      <xdr:rowOff>0</xdr:rowOff>
    </xdr:from>
    <xdr:to>
      <xdr:col>16</xdr:col>
      <xdr:colOff>0</xdr:colOff>
      <xdr:row>20</xdr:row>
      <xdr:rowOff>89535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9" name="AÑO 1">
              <a:extLst>
                <a:ext uri="{FF2B5EF4-FFF2-40B4-BE49-F238E27FC236}">
                  <a16:creationId xmlns:a16="http://schemas.microsoft.com/office/drawing/2014/main" id="{21771400-4879-4CB0-A108-189CC0699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1287780"/>
              <a:ext cx="15925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7620</xdr:colOff>
      <xdr:row>11</xdr:row>
      <xdr:rowOff>7620</xdr:rowOff>
    </xdr:from>
    <xdr:to>
      <xdr:col>7</xdr:col>
      <xdr:colOff>670560</xdr:colOff>
      <xdr:row>17</xdr:row>
      <xdr:rowOff>114299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4" name="FECHA 2">
              <a:extLst>
                <a:ext uri="{FF2B5EF4-FFF2-40B4-BE49-F238E27FC236}">
                  <a16:creationId xmlns:a16="http://schemas.microsoft.com/office/drawing/2014/main" id="{7BD58B67-194A-4F93-B962-4F176F494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2026920"/>
              <a:ext cx="1455420" cy="1203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701040</xdr:colOff>
      <xdr:row>11</xdr:row>
      <xdr:rowOff>15241</xdr:rowOff>
    </xdr:from>
    <xdr:to>
      <xdr:col>9</xdr:col>
      <xdr:colOff>777240</xdr:colOff>
      <xdr:row>16</xdr:row>
      <xdr:rowOff>53341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5" name="MES 2">
              <a:extLst>
                <a:ext uri="{FF2B5EF4-FFF2-40B4-BE49-F238E27FC236}">
                  <a16:creationId xmlns:a16="http://schemas.microsoft.com/office/drawing/2014/main" id="{430F1B1D-694F-41F6-88A8-A2F84E80A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2034541"/>
              <a:ext cx="166116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0</xdr:colOff>
      <xdr:row>17</xdr:row>
      <xdr:rowOff>129540</xdr:rowOff>
    </xdr:from>
    <xdr:to>
      <xdr:col>7</xdr:col>
      <xdr:colOff>655320</xdr:colOff>
      <xdr:row>21</xdr:row>
      <xdr:rowOff>129539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6" name="AÑO 2">
              <a:extLst>
                <a:ext uri="{FF2B5EF4-FFF2-40B4-BE49-F238E27FC236}">
                  <a16:creationId xmlns:a16="http://schemas.microsoft.com/office/drawing/2014/main" id="{B4711739-957F-41B3-88EA-E1EA47057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" y="3246120"/>
              <a:ext cx="1447800" cy="73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708660</xdr:colOff>
      <xdr:row>16</xdr:row>
      <xdr:rowOff>83820</xdr:rowOff>
    </xdr:from>
    <xdr:to>
      <xdr:col>9</xdr:col>
      <xdr:colOff>762000</xdr:colOff>
      <xdr:row>21</xdr:row>
      <xdr:rowOff>121919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7" name="NOMBRE DEL EMPLEADO">
              <a:extLst>
                <a:ext uri="{FF2B5EF4-FFF2-40B4-BE49-F238E27FC236}">
                  <a16:creationId xmlns:a16="http://schemas.microsoft.com/office/drawing/2014/main" id="{B1C7B25C-9DB5-47AD-AE88-5FB4D2CD6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EMPLE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6020" y="3017520"/>
              <a:ext cx="1638300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2FBB92CA-4C9E-49E2-B9A2-854539B066F9}" sourceName="FECH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EMPLEADO" xr10:uid="{4F66E756-E205-4C20-85EC-08B22A2052CC}" sourceName="NOMBRE DEL EMPLEADO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B7645D7-4D6F-4457-A9BF-E71E061746DD}" sourceName="MES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9ACEAEB8-785A-40B1-A751-12FFB454BC75}" sourceName="AÑ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1" xr10:uid="{8ED80142-DF02-4455-9813-42C8B5CC0945}" sourceName="FECH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D461CECD-AD14-498A-9D0E-0C1CAA17C79C}" sourceName="MES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E82C6291-7BAE-444A-8E15-FFEC6B8D51EC}" sourceName="AÑO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2" xr10:uid="{6C66DD9D-C296-4B66-A2D6-F6253CBC9761}" sourceName="FECHA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2" xr10:uid="{51FC6FA8-F81A-41A8-B9B3-EC589492D7F8}" sourceName="MES">
  <extLst>
    <x:ext xmlns:x15="http://schemas.microsoft.com/office/spreadsheetml/2010/11/main" uri="{2F2917AC-EB37-4324-AD4E-5DD8C200BD13}">
      <x15:tableSlicerCache tableId="4" column="2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2" xr10:uid="{139A596F-C15F-493D-87B7-7393A1624681}" sourceName="AÑO">
  <extLst>
    <x:ext xmlns:x15="http://schemas.microsoft.com/office/spreadsheetml/2010/11/main" uri="{2F2917AC-EB37-4324-AD4E-5DD8C200BD13}">
      <x15:tableSlicerCache tableId="4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36AC710F-41EC-49EE-A253-C32D66E4B124}" cache="SegmentaciónDeDatos_FECHA" caption="FECHA" style="SlicerStyleLight6" rowHeight="234950"/>
  <slicer name="MES" xr10:uid="{2077D815-A147-4850-9EF1-810E09C435DA}" cache="SegmentaciónDeDatos_MES" caption="MES" style="SlicerStyleLight6" rowHeight="234950"/>
  <slicer name="AÑO" xr10:uid="{BF67ACDE-F5DC-4230-8B7C-B7E6273BA851}" cache="SegmentaciónDeDatos_AÑO" caption="AÑO" style="SlicerStyleLight6" rowHeight="234950"/>
  <slicer name="FECHA 1" xr10:uid="{9364312A-B97F-4E9C-A562-50BF04A1715C}" cache="SegmentaciónDeDatos_FECHA1" caption="FECHA" style="SlicerStyleLight2" rowHeight="234950"/>
  <slicer name="MES 1" xr10:uid="{33A06089-E123-473E-95F3-75E4D000B5F7}" cache="SegmentaciónDeDatos_MES1" caption="MES" style="SlicerStyleLight2" rowHeight="234950"/>
  <slicer name="AÑO 1" xr10:uid="{4F014A86-9D43-43F4-B080-8F58FD83A215}" cache="SegmentaciónDeDatos_AÑO1" caption="AÑO" style="SlicerStyleLight2" rowHeight="234950"/>
  <slicer name="FECHA 2" xr10:uid="{E6B889D2-C2EB-4D65-B3B4-CDE050BDD275}" cache="SegmentaciónDeDatos_FECHA2" caption="FECHA" rowHeight="234950"/>
  <slicer name="MES 2" xr10:uid="{2CECA8AF-3944-456C-9964-59A9ABE80E59}" cache="SegmentaciónDeDatos_MES2" caption="MES" rowHeight="234950"/>
  <slicer name="AÑO 2" xr10:uid="{77570AE0-4200-4639-9327-A7275109DED0}" cache="SegmentaciónDeDatos_AÑO2" caption="AÑO" rowHeight="234950"/>
  <slicer name="NOMBRE DEL EMPLEADO" xr10:uid="{263388E0-3337-4AD1-A2E6-CD7AE89B35F3}" cache="SegmentaciónDeDatos_NOMBRE_DEL_EMPLEADO" caption="NOMBRE DEL EMPLE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F358-60FE-45AC-B5BF-2B77536A9E1C}" name="Tabla1" displayName="Tabla1" ref="B5:F8" totalsRowShown="0">
  <autoFilter ref="B5:F8" xr:uid="{B9A7A80B-C489-4FDB-B43B-554FC3A4FC25}">
    <filterColumn colId="0">
      <filters>
        <dateGroupItem year="2025" month="8" day="1" dateTimeGrouping="day"/>
      </filters>
    </filterColumn>
  </autoFilter>
  <tableColumns count="5">
    <tableColumn id="1" xr3:uid="{5F74BD15-2C47-4584-8A21-7E533981E4F1}" name="FECHA" dataDxfId="12"/>
    <tableColumn id="2" xr3:uid="{04CFE5BD-A90B-4897-A228-9F7B96558506}" name="MES" dataDxfId="10">
      <calculatedColumnFormula>UPPER(TEXT(B6,"mmmm"))</calculatedColumnFormula>
    </tableColumn>
    <tableColumn id="3" xr3:uid="{4332E105-82C6-4735-B367-7578DEB25DB0}" name="AÑO">
      <calculatedColumnFormula>TEXT(B6,"yyyy")</calculatedColumnFormula>
    </tableColumn>
    <tableColumn id="4" xr3:uid="{AD4CB7DC-1320-47FE-9A32-FBB51EC51716}" name="DESCRIPCION"/>
    <tableColumn id="5" xr3:uid="{1B439E34-2F63-4B0A-9644-B21637FD65FD}" name="VALOR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45E0-19E7-4798-AE7E-843A7471D1E1}" name="Tabla2" displayName="Tabla2" ref="B5:F7" totalsRowShown="0">
  <autoFilter ref="B5:F7" xr:uid="{443D8436-EE80-436E-99D3-D0266BDAEAC2}">
    <filterColumn colId="0">
      <filters>
        <dateGroupItem year="2025" month="8" day="2" dateTimeGrouping="day"/>
      </filters>
    </filterColumn>
  </autoFilter>
  <tableColumns count="5">
    <tableColumn id="1" xr3:uid="{D4CC9BC8-28CB-4517-938F-701629E7CE06}" name="FECHA" dataDxfId="9"/>
    <tableColumn id="2" xr3:uid="{95067C46-612E-4DBA-ACA6-5447FA0B22E5}" name="MES">
      <calculatedColumnFormula>UPPER(TEXT(B6,"MMMM"))</calculatedColumnFormula>
    </tableColumn>
    <tableColumn id="3" xr3:uid="{BE3B5E33-F4AE-4BDE-9BE9-D395B394F2DB}" name="AÑO">
      <calculatedColumnFormula>TEXT(B6,"yyyy")</calculatedColumnFormula>
    </tableColumn>
    <tableColumn id="4" xr3:uid="{81323DCD-0211-4EE0-BE13-FF70757E2837}" name="DESCRIPCION"/>
    <tableColumn id="5" xr3:uid="{DE841187-45B8-4107-BEE5-0070E868EE71}" name="VALOR" dataDxfId="8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E80D4-1FBC-4DF7-9180-FE2778DEAC89}" name="nomina" displayName="nomina" ref="B5:M7" totalsRowShown="0" headerRowDxfId="0">
  <autoFilter ref="B5:M7" xr:uid="{C11ADA5A-C145-4644-8694-D5FC77724B12}">
    <filterColumn colId="0">
      <filters>
        <dateGroupItem year="2025" month="9" day="3" dateTimeGrouping="day"/>
      </filters>
    </filterColumn>
    <filterColumn colId="3">
      <filters>
        <filter val="TIFA VARGAS"/>
      </filters>
    </filterColumn>
  </autoFilter>
  <tableColumns count="12">
    <tableColumn id="1" xr3:uid="{82CB6FDB-9F35-4FD1-AE29-CB003E2D3298}" name="FECHA" dataDxfId="6"/>
    <tableColumn id="2" xr3:uid="{BF1F708A-0618-4F74-A864-54F22A1EE95B}" name="MES">
      <calculatedColumnFormula>UPPER(TEXT(B6,"MMMM"))</calculatedColumnFormula>
    </tableColumn>
    <tableColumn id="3" xr3:uid="{E8B1F422-C261-42A7-9112-6FB49EE03AE0}" name="AÑO">
      <calculatedColumnFormula>TEXT(B6,"YYYY")</calculatedColumnFormula>
    </tableColumn>
    <tableColumn id="4" xr3:uid="{27563B22-C6F1-4F23-A529-58A11A72F833}" name="NOMBRE DEL EMPLEADO"/>
    <tableColumn id="5" xr3:uid="{A6D95CA0-E8B7-43EE-8230-E19304C99380}" name="CARGO">
      <calculatedColumnFormula>VLOOKUP(E6,parametros[],2,FALSE)</calculatedColumnFormula>
    </tableColumn>
    <tableColumn id="6" xr3:uid="{F69B5727-2F79-4ECB-882B-1757C1BCBD5A}" name="VALOR POR DIA" dataDxfId="5">
      <calculatedColumnFormula>VLOOKUP(E6,parametros[],3,FALSE)</calculatedColumnFormula>
    </tableColumn>
    <tableColumn id="7" xr3:uid="{AB743FA5-3E38-4A6F-88BC-3149DD4E119F}" name="DIAS LABORADOS"/>
    <tableColumn id="8" xr3:uid="{35D614BB-5DD8-41C2-A397-3886DE9E9A07}" name="SUB-TOTAL" dataDxfId="4">
      <calculatedColumnFormula>G6*H6</calculatedColumnFormula>
    </tableColumn>
    <tableColumn id="9" xr3:uid="{E818D1F7-9EB3-4289-9ADC-BCF75972E678}" name="BONO DESEMPEÑO" dataDxfId="3"/>
    <tableColumn id="10" xr3:uid="{E5E1B00D-4919-4C58-A0E9-26A38F6A6E9F}" name="DEDUCIONES" dataDxfId="2"/>
    <tableColumn id="11" xr3:uid="{5973A521-1E63-4413-9021-01BF96B107DC}" name="TOTAL A PAGAR" dataDxfId="1">
      <calculatedColumnFormula>(I6+J6) - K6</calculatedColumnFormula>
    </tableColumn>
    <tableColumn id="12" xr3:uid="{75A64DE1-60B1-4AC8-AF6A-DA2111201368}" name="NOTA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CB1B1-3172-4F09-A4F0-594FA655623B}" name="parametros" displayName="parametros" ref="B2:D8" totalsRowShown="0">
  <autoFilter ref="B2:D8" xr:uid="{2662E696-BD41-4CD8-A631-4EEC5DA7CFCA}"/>
  <tableColumns count="3">
    <tableColumn id="1" xr3:uid="{91429A8B-CA8C-43AA-AB84-3D6929AE2D95}" name="NOMBRE DEL EMPLEADO"/>
    <tableColumn id="2" xr3:uid="{9CADD3FE-5AF1-417D-945E-4E31169CCF7D}" name="CARGO"/>
    <tableColumn id="3" xr3:uid="{DC0F82EF-26B6-4F01-91FC-9903D3AF72CE}" name="VALOR POR D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9FC1-620F-4BE6-A91E-27FCC244CF9C}">
  <dimension ref="B1:P24"/>
  <sheetViews>
    <sheetView showGridLines="0" workbookViewId="0"/>
  </sheetViews>
  <sheetFormatPr baseColWidth="10" defaultRowHeight="14.4" x14ac:dyDescent="0.3"/>
  <cols>
    <col min="1" max="1" width="3.33203125" customWidth="1"/>
  </cols>
  <sheetData>
    <row r="1" spans="2:16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1">
    <mergeCell ref="B1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9FD-6930-4D31-97F6-CABDAED3C062}">
  <dimension ref="B1:F8"/>
  <sheetViews>
    <sheetView showGridLines="0" workbookViewId="0">
      <selection activeCell="C7" sqref="C7"/>
    </sheetView>
  </sheetViews>
  <sheetFormatPr baseColWidth="10" defaultRowHeight="14.4" x14ac:dyDescent="0.3"/>
  <cols>
    <col min="1" max="1" width="3.33203125" customWidth="1"/>
    <col min="2" max="2" width="18" customWidth="1"/>
    <col min="3" max="3" width="18.77734375" customWidth="1"/>
    <col min="4" max="4" width="17.109375" customWidth="1"/>
    <col min="5" max="5" width="30.77734375" customWidth="1"/>
    <col min="6" max="6" width="18.33203125" customWidth="1"/>
  </cols>
  <sheetData>
    <row r="1" spans="2:6" x14ac:dyDescent="0.3">
      <c r="B1" s="4" t="s">
        <v>7</v>
      </c>
      <c r="C1" s="4"/>
      <c r="D1" s="4"/>
      <c r="E1" s="4"/>
      <c r="F1" s="4"/>
    </row>
    <row r="2" spans="2:6" x14ac:dyDescent="0.3">
      <c r="B2" s="4"/>
      <c r="C2" s="4"/>
      <c r="D2" s="4"/>
      <c r="E2" s="4"/>
      <c r="F2" s="4"/>
    </row>
    <row r="3" spans="2:6" ht="15.6" x14ac:dyDescent="0.3">
      <c r="F3" s="8" t="s">
        <v>6</v>
      </c>
    </row>
    <row r="4" spans="2:6" ht="18" x14ac:dyDescent="0.35">
      <c r="F4" s="7">
        <f>SUBTOTAL(9,Tabla1[VALOR])</f>
        <v>261200</v>
      </c>
    </row>
    <row r="5" spans="2:6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2:6" x14ac:dyDescent="0.3">
      <c r="B6" s="5">
        <v>45870</v>
      </c>
      <c r="C6" t="str">
        <f t="shared" ref="C6:C8" si="0">UPPER(TEXT(B6,"mmmm"))</f>
        <v>AGOSTO</v>
      </c>
      <c r="D6" t="str">
        <f>TEXT(B6,"yyyy")</f>
        <v>2025</v>
      </c>
      <c r="E6" t="s">
        <v>11</v>
      </c>
      <c r="F6" s="6">
        <v>261200</v>
      </c>
    </row>
    <row r="7" spans="2:6" hidden="1" x14ac:dyDescent="0.3">
      <c r="B7" s="5">
        <v>45871</v>
      </c>
      <c r="C7" t="str">
        <f t="shared" si="0"/>
        <v>AGOSTO</v>
      </c>
      <c r="D7" t="str">
        <f>TEXT(B7,"yyyy")</f>
        <v>2025</v>
      </c>
      <c r="E7" t="s">
        <v>11</v>
      </c>
      <c r="F7" s="6">
        <v>125000</v>
      </c>
    </row>
    <row r="8" spans="2:6" hidden="1" x14ac:dyDescent="0.3">
      <c r="B8" s="5">
        <v>45872</v>
      </c>
      <c r="C8" t="str">
        <f t="shared" si="0"/>
        <v>AGOSTO</v>
      </c>
      <c r="D8" t="str">
        <f>TEXT(B8,"yyyy")</f>
        <v>2025</v>
      </c>
      <c r="E8" t="s">
        <v>11</v>
      </c>
      <c r="F8" s="6">
        <v>150</v>
      </c>
    </row>
  </sheetData>
  <mergeCells count="1">
    <mergeCell ref="B1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530C-2D2B-49E7-BE8D-6ED94248C23B}">
  <dimension ref="B1:F7"/>
  <sheetViews>
    <sheetView showGridLines="0" workbookViewId="0">
      <selection activeCell="C6" sqref="C6"/>
    </sheetView>
  </sheetViews>
  <sheetFormatPr baseColWidth="10" defaultRowHeight="14.4" x14ac:dyDescent="0.3"/>
  <cols>
    <col min="1" max="1" width="5.6640625" customWidth="1"/>
    <col min="2" max="2" width="14.21875" customWidth="1"/>
    <col min="3" max="3" width="16.44140625" customWidth="1"/>
    <col min="4" max="4" width="14.109375" customWidth="1"/>
    <col min="5" max="5" width="31.109375" customWidth="1"/>
    <col min="6" max="6" width="17.5546875" customWidth="1"/>
    <col min="7" max="7" width="18.88671875" customWidth="1"/>
  </cols>
  <sheetData>
    <row r="1" spans="2:6" x14ac:dyDescent="0.3">
      <c r="B1" s="9" t="s">
        <v>8</v>
      </c>
      <c r="C1" s="9"/>
      <c r="D1" s="9"/>
      <c r="E1" s="9"/>
      <c r="F1" s="9"/>
    </row>
    <row r="2" spans="2:6" x14ac:dyDescent="0.3">
      <c r="B2" s="9"/>
      <c r="C2" s="9"/>
      <c r="D2" s="9"/>
      <c r="E2" s="9"/>
      <c r="F2" s="9"/>
    </row>
    <row r="3" spans="2:6" ht="15.6" x14ac:dyDescent="0.3">
      <c r="F3" s="11" t="s">
        <v>9</v>
      </c>
    </row>
    <row r="4" spans="2:6" ht="18" x14ac:dyDescent="0.35">
      <c r="F4" s="10">
        <f>SUBTOTAL(9,Tabla2[VALOR])</f>
        <v>4250</v>
      </c>
    </row>
    <row r="5" spans="2:6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2:6" hidden="1" x14ac:dyDescent="0.3">
      <c r="B6" s="5">
        <v>45870</v>
      </c>
      <c r="C6" t="str">
        <f>UPPER(TEXT(B6,"MMMM"))</f>
        <v>AGOSTO</v>
      </c>
      <c r="D6" t="str">
        <f>TEXT(B6,"yyyy")</f>
        <v>2025</v>
      </c>
      <c r="E6" t="s">
        <v>10</v>
      </c>
      <c r="F6" s="6">
        <v>6130</v>
      </c>
    </row>
    <row r="7" spans="2:6" x14ac:dyDescent="0.3">
      <c r="B7" s="5">
        <v>45871</v>
      </c>
      <c r="C7" t="str">
        <f>UPPER(TEXT(B7,"MMMM"))</f>
        <v>AGOSTO</v>
      </c>
      <c r="D7" t="str">
        <f>TEXT(B7,"yyyy")</f>
        <v>2025</v>
      </c>
      <c r="E7" t="s">
        <v>12</v>
      </c>
      <c r="F7" s="6">
        <v>4250</v>
      </c>
    </row>
  </sheetData>
  <mergeCells count="1">
    <mergeCell ref="B1:F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407-314A-4780-BADA-CE824DAC1424}">
  <dimension ref="B1:M7"/>
  <sheetViews>
    <sheetView showGridLines="0" workbookViewId="0">
      <selection activeCell="F7" sqref="F7"/>
    </sheetView>
  </sheetViews>
  <sheetFormatPr baseColWidth="10" defaultRowHeight="14.4" x14ac:dyDescent="0.3"/>
  <cols>
    <col min="1" max="1" width="4.21875" customWidth="1"/>
    <col min="5" max="5" width="24.6640625" bestFit="1" customWidth="1"/>
    <col min="6" max="6" width="19.6640625" bestFit="1" customWidth="1"/>
    <col min="7" max="7" width="16.44140625" bestFit="1" customWidth="1"/>
    <col min="8" max="8" width="18.109375" bestFit="1" customWidth="1"/>
    <col min="9" max="9" width="12.44140625" customWidth="1"/>
    <col min="10" max="10" width="19.6640625" bestFit="1" customWidth="1"/>
    <col min="11" max="11" width="14.33203125" bestFit="1" customWidth="1"/>
    <col min="12" max="12" width="16.6640625" bestFit="1" customWidth="1"/>
    <col min="13" max="13" width="19.21875" bestFit="1" customWidth="1"/>
  </cols>
  <sheetData>
    <row r="1" spans="2:13" ht="14.4" customHeight="1" x14ac:dyDescent="0.3">
      <c r="B1" s="12" t="s">
        <v>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14.4" customHeight="1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3" ht="15.6" x14ac:dyDescent="0.3">
      <c r="L3" s="27" t="s">
        <v>43</v>
      </c>
    </row>
    <row r="4" spans="2:13" ht="18" x14ac:dyDescent="0.35">
      <c r="L4" s="26">
        <f>SUBTOTAL(9,nomina[TOTAL A PAGAR])</f>
        <v>11300</v>
      </c>
    </row>
    <row r="5" spans="2:13" x14ac:dyDescent="0.3">
      <c r="B5" s="13" t="s">
        <v>1</v>
      </c>
      <c r="C5" s="13" t="s">
        <v>2</v>
      </c>
      <c r="D5" s="13" t="s">
        <v>3</v>
      </c>
      <c r="E5" s="13" t="s">
        <v>13</v>
      </c>
      <c r="F5" s="13" t="s">
        <v>14</v>
      </c>
      <c r="G5" s="13" t="s">
        <v>15</v>
      </c>
      <c r="H5" s="13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13" t="s">
        <v>21</v>
      </c>
    </row>
    <row r="6" spans="2:13" hidden="1" x14ac:dyDescent="0.3">
      <c r="B6" s="5">
        <v>45871</v>
      </c>
      <c r="C6" t="str">
        <f>UPPER(TEXT(B6,"MMMM"))</f>
        <v>AGOSTO</v>
      </c>
      <c r="D6" t="str">
        <f>TEXT(B6,"YYYY")</f>
        <v>2025</v>
      </c>
      <c r="E6" t="s">
        <v>23</v>
      </c>
      <c r="F6" t="str">
        <f>VLOOKUP(E6,parametros[],2,FALSE)</f>
        <v>GERENTE</v>
      </c>
      <c r="G6" s="6">
        <f>VLOOKUP(E6,parametros[],3,FALSE)</f>
        <v>2800</v>
      </c>
      <c r="H6">
        <v>8</v>
      </c>
      <c r="I6" s="6">
        <f>G6*H6</f>
        <v>22400</v>
      </c>
      <c r="J6" s="6">
        <v>6000</v>
      </c>
      <c r="K6" s="6">
        <v>4000</v>
      </c>
      <c r="L6" s="6">
        <f>(I6+J6) - K6</f>
        <v>24400</v>
      </c>
      <c r="M6" t="s">
        <v>36</v>
      </c>
    </row>
    <row r="7" spans="2:13" ht="28.8" x14ac:dyDescent="0.3">
      <c r="B7" s="5">
        <v>45903</v>
      </c>
      <c r="C7" t="str">
        <f>UPPER(TEXT(B7,"MMMM"))</f>
        <v>SEPTIEMBRE</v>
      </c>
      <c r="D7" t="str">
        <f>TEXT(B7,"YYYY")</f>
        <v>2025</v>
      </c>
      <c r="E7" t="s">
        <v>29</v>
      </c>
      <c r="F7" t="str">
        <f>VLOOKUP(E7,parametros[],2,FALSE)</f>
        <v>SERCIVIOS GENERALES</v>
      </c>
      <c r="G7" s="6">
        <f>VLOOKUP(E7,parametros[],3,FALSE)</f>
        <v>900</v>
      </c>
      <c r="H7">
        <v>10</v>
      </c>
      <c r="I7" s="6">
        <f>G7*H7</f>
        <v>9000</v>
      </c>
      <c r="J7" s="6">
        <v>2500</v>
      </c>
      <c r="K7" s="6">
        <v>200</v>
      </c>
      <c r="L7" s="6">
        <f>(I7+J7) - K7</f>
        <v>11300</v>
      </c>
      <c r="M7" s="14" t="s">
        <v>37</v>
      </c>
    </row>
  </sheetData>
  <mergeCells count="1">
    <mergeCell ref="B1:M2"/>
  </mergeCells>
  <dataValidations count="1">
    <dataValidation type="list" allowBlank="1" showInputMessage="1" showErrorMessage="1" sqref="E6:E7" xr:uid="{32325CB9-2409-4DAE-8100-C8716AD28700}">
      <formula1>nom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F24E-7955-4C0A-818C-829E853D3EDB}">
  <dimension ref="A1:P22"/>
  <sheetViews>
    <sheetView tabSelected="1" workbookViewId="0">
      <selection activeCell="H28" sqref="H27:H28"/>
    </sheetView>
  </sheetViews>
  <sheetFormatPr baseColWidth="10" defaultRowHeight="14.4" x14ac:dyDescent="0.3"/>
  <sheetData>
    <row r="1" spans="1:16" x14ac:dyDescent="0.3">
      <c r="A1" s="49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6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ht="15" thickBot="1" x14ac:dyDescent="0.35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3">
      <c r="A4" s="20" t="s">
        <v>39</v>
      </c>
      <c r="B4" s="20"/>
      <c r="C4" s="20"/>
      <c r="D4" s="20"/>
      <c r="E4" s="20"/>
      <c r="F4" s="20"/>
      <c r="G4" s="21" t="s">
        <v>40</v>
      </c>
      <c r="H4" s="21"/>
      <c r="I4" s="21"/>
      <c r="J4" s="21"/>
      <c r="K4" s="22" t="s">
        <v>41</v>
      </c>
      <c r="L4" s="22"/>
      <c r="M4" s="22"/>
      <c r="N4" s="22"/>
      <c r="O4" s="22"/>
      <c r="P4" s="22"/>
    </row>
    <row r="5" spans="1:16" x14ac:dyDescent="0.3">
      <c r="A5" s="15"/>
      <c r="B5" s="15"/>
      <c r="C5" s="15"/>
      <c r="D5" s="15"/>
      <c r="E5" s="15"/>
      <c r="F5" s="15"/>
      <c r="G5" s="16"/>
      <c r="H5" s="16"/>
      <c r="I5" s="16"/>
      <c r="J5" s="16"/>
      <c r="K5" s="17"/>
      <c r="L5" s="17"/>
      <c r="M5" s="17"/>
      <c r="N5" s="17"/>
      <c r="O5" s="17"/>
      <c r="P5" s="17"/>
    </row>
    <row r="6" spans="1:16" x14ac:dyDescent="0.3">
      <c r="A6" s="23">
        <f>INGRESOS!F4</f>
        <v>261200</v>
      </c>
      <c r="B6" s="23"/>
      <c r="C6" s="23"/>
      <c r="D6" s="23"/>
      <c r="E6" s="23"/>
      <c r="F6" s="23"/>
      <c r="G6" s="24">
        <f>A6-K6</f>
        <v>256950</v>
      </c>
      <c r="H6" s="24"/>
      <c r="I6" s="24"/>
      <c r="J6" s="24"/>
      <c r="K6" s="25">
        <f>EGRESOS!F4</f>
        <v>4250</v>
      </c>
      <c r="L6" s="25"/>
      <c r="M6" s="25"/>
      <c r="N6" s="25"/>
      <c r="O6" s="25"/>
      <c r="P6" s="25"/>
    </row>
    <row r="7" spans="1:16" x14ac:dyDescent="0.3">
      <c r="A7" s="23"/>
      <c r="B7" s="23"/>
      <c r="C7" s="23"/>
      <c r="D7" s="23"/>
      <c r="E7" s="23"/>
      <c r="F7" s="23"/>
      <c r="G7" s="24"/>
      <c r="H7" s="24"/>
      <c r="I7" s="24"/>
      <c r="J7" s="24"/>
      <c r="K7" s="25"/>
      <c r="L7" s="25"/>
      <c r="M7" s="25"/>
      <c r="N7" s="25"/>
      <c r="O7" s="25"/>
      <c r="P7" s="25"/>
    </row>
    <row r="8" spans="1:16" x14ac:dyDescent="0.3">
      <c r="A8" s="18"/>
      <c r="B8" s="18"/>
      <c r="C8" s="18"/>
      <c r="D8" s="18"/>
      <c r="E8" s="18"/>
      <c r="F8" s="18"/>
      <c r="G8" s="28" t="s">
        <v>42</v>
      </c>
      <c r="H8" s="29"/>
      <c r="I8" s="29"/>
      <c r="J8" s="30"/>
      <c r="K8" s="19"/>
      <c r="L8" s="19"/>
      <c r="M8" s="19"/>
      <c r="N8" s="19"/>
      <c r="O8" s="19"/>
      <c r="P8" s="19"/>
    </row>
    <row r="9" spans="1:16" x14ac:dyDescent="0.3">
      <c r="A9" s="18"/>
      <c r="B9" s="18"/>
      <c r="C9" s="18"/>
      <c r="D9" s="18"/>
      <c r="E9" s="18"/>
      <c r="F9" s="18"/>
      <c r="G9" s="31"/>
      <c r="H9" s="32"/>
      <c r="I9" s="32"/>
      <c r="J9" s="33"/>
      <c r="K9" s="19"/>
      <c r="L9" s="19"/>
      <c r="M9" s="19"/>
      <c r="N9" s="19"/>
      <c r="O9" s="19"/>
      <c r="P9" s="19"/>
    </row>
    <row r="10" spans="1:16" ht="14.4" customHeight="1" x14ac:dyDescent="0.3">
      <c r="A10" s="18"/>
      <c r="B10" s="18"/>
      <c r="C10" s="18"/>
      <c r="D10" s="18"/>
      <c r="E10" s="18"/>
      <c r="F10" s="18"/>
      <c r="G10" s="34">
        <f>NOMINA!L4</f>
        <v>11300</v>
      </c>
      <c r="H10" s="35"/>
      <c r="I10" s="35"/>
      <c r="J10" s="36"/>
      <c r="K10" s="19"/>
      <c r="L10" s="19"/>
      <c r="M10" s="19"/>
      <c r="N10" s="19"/>
      <c r="O10" s="19"/>
      <c r="P10" s="19"/>
    </row>
    <row r="11" spans="1:16" ht="14.4" customHeight="1" x14ac:dyDescent="0.3">
      <c r="A11" s="18"/>
      <c r="B11" s="18"/>
      <c r="C11" s="18"/>
      <c r="D11" s="18"/>
      <c r="E11" s="18"/>
      <c r="F11" s="18"/>
      <c r="G11" s="37"/>
      <c r="H11" s="38"/>
      <c r="I11" s="38"/>
      <c r="J11" s="39"/>
      <c r="K11" s="19"/>
      <c r="L11" s="19"/>
      <c r="M11" s="19"/>
      <c r="N11" s="19"/>
      <c r="O11" s="19"/>
      <c r="P11" s="19"/>
    </row>
    <row r="12" spans="1:16" x14ac:dyDescent="0.3">
      <c r="A12" s="18"/>
      <c r="B12" s="18"/>
      <c r="C12" s="18"/>
      <c r="D12" s="18"/>
      <c r="E12" s="18"/>
      <c r="F12" s="18"/>
      <c r="G12" s="40"/>
      <c r="H12" s="41"/>
      <c r="I12" s="41"/>
      <c r="J12" s="42"/>
      <c r="K12" s="19"/>
      <c r="L12" s="19"/>
      <c r="M12" s="19"/>
      <c r="N12" s="19"/>
      <c r="O12" s="19"/>
      <c r="P12" s="19"/>
    </row>
    <row r="13" spans="1:16" x14ac:dyDescent="0.3">
      <c r="A13" s="18"/>
      <c r="B13" s="18"/>
      <c r="C13" s="18"/>
      <c r="D13" s="18"/>
      <c r="E13" s="18"/>
      <c r="F13" s="18"/>
      <c r="G13" s="43"/>
      <c r="H13" s="44"/>
      <c r="I13" s="44"/>
      <c r="J13" s="45"/>
      <c r="K13" s="19"/>
      <c r="L13" s="19"/>
      <c r="M13" s="19"/>
      <c r="N13" s="19"/>
      <c r="O13" s="19"/>
      <c r="P13" s="19"/>
    </row>
    <row r="14" spans="1:16" x14ac:dyDescent="0.3">
      <c r="A14" s="18"/>
      <c r="B14" s="18"/>
      <c r="C14" s="18"/>
      <c r="D14" s="18"/>
      <c r="E14" s="18"/>
      <c r="F14" s="18"/>
      <c r="G14" s="43"/>
      <c r="H14" s="44"/>
      <c r="I14" s="44"/>
      <c r="J14" s="45"/>
      <c r="K14" s="19"/>
      <c r="L14" s="19"/>
      <c r="M14" s="19"/>
      <c r="N14" s="19"/>
      <c r="O14" s="19"/>
      <c r="P14" s="19"/>
    </row>
    <row r="15" spans="1:16" x14ac:dyDescent="0.3">
      <c r="A15" s="18"/>
      <c r="B15" s="18"/>
      <c r="C15" s="18"/>
      <c r="D15" s="18"/>
      <c r="E15" s="18"/>
      <c r="F15" s="18"/>
      <c r="G15" s="43"/>
      <c r="H15" s="44"/>
      <c r="I15" s="44"/>
      <c r="J15" s="45"/>
      <c r="K15" s="19"/>
      <c r="L15" s="19"/>
      <c r="M15" s="19"/>
      <c r="N15" s="19"/>
      <c r="O15" s="19"/>
      <c r="P15" s="19"/>
    </row>
    <row r="16" spans="1:16" x14ac:dyDescent="0.3">
      <c r="A16" s="18"/>
      <c r="B16" s="18"/>
      <c r="C16" s="18"/>
      <c r="D16" s="18"/>
      <c r="E16" s="18"/>
      <c r="F16" s="18"/>
      <c r="G16" s="43"/>
      <c r="H16" s="44"/>
      <c r="I16" s="44"/>
      <c r="J16" s="45"/>
      <c r="K16" s="19"/>
      <c r="L16" s="19"/>
      <c r="M16" s="19"/>
      <c r="N16" s="19"/>
      <c r="O16" s="19"/>
      <c r="P16" s="19"/>
    </row>
    <row r="17" spans="1:16" x14ac:dyDescent="0.3">
      <c r="A17" s="18"/>
      <c r="B17" s="18"/>
      <c r="C17" s="18"/>
      <c r="D17" s="18"/>
      <c r="E17" s="18"/>
      <c r="F17" s="18"/>
      <c r="G17" s="43"/>
      <c r="H17" s="44"/>
      <c r="I17" s="44"/>
      <c r="J17" s="45"/>
      <c r="K17" s="19"/>
      <c r="L17" s="19"/>
      <c r="M17" s="19"/>
      <c r="N17" s="19"/>
      <c r="O17" s="19"/>
      <c r="P17" s="19"/>
    </row>
    <row r="18" spans="1:16" x14ac:dyDescent="0.3">
      <c r="A18" s="18"/>
      <c r="B18" s="18"/>
      <c r="C18" s="18"/>
      <c r="D18" s="18"/>
      <c r="E18" s="18"/>
      <c r="F18" s="18"/>
      <c r="G18" s="43"/>
      <c r="H18" s="44"/>
      <c r="I18" s="44"/>
      <c r="J18" s="45"/>
      <c r="K18" s="19"/>
      <c r="L18" s="19"/>
      <c r="M18" s="19"/>
      <c r="N18" s="19"/>
      <c r="O18" s="19"/>
      <c r="P18" s="19"/>
    </row>
    <row r="19" spans="1:16" x14ac:dyDescent="0.3">
      <c r="A19" s="18"/>
      <c r="B19" s="18"/>
      <c r="C19" s="18"/>
      <c r="D19" s="18"/>
      <c r="E19" s="18"/>
      <c r="F19" s="18"/>
      <c r="G19" s="43"/>
      <c r="H19" s="44"/>
      <c r="I19" s="44"/>
      <c r="J19" s="45"/>
      <c r="K19" s="19"/>
      <c r="L19" s="19"/>
      <c r="M19" s="19"/>
      <c r="N19" s="19"/>
      <c r="O19" s="19"/>
      <c r="P19" s="19"/>
    </row>
    <row r="20" spans="1:16" x14ac:dyDescent="0.3">
      <c r="A20" s="18"/>
      <c r="B20" s="18"/>
      <c r="C20" s="18"/>
      <c r="D20" s="18"/>
      <c r="E20" s="18"/>
      <c r="F20" s="18"/>
      <c r="G20" s="43"/>
      <c r="H20" s="44"/>
      <c r="I20" s="44"/>
      <c r="J20" s="45"/>
      <c r="K20" s="19"/>
      <c r="L20" s="19"/>
      <c r="M20" s="19"/>
      <c r="N20" s="19"/>
      <c r="O20" s="19"/>
      <c r="P20" s="19"/>
    </row>
    <row r="21" spans="1:16" x14ac:dyDescent="0.3">
      <c r="A21" s="18"/>
      <c r="B21" s="18"/>
      <c r="C21" s="18"/>
      <c r="D21" s="18"/>
      <c r="E21" s="18"/>
      <c r="F21" s="18"/>
      <c r="G21" s="43"/>
      <c r="H21" s="44"/>
      <c r="I21" s="44"/>
      <c r="J21" s="45"/>
      <c r="K21" s="19"/>
      <c r="L21" s="19"/>
      <c r="M21" s="19"/>
      <c r="N21" s="19"/>
      <c r="O21" s="19"/>
      <c r="P21" s="19"/>
    </row>
    <row r="22" spans="1:16" x14ac:dyDescent="0.3">
      <c r="A22" s="18"/>
      <c r="B22" s="18"/>
      <c r="C22" s="18"/>
      <c r="D22" s="18"/>
      <c r="E22" s="18"/>
      <c r="F22" s="18"/>
      <c r="G22" s="46"/>
      <c r="H22" s="47"/>
      <c r="I22" s="47"/>
      <c r="J22" s="48"/>
      <c r="K22" s="19"/>
      <c r="L22" s="19"/>
      <c r="M22" s="19"/>
      <c r="N22" s="19"/>
      <c r="O22" s="19"/>
      <c r="P22" s="19"/>
    </row>
  </sheetData>
  <mergeCells count="12">
    <mergeCell ref="K8:P22"/>
    <mergeCell ref="G8:J9"/>
    <mergeCell ref="G10:J11"/>
    <mergeCell ref="G12:J22"/>
    <mergeCell ref="A1:P3"/>
    <mergeCell ref="A4:F5"/>
    <mergeCell ref="A6:F7"/>
    <mergeCell ref="G4:J5"/>
    <mergeCell ref="G6:J7"/>
    <mergeCell ref="K4:P5"/>
    <mergeCell ref="K6:P7"/>
    <mergeCell ref="A8:F22"/>
  </mergeCells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4A81-5141-4B96-A61B-5AD990C28849}">
  <dimension ref="B1:D8"/>
  <sheetViews>
    <sheetView workbookViewId="0">
      <selection activeCell="C29" sqref="C29"/>
    </sheetView>
  </sheetViews>
  <sheetFormatPr baseColWidth="10" defaultRowHeight="14.4" x14ac:dyDescent="0.3"/>
  <cols>
    <col min="2" max="2" width="24.109375" customWidth="1"/>
    <col min="3" max="3" width="19.6640625" bestFit="1" customWidth="1"/>
    <col min="4" max="4" width="16.109375" customWidth="1"/>
  </cols>
  <sheetData>
    <row r="1" spans="2:4" x14ac:dyDescent="0.3">
      <c r="B1" t="s">
        <v>35</v>
      </c>
    </row>
    <row r="2" spans="2:4" x14ac:dyDescent="0.3">
      <c r="B2" t="s">
        <v>13</v>
      </c>
      <c r="C2" t="s">
        <v>14</v>
      </c>
      <c r="D2" t="s">
        <v>15</v>
      </c>
    </row>
    <row r="3" spans="2:4" x14ac:dyDescent="0.3">
      <c r="B3" t="s">
        <v>23</v>
      </c>
      <c r="C3" t="s">
        <v>24</v>
      </c>
      <c r="D3" s="6">
        <v>2800</v>
      </c>
    </row>
    <row r="4" spans="2:4" x14ac:dyDescent="0.3">
      <c r="B4" t="s">
        <v>25</v>
      </c>
      <c r="C4" t="s">
        <v>26</v>
      </c>
      <c r="D4" s="6">
        <v>1900</v>
      </c>
    </row>
    <row r="5" spans="2:4" x14ac:dyDescent="0.3">
      <c r="B5" t="s">
        <v>27</v>
      </c>
      <c r="C5" t="s">
        <v>28</v>
      </c>
      <c r="D5" s="6">
        <v>1200</v>
      </c>
    </row>
    <row r="6" spans="2:4" x14ac:dyDescent="0.3">
      <c r="B6" t="s">
        <v>29</v>
      </c>
      <c r="C6" t="s">
        <v>30</v>
      </c>
      <c r="D6" s="6">
        <v>900</v>
      </c>
    </row>
    <row r="7" spans="2:4" x14ac:dyDescent="0.3">
      <c r="B7" t="s">
        <v>31</v>
      </c>
      <c r="C7" t="s">
        <v>32</v>
      </c>
      <c r="D7" s="6">
        <v>750</v>
      </c>
    </row>
    <row r="8" spans="2:4" x14ac:dyDescent="0.3">
      <c r="B8" t="s">
        <v>33</v>
      </c>
      <c r="C8" t="s">
        <v>34</v>
      </c>
      <c r="D8" s="6">
        <v>650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MENU</vt:lpstr>
      <vt:lpstr>INGRESOS</vt:lpstr>
      <vt:lpstr>EGRESOS</vt:lpstr>
      <vt:lpstr>NOMINA</vt:lpstr>
      <vt:lpstr>RESUMEN</vt:lpstr>
      <vt:lpstr>PARAMETROS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 Rufino Hernandez</dc:creator>
  <cp:lastModifiedBy>Erickson Rufino Hernandez</cp:lastModifiedBy>
  <dcterms:created xsi:type="dcterms:W3CDTF">2025-08-11T14:19:03Z</dcterms:created>
  <dcterms:modified xsi:type="dcterms:W3CDTF">2025-08-11T17:28:20Z</dcterms:modified>
</cp:coreProperties>
</file>