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bff5be151c6441/excel-challenge/"/>
    </mc:Choice>
  </mc:AlternateContent>
  <xr:revisionPtr revIDLastSave="1068" documentId="8_{B42027A9-7EFB-4E2B-8782-4AB7447B9B0B}" xr6:coauthVersionLast="47" xr6:coauthVersionMax="47" xr10:uidLastSave="{6652D681-5512-4089-8EAB-B55015C0511F}"/>
  <bookViews>
    <workbookView xWindow="20370" yWindow="-120" windowWidth="29040" windowHeight="15720" tabRatio="812" xr2:uid="{00000000-000D-0000-FFFF-FFFF00000000}"/>
  </bookViews>
  <sheets>
    <sheet name="Crowdfunding" sheetId="1" r:id="rId1"/>
    <sheet name="ByCategory" sheetId="11" r:id="rId2"/>
    <sheet name="BySubcategory" sheetId="13" r:id="rId3"/>
    <sheet name="Outcome by date" sheetId="29" r:id="rId4"/>
    <sheet name="OutcomesBasedOnGoal" sheetId="31" r:id="rId5"/>
    <sheet name="BackersCountByOutcome" sheetId="32" r:id="rId6"/>
  </sheets>
  <definedNames>
    <definedName name="_xlnm._FilterDatabase" localSheetId="0" hidden="1">Crowdfunding!$A$1:$AC$1001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32" l="1" a="1"/>
  <c r="C6" i="32"/>
  <c r="F7" i="32" a="1"/>
  <c r="F7" i="32" s="1"/>
  <c r="F6" i="32" a="1"/>
  <c r="F6" i="32" s="1"/>
  <c r="C7" i="32" a="1"/>
  <c r="C7" i="32" s="1"/>
  <c r="F5" i="32"/>
  <c r="C5" i="32"/>
  <c r="F4" i="32"/>
  <c r="C4" i="32"/>
  <c r="F3" i="32" a="1"/>
  <c r="F3" i="32" s="1"/>
  <c r="C3" i="32" a="1"/>
  <c r="C3" i="32" s="1"/>
  <c r="F2" i="32"/>
  <c r="C2" i="32"/>
  <c r="D13" i="31"/>
  <c r="D12" i="31"/>
  <c r="D11" i="31"/>
  <c r="D10" i="31"/>
  <c r="D9" i="31"/>
  <c r="D8" i="31"/>
  <c r="D7" i="31"/>
  <c r="D6" i="31"/>
  <c r="D5" i="31"/>
  <c r="D4" i="31"/>
  <c r="D3" i="31"/>
  <c r="D2" i="31"/>
  <c r="C13" i="31"/>
  <c r="C12" i="31"/>
  <c r="C11" i="31"/>
  <c r="C10" i="31"/>
  <c r="C9" i="31"/>
  <c r="C8" i="31"/>
  <c r="C7" i="31"/>
  <c r="C6" i="31"/>
  <c r="C5" i="31"/>
  <c r="C4" i="31"/>
  <c r="C3" i="31"/>
  <c r="C2" i="31"/>
  <c r="B3" i="31"/>
  <c r="B2" i="31"/>
  <c r="B13" i="31"/>
  <c r="B12" i="31"/>
  <c r="B11" i="31"/>
  <c r="B10" i="31"/>
  <c r="B9" i="31"/>
  <c r="B8" i="31"/>
  <c r="B7" i="31"/>
  <c r="B6" i="31"/>
  <c r="B5" i="31"/>
  <c r="B4" i="3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2" i="1"/>
  <c r="L3" i="1"/>
  <c r="M3" i="1" s="1"/>
  <c r="N3" i="1" s="1"/>
  <c r="L4" i="1"/>
  <c r="M4" i="1" s="1"/>
  <c r="N4" i="1" s="1"/>
  <c r="L5" i="1"/>
  <c r="M5" i="1" s="1"/>
  <c r="N5" i="1" s="1"/>
  <c r="L6" i="1"/>
  <c r="M6" i="1" s="1"/>
  <c r="N6" i="1" s="1"/>
  <c r="L7" i="1"/>
  <c r="M7" i="1" s="1"/>
  <c r="N7" i="1" s="1"/>
  <c r="L8" i="1"/>
  <c r="M8" i="1" s="1"/>
  <c r="N8" i="1" s="1"/>
  <c r="L9" i="1"/>
  <c r="M9" i="1" s="1"/>
  <c r="N9" i="1" s="1"/>
  <c r="L10" i="1"/>
  <c r="M10" i="1" s="1"/>
  <c r="N10" i="1" s="1"/>
  <c r="L11" i="1"/>
  <c r="M11" i="1" s="1"/>
  <c r="N11" i="1" s="1"/>
  <c r="L12" i="1"/>
  <c r="M12" i="1" s="1"/>
  <c r="N12" i="1" s="1"/>
  <c r="L13" i="1"/>
  <c r="M13" i="1" s="1"/>
  <c r="N13" i="1" s="1"/>
  <c r="L14" i="1"/>
  <c r="M14" i="1" s="1"/>
  <c r="N14" i="1" s="1"/>
  <c r="L15" i="1"/>
  <c r="M15" i="1" s="1"/>
  <c r="N15" i="1" s="1"/>
  <c r="L16" i="1"/>
  <c r="M16" i="1" s="1"/>
  <c r="N16" i="1" s="1"/>
  <c r="L17" i="1"/>
  <c r="M17" i="1" s="1"/>
  <c r="N17" i="1" s="1"/>
  <c r="L18" i="1"/>
  <c r="M18" i="1" s="1"/>
  <c r="N18" i="1" s="1"/>
  <c r="L19" i="1"/>
  <c r="M19" i="1" s="1"/>
  <c r="N19" i="1" s="1"/>
  <c r="L20" i="1"/>
  <c r="M20" i="1" s="1"/>
  <c r="N20" i="1" s="1"/>
  <c r="L21" i="1"/>
  <c r="M21" i="1" s="1"/>
  <c r="N21" i="1" s="1"/>
  <c r="L22" i="1"/>
  <c r="M22" i="1" s="1"/>
  <c r="N22" i="1" s="1"/>
  <c r="L23" i="1"/>
  <c r="M23" i="1" s="1"/>
  <c r="N23" i="1" s="1"/>
  <c r="L24" i="1"/>
  <c r="M24" i="1" s="1"/>
  <c r="N24" i="1" s="1"/>
  <c r="L25" i="1"/>
  <c r="M25" i="1" s="1"/>
  <c r="N25" i="1" s="1"/>
  <c r="L26" i="1"/>
  <c r="M26" i="1" s="1"/>
  <c r="N26" i="1" s="1"/>
  <c r="L27" i="1"/>
  <c r="M27" i="1" s="1"/>
  <c r="N27" i="1" s="1"/>
  <c r="L28" i="1"/>
  <c r="M28" i="1" s="1"/>
  <c r="N28" i="1" s="1"/>
  <c r="L29" i="1"/>
  <c r="M29" i="1" s="1"/>
  <c r="N29" i="1" s="1"/>
  <c r="L30" i="1"/>
  <c r="M30" i="1" s="1"/>
  <c r="N30" i="1" s="1"/>
  <c r="L31" i="1"/>
  <c r="M31" i="1" s="1"/>
  <c r="N31" i="1" s="1"/>
  <c r="L32" i="1"/>
  <c r="M32" i="1" s="1"/>
  <c r="N32" i="1" s="1"/>
  <c r="L33" i="1"/>
  <c r="M33" i="1" s="1"/>
  <c r="N33" i="1" s="1"/>
  <c r="L34" i="1"/>
  <c r="M34" i="1" s="1"/>
  <c r="N34" i="1" s="1"/>
  <c r="L35" i="1"/>
  <c r="M35" i="1" s="1"/>
  <c r="N35" i="1" s="1"/>
  <c r="L36" i="1"/>
  <c r="M36" i="1" s="1"/>
  <c r="N36" i="1" s="1"/>
  <c r="L37" i="1"/>
  <c r="M37" i="1" s="1"/>
  <c r="N37" i="1" s="1"/>
  <c r="L38" i="1"/>
  <c r="M38" i="1" s="1"/>
  <c r="N38" i="1" s="1"/>
  <c r="L39" i="1"/>
  <c r="M39" i="1" s="1"/>
  <c r="N39" i="1" s="1"/>
  <c r="L40" i="1"/>
  <c r="M40" i="1" s="1"/>
  <c r="N40" i="1" s="1"/>
  <c r="L41" i="1"/>
  <c r="M41" i="1" s="1"/>
  <c r="N41" i="1" s="1"/>
  <c r="L42" i="1"/>
  <c r="M42" i="1" s="1"/>
  <c r="N42" i="1" s="1"/>
  <c r="L43" i="1"/>
  <c r="M43" i="1" s="1"/>
  <c r="N43" i="1" s="1"/>
  <c r="L44" i="1"/>
  <c r="M44" i="1" s="1"/>
  <c r="N44" i="1" s="1"/>
  <c r="L45" i="1"/>
  <c r="M45" i="1" s="1"/>
  <c r="N45" i="1" s="1"/>
  <c r="L46" i="1"/>
  <c r="M46" i="1" s="1"/>
  <c r="N46" i="1" s="1"/>
  <c r="L47" i="1"/>
  <c r="M47" i="1" s="1"/>
  <c r="N47" i="1" s="1"/>
  <c r="L48" i="1"/>
  <c r="M48" i="1" s="1"/>
  <c r="N48" i="1" s="1"/>
  <c r="L49" i="1"/>
  <c r="M49" i="1" s="1"/>
  <c r="N49" i="1" s="1"/>
  <c r="L50" i="1"/>
  <c r="M50" i="1" s="1"/>
  <c r="N50" i="1" s="1"/>
  <c r="L51" i="1"/>
  <c r="M51" i="1" s="1"/>
  <c r="N51" i="1" s="1"/>
  <c r="L52" i="1"/>
  <c r="M52" i="1" s="1"/>
  <c r="N52" i="1" s="1"/>
  <c r="L53" i="1"/>
  <c r="M53" i="1" s="1"/>
  <c r="N53" i="1" s="1"/>
  <c r="L54" i="1"/>
  <c r="M54" i="1" s="1"/>
  <c r="N54" i="1" s="1"/>
  <c r="L55" i="1"/>
  <c r="M55" i="1" s="1"/>
  <c r="N55" i="1" s="1"/>
  <c r="L56" i="1"/>
  <c r="M56" i="1" s="1"/>
  <c r="N56" i="1" s="1"/>
  <c r="L57" i="1"/>
  <c r="M57" i="1" s="1"/>
  <c r="N57" i="1" s="1"/>
  <c r="L58" i="1"/>
  <c r="M58" i="1" s="1"/>
  <c r="N58" i="1" s="1"/>
  <c r="L59" i="1"/>
  <c r="M59" i="1" s="1"/>
  <c r="N59" i="1" s="1"/>
  <c r="L60" i="1"/>
  <c r="M60" i="1" s="1"/>
  <c r="N60" i="1" s="1"/>
  <c r="L61" i="1"/>
  <c r="M61" i="1" s="1"/>
  <c r="N61" i="1" s="1"/>
  <c r="L62" i="1"/>
  <c r="M62" i="1" s="1"/>
  <c r="N62" i="1" s="1"/>
  <c r="L63" i="1"/>
  <c r="M63" i="1" s="1"/>
  <c r="N63" i="1" s="1"/>
  <c r="L64" i="1"/>
  <c r="M64" i="1" s="1"/>
  <c r="N64" i="1" s="1"/>
  <c r="L65" i="1"/>
  <c r="M65" i="1" s="1"/>
  <c r="N65" i="1" s="1"/>
  <c r="L66" i="1"/>
  <c r="M66" i="1" s="1"/>
  <c r="N66" i="1" s="1"/>
  <c r="L67" i="1"/>
  <c r="M67" i="1" s="1"/>
  <c r="N67" i="1" s="1"/>
  <c r="L68" i="1"/>
  <c r="M68" i="1" s="1"/>
  <c r="N68" i="1" s="1"/>
  <c r="L69" i="1"/>
  <c r="M69" i="1" s="1"/>
  <c r="N69" i="1" s="1"/>
  <c r="L70" i="1"/>
  <c r="M70" i="1" s="1"/>
  <c r="N70" i="1" s="1"/>
  <c r="L71" i="1"/>
  <c r="M71" i="1" s="1"/>
  <c r="N71" i="1" s="1"/>
  <c r="L72" i="1"/>
  <c r="M72" i="1" s="1"/>
  <c r="N72" i="1" s="1"/>
  <c r="L73" i="1"/>
  <c r="M73" i="1" s="1"/>
  <c r="N73" i="1" s="1"/>
  <c r="L74" i="1"/>
  <c r="M74" i="1" s="1"/>
  <c r="N74" i="1" s="1"/>
  <c r="L75" i="1"/>
  <c r="M75" i="1" s="1"/>
  <c r="N75" i="1" s="1"/>
  <c r="L76" i="1"/>
  <c r="M76" i="1" s="1"/>
  <c r="N76" i="1" s="1"/>
  <c r="L77" i="1"/>
  <c r="M77" i="1" s="1"/>
  <c r="N77" i="1" s="1"/>
  <c r="L78" i="1"/>
  <c r="M78" i="1" s="1"/>
  <c r="N78" i="1" s="1"/>
  <c r="L79" i="1"/>
  <c r="M79" i="1" s="1"/>
  <c r="N79" i="1" s="1"/>
  <c r="L80" i="1"/>
  <c r="M80" i="1" s="1"/>
  <c r="N80" i="1" s="1"/>
  <c r="L81" i="1"/>
  <c r="M81" i="1" s="1"/>
  <c r="N81" i="1" s="1"/>
  <c r="L82" i="1"/>
  <c r="M82" i="1" s="1"/>
  <c r="N82" i="1" s="1"/>
  <c r="L83" i="1"/>
  <c r="M83" i="1" s="1"/>
  <c r="N83" i="1" s="1"/>
  <c r="L84" i="1"/>
  <c r="M84" i="1" s="1"/>
  <c r="N84" i="1" s="1"/>
  <c r="L85" i="1"/>
  <c r="M85" i="1" s="1"/>
  <c r="N85" i="1" s="1"/>
  <c r="L86" i="1"/>
  <c r="M86" i="1" s="1"/>
  <c r="N86" i="1" s="1"/>
  <c r="L87" i="1"/>
  <c r="M87" i="1" s="1"/>
  <c r="N87" i="1" s="1"/>
  <c r="L88" i="1"/>
  <c r="M88" i="1" s="1"/>
  <c r="N88" i="1" s="1"/>
  <c r="L89" i="1"/>
  <c r="M89" i="1" s="1"/>
  <c r="N89" i="1" s="1"/>
  <c r="L90" i="1"/>
  <c r="M90" i="1" s="1"/>
  <c r="N90" i="1" s="1"/>
  <c r="L91" i="1"/>
  <c r="M91" i="1" s="1"/>
  <c r="N91" i="1" s="1"/>
  <c r="L92" i="1"/>
  <c r="M92" i="1" s="1"/>
  <c r="N92" i="1" s="1"/>
  <c r="L93" i="1"/>
  <c r="M93" i="1" s="1"/>
  <c r="N93" i="1" s="1"/>
  <c r="L94" i="1"/>
  <c r="M94" i="1" s="1"/>
  <c r="N94" i="1" s="1"/>
  <c r="L95" i="1"/>
  <c r="M95" i="1" s="1"/>
  <c r="N95" i="1" s="1"/>
  <c r="L96" i="1"/>
  <c r="M96" i="1" s="1"/>
  <c r="N96" i="1" s="1"/>
  <c r="L97" i="1"/>
  <c r="M97" i="1" s="1"/>
  <c r="N97" i="1" s="1"/>
  <c r="L98" i="1"/>
  <c r="M98" i="1" s="1"/>
  <c r="N98" i="1" s="1"/>
  <c r="L99" i="1"/>
  <c r="M99" i="1" s="1"/>
  <c r="N99" i="1" s="1"/>
  <c r="L100" i="1"/>
  <c r="M100" i="1" s="1"/>
  <c r="N100" i="1" s="1"/>
  <c r="L101" i="1"/>
  <c r="M101" i="1" s="1"/>
  <c r="N101" i="1" s="1"/>
  <c r="L102" i="1"/>
  <c r="M102" i="1" s="1"/>
  <c r="N102" i="1" s="1"/>
  <c r="L103" i="1"/>
  <c r="M103" i="1" s="1"/>
  <c r="N103" i="1" s="1"/>
  <c r="L104" i="1"/>
  <c r="M104" i="1" s="1"/>
  <c r="N104" i="1" s="1"/>
  <c r="L105" i="1"/>
  <c r="M105" i="1" s="1"/>
  <c r="N105" i="1" s="1"/>
  <c r="L106" i="1"/>
  <c r="M106" i="1" s="1"/>
  <c r="N106" i="1" s="1"/>
  <c r="L107" i="1"/>
  <c r="M107" i="1" s="1"/>
  <c r="N107" i="1" s="1"/>
  <c r="L108" i="1"/>
  <c r="M108" i="1" s="1"/>
  <c r="N108" i="1" s="1"/>
  <c r="L109" i="1"/>
  <c r="M109" i="1" s="1"/>
  <c r="N109" i="1" s="1"/>
  <c r="L110" i="1"/>
  <c r="M110" i="1" s="1"/>
  <c r="N110" i="1" s="1"/>
  <c r="L111" i="1"/>
  <c r="M111" i="1" s="1"/>
  <c r="N111" i="1" s="1"/>
  <c r="L112" i="1"/>
  <c r="M112" i="1" s="1"/>
  <c r="N112" i="1" s="1"/>
  <c r="L113" i="1"/>
  <c r="M113" i="1" s="1"/>
  <c r="N113" i="1" s="1"/>
  <c r="L114" i="1"/>
  <c r="M114" i="1" s="1"/>
  <c r="N114" i="1" s="1"/>
  <c r="L115" i="1"/>
  <c r="M115" i="1" s="1"/>
  <c r="N115" i="1" s="1"/>
  <c r="L116" i="1"/>
  <c r="M116" i="1" s="1"/>
  <c r="N116" i="1" s="1"/>
  <c r="L117" i="1"/>
  <c r="M117" i="1" s="1"/>
  <c r="N117" i="1" s="1"/>
  <c r="L118" i="1"/>
  <c r="M118" i="1" s="1"/>
  <c r="N118" i="1" s="1"/>
  <c r="L119" i="1"/>
  <c r="M119" i="1" s="1"/>
  <c r="N119" i="1" s="1"/>
  <c r="L120" i="1"/>
  <c r="M120" i="1" s="1"/>
  <c r="N120" i="1" s="1"/>
  <c r="L121" i="1"/>
  <c r="M121" i="1" s="1"/>
  <c r="N121" i="1" s="1"/>
  <c r="L122" i="1"/>
  <c r="M122" i="1" s="1"/>
  <c r="N122" i="1" s="1"/>
  <c r="L123" i="1"/>
  <c r="M123" i="1" s="1"/>
  <c r="N123" i="1" s="1"/>
  <c r="L124" i="1"/>
  <c r="M124" i="1" s="1"/>
  <c r="N124" i="1" s="1"/>
  <c r="L125" i="1"/>
  <c r="M125" i="1" s="1"/>
  <c r="N125" i="1" s="1"/>
  <c r="L126" i="1"/>
  <c r="M126" i="1" s="1"/>
  <c r="N126" i="1" s="1"/>
  <c r="L127" i="1"/>
  <c r="M127" i="1" s="1"/>
  <c r="N127" i="1" s="1"/>
  <c r="L128" i="1"/>
  <c r="M128" i="1" s="1"/>
  <c r="N128" i="1" s="1"/>
  <c r="L129" i="1"/>
  <c r="M129" i="1" s="1"/>
  <c r="N129" i="1" s="1"/>
  <c r="L130" i="1"/>
  <c r="M130" i="1" s="1"/>
  <c r="N130" i="1" s="1"/>
  <c r="L131" i="1"/>
  <c r="M131" i="1" s="1"/>
  <c r="N131" i="1" s="1"/>
  <c r="L132" i="1"/>
  <c r="M132" i="1" s="1"/>
  <c r="N132" i="1" s="1"/>
  <c r="L133" i="1"/>
  <c r="M133" i="1" s="1"/>
  <c r="N133" i="1" s="1"/>
  <c r="L134" i="1"/>
  <c r="M134" i="1" s="1"/>
  <c r="N134" i="1" s="1"/>
  <c r="L135" i="1"/>
  <c r="M135" i="1" s="1"/>
  <c r="N135" i="1" s="1"/>
  <c r="L136" i="1"/>
  <c r="M136" i="1" s="1"/>
  <c r="N136" i="1" s="1"/>
  <c r="L137" i="1"/>
  <c r="M137" i="1" s="1"/>
  <c r="N137" i="1" s="1"/>
  <c r="L138" i="1"/>
  <c r="M138" i="1" s="1"/>
  <c r="N138" i="1" s="1"/>
  <c r="L139" i="1"/>
  <c r="M139" i="1" s="1"/>
  <c r="N139" i="1" s="1"/>
  <c r="L140" i="1"/>
  <c r="M140" i="1" s="1"/>
  <c r="N140" i="1" s="1"/>
  <c r="L141" i="1"/>
  <c r="M141" i="1" s="1"/>
  <c r="N141" i="1" s="1"/>
  <c r="L142" i="1"/>
  <c r="M142" i="1" s="1"/>
  <c r="N142" i="1" s="1"/>
  <c r="L143" i="1"/>
  <c r="M143" i="1" s="1"/>
  <c r="N143" i="1" s="1"/>
  <c r="L144" i="1"/>
  <c r="M144" i="1" s="1"/>
  <c r="N144" i="1" s="1"/>
  <c r="L145" i="1"/>
  <c r="M145" i="1" s="1"/>
  <c r="N145" i="1" s="1"/>
  <c r="L146" i="1"/>
  <c r="M146" i="1" s="1"/>
  <c r="N146" i="1" s="1"/>
  <c r="L147" i="1"/>
  <c r="M147" i="1" s="1"/>
  <c r="N147" i="1" s="1"/>
  <c r="L148" i="1"/>
  <c r="M148" i="1" s="1"/>
  <c r="N148" i="1" s="1"/>
  <c r="L149" i="1"/>
  <c r="M149" i="1" s="1"/>
  <c r="N149" i="1" s="1"/>
  <c r="L150" i="1"/>
  <c r="M150" i="1" s="1"/>
  <c r="N150" i="1" s="1"/>
  <c r="L151" i="1"/>
  <c r="M151" i="1" s="1"/>
  <c r="N151" i="1" s="1"/>
  <c r="L152" i="1"/>
  <c r="M152" i="1" s="1"/>
  <c r="N152" i="1" s="1"/>
  <c r="L153" i="1"/>
  <c r="M153" i="1" s="1"/>
  <c r="N153" i="1" s="1"/>
  <c r="L154" i="1"/>
  <c r="M154" i="1" s="1"/>
  <c r="N154" i="1" s="1"/>
  <c r="L155" i="1"/>
  <c r="M155" i="1" s="1"/>
  <c r="N155" i="1" s="1"/>
  <c r="L156" i="1"/>
  <c r="M156" i="1" s="1"/>
  <c r="N156" i="1" s="1"/>
  <c r="L157" i="1"/>
  <c r="M157" i="1" s="1"/>
  <c r="N157" i="1" s="1"/>
  <c r="L158" i="1"/>
  <c r="M158" i="1" s="1"/>
  <c r="N158" i="1" s="1"/>
  <c r="L159" i="1"/>
  <c r="M159" i="1" s="1"/>
  <c r="N159" i="1" s="1"/>
  <c r="L160" i="1"/>
  <c r="M160" i="1" s="1"/>
  <c r="N160" i="1" s="1"/>
  <c r="L161" i="1"/>
  <c r="M161" i="1" s="1"/>
  <c r="N161" i="1" s="1"/>
  <c r="L162" i="1"/>
  <c r="M162" i="1" s="1"/>
  <c r="N162" i="1" s="1"/>
  <c r="L163" i="1"/>
  <c r="M163" i="1" s="1"/>
  <c r="N163" i="1" s="1"/>
  <c r="L164" i="1"/>
  <c r="M164" i="1" s="1"/>
  <c r="N164" i="1" s="1"/>
  <c r="L165" i="1"/>
  <c r="M165" i="1" s="1"/>
  <c r="N165" i="1" s="1"/>
  <c r="L166" i="1"/>
  <c r="M166" i="1" s="1"/>
  <c r="N166" i="1" s="1"/>
  <c r="L167" i="1"/>
  <c r="M167" i="1" s="1"/>
  <c r="N167" i="1" s="1"/>
  <c r="L168" i="1"/>
  <c r="M168" i="1" s="1"/>
  <c r="N168" i="1" s="1"/>
  <c r="L169" i="1"/>
  <c r="M169" i="1" s="1"/>
  <c r="N169" i="1" s="1"/>
  <c r="L170" i="1"/>
  <c r="M170" i="1" s="1"/>
  <c r="N170" i="1" s="1"/>
  <c r="L171" i="1"/>
  <c r="M171" i="1" s="1"/>
  <c r="N171" i="1" s="1"/>
  <c r="L172" i="1"/>
  <c r="M172" i="1" s="1"/>
  <c r="N172" i="1" s="1"/>
  <c r="L173" i="1"/>
  <c r="M173" i="1" s="1"/>
  <c r="N173" i="1" s="1"/>
  <c r="L174" i="1"/>
  <c r="M174" i="1" s="1"/>
  <c r="N174" i="1" s="1"/>
  <c r="L175" i="1"/>
  <c r="M175" i="1" s="1"/>
  <c r="N175" i="1" s="1"/>
  <c r="L176" i="1"/>
  <c r="M176" i="1" s="1"/>
  <c r="N176" i="1" s="1"/>
  <c r="L177" i="1"/>
  <c r="M177" i="1" s="1"/>
  <c r="N177" i="1" s="1"/>
  <c r="L178" i="1"/>
  <c r="M178" i="1" s="1"/>
  <c r="N178" i="1" s="1"/>
  <c r="L179" i="1"/>
  <c r="M179" i="1" s="1"/>
  <c r="N179" i="1" s="1"/>
  <c r="L180" i="1"/>
  <c r="M180" i="1" s="1"/>
  <c r="N180" i="1" s="1"/>
  <c r="L181" i="1"/>
  <c r="M181" i="1" s="1"/>
  <c r="N181" i="1" s="1"/>
  <c r="L182" i="1"/>
  <c r="M182" i="1" s="1"/>
  <c r="N182" i="1" s="1"/>
  <c r="L183" i="1"/>
  <c r="M183" i="1" s="1"/>
  <c r="N183" i="1" s="1"/>
  <c r="L184" i="1"/>
  <c r="M184" i="1" s="1"/>
  <c r="N184" i="1" s="1"/>
  <c r="L185" i="1"/>
  <c r="M185" i="1" s="1"/>
  <c r="N185" i="1" s="1"/>
  <c r="L186" i="1"/>
  <c r="M186" i="1" s="1"/>
  <c r="N186" i="1" s="1"/>
  <c r="L187" i="1"/>
  <c r="M187" i="1" s="1"/>
  <c r="N187" i="1" s="1"/>
  <c r="L188" i="1"/>
  <c r="M188" i="1" s="1"/>
  <c r="N188" i="1" s="1"/>
  <c r="L189" i="1"/>
  <c r="M189" i="1" s="1"/>
  <c r="N189" i="1" s="1"/>
  <c r="L190" i="1"/>
  <c r="M190" i="1" s="1"/>
  <c r="N190" i="1" s="1"/>
  <c r="L191" i="1"/>
  <c r="M191" i="1" s="1"/>
  <c r="N191" i="1" s="1"/>
  <c r="L192" i="1"/>
  <c r="M192" i="1" s="1"/>
  <c r="N192" i="1" s="1"/>
  <c r="L193" i="1"/>
  <c r="M193" i="1" s="1"/>
  <c r="N193" i="1" s="1"/>
  <c r="L194" i="1"/>
  <c r="M194" i="1" s="1"/>
  <c r="N194" i="1" s="1"/>
  <c r="L195" i="1"/>
  <c r="M195" i="1" s="1"/>
  <c r="N195" i="1" s="1"/>
  <c r="L196" i="1"/>
  <c r="M196" i="1" s="1"/>
  <c r="N196" i="1" s="1"/>
  <c r="L197" i="1"/>
  <c r="M197" i="1" s="1"/>
  <c r="N197" i="1" s="1"/>
  <c r="L198" i="1"/>
  <c r="M198" i="1" s="1"/>
  <c r="N198" i="1" s="1"/>
  <c r="L199" i="1"/>
  <c r="M199" i="1" s="1"/>
  <c r="N199" i="1" s="1"/>
  <c r="L200" i="1"/>
  <c r="M200" i="1" s="1"/>
  <c r="N200" i="1" s="1"/>
  <c r="L201" i="1"/>
  <c r="M201" i="1" s="1"/>
  <c r="N201" i="1" s="1"/>
  <c r="L202" i="1"/>
  <c r="M202" i="1" s="1"/>
  <c r="N202" i="1" s="1"/>
  <c r="L203" i="1"/>
  <c r="M203" i="1" s="1"/>
  <c r="N203" i="1" s="1"/>
  <c r="L204" i="1"/>
  <c r="M204" i="1" s="1"/>
  <c r="N204" i="1" s="1"/>
  <c r="L205" i="1"/>
  <c r="M205" i="1" s="1"/>
  <c r="N205" i="1" s="1"/>
  <c r="L206" i="1"/>
  <c r="M206" i="1" s="1"/>
  <c r="N206" i="1" s="1"/>
  <c r="L207" i="1"/>
  <c r="M207" i="1" s="1"/>
  <c r="N207" i="1" s="1"/>
  <c r="L208" i="1"/>
  <c r="M208" i="1" s="1"/>
  <c r="N208" i="1" s="1"/>
  <c r="L209" i="1"/>
  <c r="M209" i="1" s="1"/>
  <c r="N209" i="1" s="1"/>
  <c r="L210" i="1"/>
  <c r="M210" i="1" s="1"/>
  <c r="N210" i="1" s="1"/>
  <c r="L211" i="1"/>
  <c r="M211" i="1" s="1"/>
  <c r="N211" i="1" s="1"/>
  <c r="L212" i="1"/>
  <c r="M212" i="1" s="1"/>
  <c r="N212" i="1" s="1"/>
  <c r="L213" i="1"/>
  <c r="M213" i="1" s="1"/>
  <c r="N213" i="1" s="1"/>
  <c r="L214" i="1"/>
  <c r="M214" i="1" s="1"/>
  <c r="N214" i="1" s="1"/>
  <c r="L215" i="1"/>
  <c r="M215" i="1" s="1"/>
  <c r="N215" i="1" s="1"/>
  <c r="L216" i="1"/>
  <c r="M216" i="1" s="1"/>
  <c r="N216" i="1" s="1"/>
  <c r="L217" i="1"/>
  <c r="M217" i="1" s="1"/>
  <c r="N217" i="1" s="1"/>
  <c r="L218" i="1"/>
  <c r="M218" i="1" s="1"/>
  <c r="N218" i="1" s="1"/>
  <c r="L219" i="1"/>
  <c r="M219" i="1" s="1"/>
  <c r="N219" i="1" s="1"/>
  <c r="L220" i="1"/>
  <c r="M220" i="1" s="1"/>
  <c r="N220" i="1" s="1"/>
  <c r="L221" i="1"/>
  <c r="M221" i="1" s="1"/>
  <c r="N221" i="1" s="1"/>
  <c r="L222" i="1"/>
  <c r="M222" i="1" s="1"/>
  <c r="N222" i="1" s="1"/>
  <c r="L223" i="1"/>
  <c r="M223" i="1" s="1"/>
  <c r="N223" i="1" s="1"/>
  <c r="L224" i="1"/>
  <c r="M224" i="1" s="1"/>
  <c r="N224" i="1" s="1"/>
  <c r="L225" i="1"/>
  <c r="M225" i="1" s="1"/>
  <c r="N225" i="1" s="1"/>
  <c r="L226" i="1"/>
  <c r="M226" i="1" s="1"/>
  <c r="N226" i="1" s="1"/>
  <c r="L227" i="1"/>
  <c r="M227" i="1" s="1"/>
  <c r="N227" i="1" s="1"/>
  <c r="L228" i="1"/>
  <c r="M228" i="1" s="1"/>
  <c r="N228" i="1" s="1"/>
  <c r="L229" i="1"/>
  <c r="M229" i="1" s="1"/>
  <c r="N229" i="1" s="1"/>
  <c r="L230" i="1"/>
  <c r="M230" i="1" s="1"/>
  <c r="N230" i="1" s="1"/>
  <c r="L231" i="1"/>
  <c r="M231" i="1" s="1"/>
  <c r="N231" i="1" s="1"/>
  <c r="L232" i="1"/>
  <c r="M232" i="1" s="1"/>
  <c r="N232" i="1" s="1"/>
  <c r="L233" i="1"/>
  <c r="M233" i="1" s="1"/>
  <c r="N233" i="1" s="1"/>
  <c r="L234" i="1"/>
  <c r="M234" i="1" s="1"/>
  <c r="N234" i="1" s="1"/>
  <c r="L235" i="1"/>
  <c r="M235" i="1" s="1"/>
  <c r="N235" i="1" s="1"/>
  <c r="L236" i="1"/>
  <c r="M236" i="1" s="1"/>
  <c r="N236" i="1" s="1"/>
  <c r="L237" i="1"/>
  <c r="M237" i="1" s="1"/>
  <c r="N237" i="1" s="1"/>
  <c r="L238" i="1"/>
  <c r="M238" i="1" s="1"/>
  <c r="N238" i="1" s="1"/>
  <c r="L239" i="1"/>
  <c r="M239" i="1" s="1"/>
  <c r="N239" i="1" s="1"/>
  <c r="L240" i="1"/>
  <c r="M240" i="1" s="1"/>
  <c r="N240" i="1" s="1"/>
  <c r="L241" i="1"/>
  <c r="M241" i="1" s="1"/>
  <c r="N241" i="1" s="1"/>
  <c r="L242" i="1"/>
  <c r="M242" i="1" s="1"/>
  <c r="N242" i="1" s="1"/>
  <c r="L243" i="1"/>
  <c r="M243" i="1" s="1"/>
  <c r="N243" i="1" s="1"/>
  <c r="L244" i="1"/>
  <c r="M244" i="1" s="1"/>
  <c r="N244" i="1" s="1"/>
  <c r="L245" i="1"/>
  <c r="M245" i="1" s="1"/>
  <c r="N245" i="1" s="1"/>
  <c r="L246" i="1"/>
  <c r="M246" i="1" s="1"/>
  <c r="N246" i="1" s="1"/>
  <c r="L247" i="1"/>
  <c r="M247" i="1" s="1"/>
  <c r="N247" i="1" s="1"/>
  <c r="L248" i="1"/>
  <c r="M248" i="1" s="1"/>
  <c r="N248" i="1" s="1"/>
  <c r="L249" i="1"/>
  <c r="M249" i="1" s="1"/>
  <c r="N249" i="1" s="1"/>
  <c r="L250" i="1"/>
  <c r="M250" i="1" s="1"/>
  <c r="N250" i="1" s="1"/>
  <c r="L251" i="1"/>
  <c r="M251" i="1" s="1"/>
  <c r="N251" i="1" s="1"/>
  <c r="L252" i="1"/>
  <c r="M252" i="1" s="1"/>
  <c r="N252" i="1" s="1"/>
  <c r="L253" i="1"/>
  <c r="M253" i="1" s="1"/>
  <c r="N253" i="1" s="1"/>
  <c r="L254" i="1"/>
  <c r="M254" i="1" s="1"/>
  <c r="N254" i="1" s="1"/>
  <c r="L255" i="1"/>
  <c r="M255" i="1" s="1"/>
  <c r="N255" i="1" s="1"/>
  <c r="L256" i="1"/>
  <c r="M256" i="1" s="1"/>
  <c r="N256" i="1" s="1"/>
  <c r="L257" i="1"/>
  <c r="M257" i="1" s="1"/>
  <c r="N257" i="1" s="1"/>
  <c r="L258" i="1"/>
  <c r="M258" i="1" s="1"/>
  <c r="N258" i="1" s="1"/>
  <c r="L259" i="1"/>
  <c r="M259" i="1" s="1"/>
  <c r="N259" i="1" s="1"/>
  <c r="L260" i="1"/>
  <c r="M260" i="1" s="1"/>
  <c r="N260" i="1" s="1"/>
  <c r="L261" i="1"/>
  <c r="M261" i="1" s="1"/>
  <c r="N261" i="1" s="1"/>
  <c r="L262" i="1"/>
  <c r="M262" i="1" s="1"/>
  <c r="N262" i="1" s="1"/>
  <c r="L263" i="1"/>
  <c r="M263" i="1" s="1"/>
  <c r="N263" i="1" s="1"/>
  <c r="L264" i="1"/>
  <c r="M264" i="1" s="1"/>
  <c r="N264" i="1" s="1"/>
  <c r="L265" i="1"/>
  <c r="M265" i="1" s="1"/>
  <c r="N265" i="1" s="1"/>
  <c r="L266" i="1"/>
  <c r="M266" i="1" s="1"/>
  <c r="N266" i="1" s="1"/>
  <c r="L267" i="1"/>
  <c r="M267" i="1" s="1"/>
  <c r="N267" i="1" s="1"/>
  <c r="L268" i="1"/>
  <c r="M268" i="1" s="1"/>
  <c r="N268" i="1" s="1"/>
  <c r="L269" i="1"/>
  <c r="M269" i="1" s="1"/>
  <c r="N269" i="1" s="1"/>
  <c r="L270" i="1"/>
  <c r="M270" i="1" s="1"/>
  <c r="N270" i="1" s="1"/>
  <c r="L271" i="1"/>
  <c r="M271" i="1" s="1"/>
  <c r="N271" i="1" s="1"/>
  <c r="L272" i="1"/>
  <c r="M272" i="1" s="1"/>
  <c r="N272" i="1" s="1"/>
  <c r="L273" i="1"/>
  <c r="M273" i="1" s="1"/>
  <c r="N273" i="1" s="1"/>
  <c r="L274" i="1"/>
  <c r="M274" i="1" s="1"/>
  <c r="N274" i="1" s="1"/>
  <c r="L275" i="1"/>
  <c r="M275" i="1" s="1"/>
  <c r="N275" i="1" s="1"/>
  <c r="L276" i="1"/>
  <c r="M276" i="1" s="1"/>
  <c r="N276" i="1" s="1"/>
  <c r="L277" i="1"/>
  <c r="M277" i="1" s="1"/>
  <c r="N277" i="1" s="1"/>
  <c r="L278" i="1"/>
  <c r="M278" i="1" s="1"/>
  <c r="N278" i="1" s="1"/>
  <c r="L279" i="1"/>
  <c r="M279" i="1" s="1"/>
  <c r="N279" i="1" s="1"/>
  <c r="L280" i="1"/>
  <c r="M280" i="1" s="1"/>
  <c r="N280" i="1" s="1"/>
  <c r="L281" i="1"/>
  <c r="M281" i="1" s="1"/>
  <c r="N281" i="1" s="1"/>
  <c r="L282" i="1"/>
  <c r="M282" i="1" s="1"/>
  <c r="N282" i="1" s="1"/>
  <c r="L283" i="1"/>
  <c r="M283" i="1" s="1"/>
  <c r="N283" i="1" s="1"/>
  <c r="L284" i="1"/>
  <c r="M284" i="1" s="1"/>
  <c r="N284" i="1" s="1"/>
  <c r="L285" i="1"/>
  <c r="M285" i="1" s="1"/>
  <c r="N285" i="1" s="1"/>
  <c r="L286" i="1"/>
  <c r="M286" i="1" s="1"/>
  <c r="N286" i="1" s="1"/>
  <c r="L287" i="1"/>
  <c r="M287" i="1" s="1"/>
  <c r="N287" i="1" s="1"/>
  <c r="L288" i="1"/>
  <c r="M288" i="1" s="1"/>
  <c r="N288" i="1" s="1"/>
  <c r="L289" i="1"/>
  <c r="M289" i="1" s="1"/>
  <c r="N289" i="1" s="1"/>
  <c r="L290" i="1"/>
  <c r="M290" i="1" s="1"/>
  <c r="N290" i="1" s="1"/>
  <c r="L291" i="1"/>
  <c r="M291" i="1" s="1"/>
  <c r="N291" i="1" s="1"/>
  <c r="L292" i="1"/>
  <c r="M292" i="1" s="1"/>
  <c r="N292" i="1" s="1"/>
  <c r="L293" i="1"/>
  <c r="M293" i="1" s="1"/>
  <c r="N293" i="1" s="1"/>
  <c r="L294" i="1"/>
  <c r="M294" i="1" s="1"/>
  <c r="N294" i="1" s="1"/>
  <c r="L295" i="1"/>
  <c r="M295" i="1" s="1"/>
  <c r="N295" i="1" s="1"/>
  <c r="L296" i="1"/>
  <c r="M296" i="1" s="1"/>
  <c r="N296" i="1" s="1"/>
  <c r="L297" i="1"/>
  <c r="M297" i="1" s="1"/>
  <c r="N297" i="1" s="1"/>
  <c r="L298" i="1"/>
  <c r="M298" i="1" s="1"/>
  <c r="N298" i="1" s="1"/>
  <c r="L299" i="1"/>
  <c r="M299" i="1" s="1"/>
  <c r="N299" i="1" s="1"/>
  <c r="L300" i="1"/>
  <c r="M300" i="1" s="1"/>
  <c r="N300" i="1" s="1"/>
  <c r="L301" i="1"/>
  <c r="M301" i="1" s="1"/>
  <c r="N301" i="1" s="1"/>
  <c r="L302" i="1"/>
  <c r="M302" i="1" s="1"/>
  <c r="N302" i="1" s="1"/>
  <c r="L303" i="1"/>
  <c r="M303" i="1" s="1"/>
  <c r="N303" i="1" s="1"/>
  <c r="L304" i="1"/>
  <c r="M304" i="1" s="1"/>
  <c r="N304" i="1" s="1"/>
  <c r="L305" i="1"/>
  <c r="M305" i="1" s="1"/>
  <c r="N305" i="1" s="1"/>
  <c r="L306" i="1"/>
  <c r="M306" i="1" s="1"/>
  <c r="N306" i="1" s="1"/>
  <c r="L307" i="1"/>
  <c r="M307" i="1" s="1"/>
  <c r="N307" i="1" s="1"/>
  <c r="L308" i="1"/>
  <c r="M308" i="1" s="1"/>
  <c r="N308" i="1" s="1"/>
  <c r="L309" i="1"/>
  <c r="M309" i="1" s="1"/>
  <c r="N309" i="1" s="1"/>
  <c r="L310" i="1"/>
  <c r="M310" i="1" s="1"/>
  <c r="N310" i="1" s="1"/>
  <c r="L311" i="1"/>
  <c r="M311" i="1" s="1"/>
  <c r="N311" i="1" s="1"/>
  <c r="L312" i="1"/>
  <c r="M312" i="1" s="1"/>
  <c r="N312" i="1" s="1"/>
  <c r="L313" i="1"/>
  <c r="M313" i="1" s="1"/>
  <c r="N313" i="1" s="1"/>
  <c r="L314" i="1"/>
  <c r="M314" i="1" s="1"/>
  <c r="N314" i="1" s="1"/>
  <c r="L315" i="1"/>
  <c r="M315" i="1" s="1"/>
  <c r="N315" i="1" s="1"/>
  <c r="L316" i="1"/>
  <c r="M316" i="1" s="1"/>
  <c r="N316" i="1" s="1"/>
  <c r="L317" i="1"/>
  <c r="M317" i="1" s="1"/>
  <c r="N317" i="1" s="1"/>
  <c r="L318" i="1"/>
  <c r="M318" i="1" s="1"/>
  <c r="N318" i="1" s="1"/>
  <c r="L319" i="1"/>
  <c r="M319" i="1" s="1"/>
  <c r="N319" i="1" s="1"/>
  <c r="L320" i="1"/>
  <c r="M320" i="1" s="1"/>
  <c r="N320" i="1" s="1"/>
  <c r="L321" i="1"/>
  <c r="M321" i="1" s="1"/>
  <c r="N321" i="1" s="1"/>
  <c r="L322" i="1"/>
  <c r="M322" i="1" s="1"/>
  <c r="N322" i="1" s="1"/>
  <c r="L323" i="1"/>
  <c r="M323" i="1" s="1"/>
  <c r="N323" i="1" s="1"/>
  <c r="L324" i="1"/>
  <c r="M324" i="1" s="1"/>
  <c r="N324" i="1" s="1"/>
  <c r="L325" i="1"/>
  <c r="M325" i="1" s="1"/>
  <c r="N325" i="1" s="1"/>
  <c r="L326" i="1"/>
  <c r="M326" i="1" s="1"/>
  <c r="N326" i="1" s="1"/>
  <c r="L327" i="1"/>
  <c r="M327" i="1" s="1"/>
  <c r="N327" i="1" s="1"/>
  <c r="L328" i="1"/>
  <c r="M328" i="1" s="1"/>
  <c r="N328" i="1" s="1"/>
  <c r="L329" i="1"/>
  <c r="M329" i="1" s="1"/>
  <c r="N329" i="1" s="1"/>
  <c r="L330" i="1"/>
  <c r="M330" i="1" s="1"/>
  <c r="N330" i="1" s="1"/>
  <c r="L331" i="1"/>
  <c r="M331" i="1" s="1"/>
  <c r="N331" i="1" s="1"/>
  <c r="L332" i="1"/>
  <c r="M332" i="1" s="1"/>
  <c r="N332" i="1" s="1"/>
  <c r="L333" i="1"/>
  <c r="M333" i="1" s="1"/>
  <c r="N333" i="1" s="1"/>
  <c r="L334" i="1"/>
  <c r="M334" i="1" s="1"/>
  <c r="N334" i="1" s="1"/>
  <c r="L335" i="1"/>
  <c r="M335" i="1" s="1"/>
  <c r="N335" i="1" s="1"/>
  <c r="L336" i="1"/>
  <c r="M336" i="1" s="1"/>
  <c r="N336" i="1" s="1"/>
  <c r="L337" i="1"/>
  <c r="M337" i="1" s="1"/>
  <c r="N337" i="1" s="1"/>
  <c r="L338" i="1"/>
  <c r="M338" i="1" s="1"/>
  <c r="N338" i="1" s="1"/>
  <c r="L339" i="1"/>
  <c r="M339" i="1" s="1"/>
  <c r="N339" i="1" s="1"/>
  <c r="L340" i="1"/>
  <c r="M340" i="1" s="1"/>
  <c r="N340" i="1" s="1"/>
  <c r="L341" i="1"/>
  <c r="M341" i="1" s="1"/>
  <c r="N341" i="1" s="1"/>
  <c r="L342" i="1"/>
  <c r="M342" i="1" s="1"/>
  <c r="N342" i="1" s="1"/>
  <c r="L343" i="1"/>
  <c r="M343" i="1" s="1"/>
  <c r="N343" i="1" s="1"/>
  <c r="L344" i="1"/>
  <c r="M344" i="1" s="1"/>
  <c r="N344" i="1" s="1"/>
  <c r="L345" i="1"/>
  <c r="M345" i="1" s="1"/>
  <c r="N345" i="1" s="1"/>
  <c r="L346" i="1"/>
  <c r="M346" i="1" s="1"/>
  <c r="N346" i="1" s="1"/>
  <c r="L347" i="1"/>
  <c r="M347" i="1" s="1"/>
  <c r="N347" i="1" s="1"/>
  <c r="L348" i="1"/>
  <c r="M348" i="1" s="1"/>
  <c r="N348" i="1" s="1"/>
  <c r="L349" i="1"/>
  <c r="M349" i="1" s="1"/>
  <c r="N349" i="1" s="1"/>
  <c r="L350" i="1"/>
  <c r="M350" i="1" s="1"/>
  <c r="N350" i="1" s="1"/>
  <c r="L351" i="1"/>
  <c r="M351" i="1" s="1"/>
  <c r="N351" i="1" s="1"/>
  <c r="L352" i="1"/>
  <c r="M352" i="1" s="1"/>
  <c r="N352" i="1" s="1"/>
  <c r="L353" i="1"/>
  <c r="M353" i="1" s="1"/>
  <c r="N353" i="1" s="1"/>
  <c r="L354" i="1"/>
  <c r="M354" i="1" s="1"/>
  <c r="N354" i="1" s="1"/>
  <c r="L355" i="1"/>
  <c r="M355" i="1" s="1"/>
  <c r="N355" i="1" s="1"/>
  <c r="L356" i="1"/>
  <c r="M356" i="1" s="1"/>
  <c r="N356" i="1" s="1"/>
  <c r="L357" i="1"/>
  <c r="M357" i="1" s="1"/>
  <c r="N357" i="1" s="1"/>
  <c r="L358" i="1"/>
  <c r="M358" i="1" s="1"/>
  <c r="N358" i="1" s="1"/>
  <c r="L359" i="1"/>
  <c r="M359" i="1" s="1"/>
  <c r="N359" i="1" s="1"/>
  <c r="L360" i="1"/>
  <c r="M360" i="1" s="1"/>
  <c r="N360" i="1" s="1"/>
  <c r="L361" i="1"/>
  <c r="M361" i="1" s="1"/>
  <c r="N361" i="1" s="1"/>
  <c r="L362" i="1"/>
  <c r="M362" i="1" s="1"/>
  <c r="N362" i="1" s="1"/>
  <c r="L363" i="1"/>
  <c r="M363" i="1" s="1"/>
  <c r="N363" i="1" s="1"/>
  <c r="L364" i="1"/>
  <c r="M364" i="1" s="1"/>
  <c r="N364" i="1" s="1"/>
  <c r="L365" i="1"/>
  <c r="M365" i="1" s="1"/>
  <c r="N365" i="1" s="1"/>
  <c r="L366" i="1"/>
  <c r="M366" i="1" s="1"/>
  <c r="N366" i="1" s="1"/>
  <c r="L367" i="1"/>
  <c r="M367" i="1" s="1"/>
  <c r="N367" i="1" s="1"/>
  <c r="L368" i="1"/>
  <c r="M368" i="1" s="1"/>
  <c r="N368" i="1" s="1"/>
  <c r="L369" i="1"/>
  <c r="M369" i="1" s="1"/>
  <c r="N369" i="1" s="1"/>
  <c r="L370" i="1"/>
  <c r="M370" i="1" s="1"/>
  <c r="N370" i="1" s="1"/>
  <c r="L371" i="1"/>
  <c r="M371" i="1" s="1"/>
  <c r="N371" i="1" s="1"/>
  <c r="L372" i="1"/>
  <c r="M372" i="1" s="1"/>
  <c r="N372" i="1" s="1"/>
  <c r="L373" i="1"/>
  <c r="M373" i="1" s="1"/>
  <c r="N373" i="1" s="1"/>
  <c r="L374" i="1"/>
  <c r="M374" i="1" s="1"/>
  <c r="N374" i="1" s="1"/>
  <c r="L375" i="1"/>
  <c r="M375" i="1" s="1"/>
  <c r="N375" i="1" s="1"/>
  <c r="L376" i="1"/>
  <c r="M376" i="1" s="1"/>
  <c r="N376" i="1" s="1"/>
  <c r="L377" i="1"/>
  <c r="M377" i="1" s="1"/>
  <c r="N377" i="1" s="1"/>
  <c r="L378" i="1"/>
  <c r="M378" i="1" s="1"/>
  <c r="N378" i="1" s="1"/>
  <c r="L379" i="1"/>
  <c r="M379" i="1" s="1"/>
  <c r="N379" i="1" s="1"/>
  <c r="L380" i="1"/>
  <c r="M380" i="1" s="1"/>
  <c r="N380" i="1" s="1"/>
  <c r="L381" i="1"/>
  <c r="M381" i="1" s="1"/>
  <c r="N381" i="1" s="1"/>
  <c r="L382" i="1"/>
  <c r="M382" i="1" s="1"/>
  <c r="N382" i="1" s="1"/>
  <c r="L383" i="1"/>
  <c r="M383" i="1" s="1"/>
  <c r="N383" i="1" s="1"/>
  <c r="L384" i="1"/>
  <c r="M384" i="1" s="1"/>
  <c r="N384" i="1" s="1"/>
  <c r="L385" i="1"/>
  <c r="M385" i="1" s="1"/>
  <c r="N385" i="1" s="1"/>
  <c r="L386" i="1"/>
  <c r="M386" i="1" s="1"/>
  <c r="N386" i="1" s="1"/>
  <c r="L387" i="1"/>
  <c r="M387" i="1" s="1"/>
  <c r="N387" i="1" s="1"/>
  <c r="L388" i="1"/>
  <c r="M388" i="1" s="1"/>
  <c r="N388" i="1" s="1"/>
  <c r="L389" i="1"/>
  <c r="M389" i="1" s="1"/>
  <c r="N389" i="1" s="1"/>
  <c r="L390" i="1"/>
  <c r="M390" i="1" s="1"/>
  <c r="N390" i="1" s="1"/>
  <c r="L391" i="1"/>
  <c r="M391" i="1" s="1"/>
  <c r="N391" i="1" s="1"/>
  <c r="L392" i="1"/>
  <c r="M392" i="1" s="1"/>
  <c r="N392" i="1" s="1"/>
  <c r="L393" i="1"/>
  <c r="M393" i="1" s="1"/>
  <c r="N393" i="1" s="1"/>
  <c r="L394" i="1"/>
  <c r="M394" i="1" s="1"/>
  <c r="N394" i="1" s="1"/>
  <c r="L395" i="1"/>
  <c r="M395" i="1" s="1"/>
  <c r="N395" i="1" s="1"/>
  <c r="L396" i="1"/>
  <c r="M396" i="1" s="1"/>
  <c r="N396" i="1" s="1"/>
  <c r="L397" i="1"/>
  <c r="M397" i="1" s="1"/>
  <c r="N397" i="1" s="1"/>
  <c r="L398" i="1"/>
  <c r="M398" i="1" s="1"/>
  <c r="N398" i="1" s="1"/>
  <c r="L399" i="1"/>
  <c r="M399" i="1" s="1"/>
  <c r="N399" i="1" s="1"/>
  <c r="L400" i="1"/>
  <c r="M400" i="1" s="1"/>
  <c r="N400" i="1" s="1"/>
  <c r="L401" i="1"/>
  <c r="M401" i="1" s="1"/>
  <c r="N401" i="1" s="1"/>
  <c r="L402" i="1"/>
  <c r="M402" i="1" s="1"/>
  <c r="N402" i="1" s="1"/>
  <c r="L403" i="1"/>
  <c r="M403" i="1" s="1"/>
  <c r="N403" i="1" s="1"/>
  <c r="L404" i="1"/>
  <c r="M404" i="1" s="1"/>
  <c r="N404" i="1" s="1"/>
  <c r="L405" i="1"/>
  <c r="M405" i="1" s="1"/>
  <c r="N405" i="1" s="1"/>
  <c r="L406" i="1"/>
  <c r="M406" i="1" s="1"/>
  <c r="N406" i="1" s="1"/>
  <c r="L407" i="1"/>
  <c r="M407" i="1" s="1"/>
  <c r="N407" i="1" s="1"/>
  <c r="L408" i="1"/>
  <c r="M408" i="1" s="1"/>
  <c r="N408" i="1" s="1"/>
  <c r="L409" i="1"/>
  <c r="M409" i="1" s="1"/>
  <c r="N409" i="1" s="1"/>
  <c r="L410" i="1"/>
  <c r="M410" i="1" s="1"/>
  <c r="N410" i="1" s="1"/>
  <c r="L411" i="1"/>
  <c r="M411" i="1" s="1"/>
  <c r="N411" i="1" s="1"/>
  <c r="L412" i="1"/>
  <c r="M412" i="1" s="1"/>
  <c r="N412" i="1" s="1"/>
  <c r="L413" i="1"/>
  <c r="M413" i="1" s="1"/>
  <c r="N413" i="1" s="1"/>
  <c r="L414" i="1"/>
  <c r="M414" i="1" s="1"/>
  <c r="N414" i="1" s="1"/>
  <c r="L415" i="1"/>
  <c r="M415" i="1" s="1"/>
  <c r="N415" i="1" s="1"/>
  <c r="L416" i="1"/>
  <c r="M416" i="1" s="1"/>
  <c r="N416" i="1" s="1"/>
  <c r="L417" i="1"/>
  <c r="M417" i="1" s="1"/>
  <c r="N417" i="1" s="1"/>
  <c r="L418" i="1"/>
  <c r="M418" i="1" s="1"/>
  <c r="N418" i="1" s="1"/>
  <c r="L419" i="1"/>
  <c r="M419" i="1" s="1"/>
  <c r="N419" i="1" s="1"/>
  <c r="L420" i="1"/>
  <c r="M420" i="1" s="1"/>
  <c r="N420" i="1" s="1"/>
  <c r="L421" i="1"/>
  <c r="M421" i="1" s="1"/>
  <c r="N421" i="1" s="1"/>
  <c r="L422" i="1"/>
  <c r="M422" i="1" s="1"/>
  <c r="N422" i="1" s="1"/>
  <c r="L423" i="1"/>
  <c r="M423" i="1" s="1"/>
  <c r="N423" i="1" s="1"/>
  <c r="L424" i="1"/>
  <c r="M424" i="1" s="1"/>
  <c r="N424" i="1" s="1"/>
  <c r="L425" i="1"/>
  <c r="M425" i="1" s="1"/>
  <c r="N425" i="1" s="1"/>
  <c r="L426" i="1"/>
  <c r="M426" i="1" s="1"/>
  <c r="N426" i="1" s="1"/>
  <c r="L427" i="1"/>
  <c r="M427" i="1" s="1"/>
  <c r="N427" i="1" s="1"/>
  <c r="L428" i="1"/>
  <c r="M428" i="1" s="1"/>
  <c r="N428" i="1" s="1"/>
  <c r="L429" i="1"/>
  <c r="M429" i="1" s="1"/>
  <c r="N429" i="1" s="1"/>
  <c r="L430" i="1"/>
  <c r="M430" i="1" s="1"/>
  <c r="N430" i="1" s="1"/>
  <c r="L431" i="1"/>
  <c r="M431" i="1" s="1"/>
  <c r="N431" i="1" s="1"/>
  <c r="L432" i="1"/>
  <c r="M432" i="1" s="1"/>
  <c r="N432" i="1" s="1"/>
  <c r="L433" i="1"/>
  <c r="M433" i="1" s="1"/>
  <c r="N433" i="1" s="1"/>
  <c r="L434" i="1"/>
  <c r="M434" i="1" s="1"/>
  <c r="N434" i="1" s="1"/>
  <c r="L435" i="1"/>
  <c r="M435" i="1" s="1"/>
  <c r="N435" i="1" s="1"/>
  <c r="L436" i="1"/>
  <c r="M436" i="1" s="1"/>
  <c r="N436" i="1" s="1"/>
  <c r="L437" i="1"/>
  <c r="M437" i="1" s="1"/>
  <c r="N437" i="1" s="1"/>
  <c r="L438" i="1"/>
  <c r="M438" i="1" s="1"/>
  <c r="N438" i="1" s="1"/>
  <c r="L439" i="1"/>
  <c r="M439" i="1" s="1"/>
  <c r="N439" i="1" s="1"/>
  <c r="L440" i="1"/>
  <c r="M440" i="1" s="1"/>
  <c r="N440" i="1" s="1"/>
  <c r="L441" i="1"/>
  <c r="M441" i="1" s="1"/>
  <c r="N441" i="1" s="1"/>
  <c r="L442" i="1"/>
  <c r="M442" i="1" s="1"/>
  <c r="N442" i="1" s="1"/>
  <c r="L443" i="1"/>
  <c r="M443" i="1" s="1"/>
  <c r="N443" i="1" s="1"/>
  <c r="L444" i="1"/>
  <c r="M444" i="1" s="1"/>
  <c r="N444" i="1" s="1"/>
  <c r="L445" i="1"/>
  <c r="M445" i="1" s="1"/>
  <c r="N445" i="1" s="1"/>
  <c r="L446" i="1"/>
  <c r="M446" i="1" s="1"/>
  <c r="N446" i="1" s="1"/>
  <c r="L447" i="1"/>
  <c r="M447" i="1" s="1"/>
  <c r="N447" i="1" s="1"/>
  <c r="L448" i="1"/>
  <c r="M448" i="1" s="1"/>
  <c r="N448" i="1" s="1"/>
  <c r="L449" i="1"/>
  <c r="M449" i="1" s="1"/>
  <c r="N449" i="1" s="1"/>
  <c r="L450" i="1"/>
  <c r="M450" i="1" s="1"/>
  <c r="N450" i="1" s="1"/>
  <c r="L451" i="1"/>
  <c r="M451" i="1" s="1"/>
  <c r="N451" i="1" s="1"/>
  <c r="L452" i="1"/>
  <c r="M452" i="1" s="1"/>
  <c r="N452" i="1" s="1"/>
  <c r="L453" i="1"/>
  <c r="M453" i="1" s="1"/>
  <c r="N453" i="1" s="1"/>
  <c r="L454" i="1"/>
  <c r="M454" i="1" s="1"/>
  <c r="N454" i="1" s="1"/>
  <c r="L455" i="1"/>
  <c r="M455" i="1" s="1"/>
  <c r="N455" i="1" s="1"/>
  <c r="L456" i="1"/>
  <c r="M456" i="1" s="1"/>
  <c r="N456" i="1" s="1"/>
  <c r="L457" i="1"/>
  <c r="M457" i="1" s="1"/>
  <c r="N457" i="1" s="1"/>
  <c r="L458" i="1"/>
  <c r="M458" i="1" s="1"/>
  <c r="N458" i="1" s="1"/>
  <c r="L459" i="1"/>
  <c r="M459" i="1" s="1"/>
  <c r="N459" i="1" s="1"/>
  <c r="L460" i="1"/>
  <c r="M460" i="1" s="1"/>
  <c r="N460" i="1" s="1"/>
  <c r="L461" i="1"/>
  <c r="M461" i="1" s="1"/>
  <c r="N461" i="1" s="1"/>
  <c r="L462" i="1"/>
  <c r="M462" i="1" s="1"/>
  <c r="N462" i="1" s="1"/>
  <c r="L463" i="1"/>
  <c r="M463" i="1" s="1"/>
  <c r="N463" i="1" s="1"/>
  <c r="L464" i="1"/>
  <c r="M464" i="1" s="1"/>
  <c r="N464" i="1" s="1"/>
  <c r="L465" i="1"/>
  <c r="M465" i="1" s="1"/>
  <c r="N465" i="1" s="1"/>
  <c r="L466" i="1"/>
  <c r="M466" i="1" s="1"/>
  <c r="N466" i="1" s="1"/>
  <c r="L467" i="1"/>
  <c r="M467" i="1" s="1"/>
  <c r="N467" i="1" s="1"/>
  <c r="L468" i="1"/>
  <c r="M468" i="1" s="1"/>
  <c r="N468" i="1" s="1"/>
  <c r="L469" i="1"/>
  <c r="M469" i="1" s="1"/>
  <c r="N469" i="1" s="1"/>
  <c r="L470" i="1"/>
  <c r="M470" i="1" s="1"/>
  <c r="N470" i="1" s="1"/>
  <c r="L471" i="1"/>
  <c r="M471" i="1" s="1"/>
  <c r="N471" i="1" s="1"/>
  <c r="L472" i="1"/>
  <c r="M472" i="1" s="1"/>
  <c r="N472" i="1" s="1"/>
  <c r="L473" i="1"/>
  <c r="M473" i="1" s="1"/>
  <c r="N473" i="1" s="1"/>
  <c r="L474" i="1"/>
  <c r="M474" i="1" s="1"/>
  <c r="N474" i="1" s="1"/>
  <c r="L475" i="1"/>
  <c r="M475" i="1" s="1"/>
  <c r="N475" i="1" s="1"/>
  <c r="L476" i="1"/>
  <c r="M476" i="1" s="1"/>
  <c r="N476" i="1" s="1"/>
  <c r="L477" i="1"/>
  <c r="M477" i="1" s="1"/>
  <c r="N477" i="1" s="1"/>
  <c r="L478" i="1"/>
  <c r="M478" i="1" s="1"/>
  <c r="N478" i="1" s="1"/>
  <c r="L479" i="1"/>
  <c r="M479" i="1" s="1"/>
  <c r="N479" i="1" s="1"/>
  <c r="L480" i="1"/>
  <c r="M480" i="1" s="1"/>
  <c r="N480" i="1" s="1"/>
  <c r="L481" i="1"/>
  <c r="M481" i="1" s="1"/>
  <c r="N481" i="1" s="1"/>
  <c r="L482" i="1"/>
  <c r="M482" i="1" s="1"/>
  <c r="N482" i="1" s="1"/>
  <c r="L483" i="1"/>
  <c r="M483" i="1" s="1"/>
  <c r="N483" i="1" s="1"/>
  <c r="L484" i="1"/>
  <c r="M484" i="1" s="1"/>
  <c r="N484" i="1" s="1"/>
  <c r="L485" i="1"/>
  <c r="M485" i="1" s="1"/>
  <c r="N485" i="1" s="1"/>
  <c r="L486" i="1"/>
  <c r="M486" i="1" s="1"/>
  <c r="N486" i="1" s="1"/>
  <c r="L487" i="1"/>
  <c r="M487" i="1" s="1"/>
  <c r="N487" i="1" s="1"/>
  <c r="L488" i="1"/>
  <c r="M488" i="1" s="1"/>
  <c r="N488" i="1" s="1"/>
  <c r="L489" i="1"/>
  <c r="M489" i="1" s="1"/>
  <c r="N489" i="1" s="1"/>
  <c r="L490" i="1"/>
  <c r="M490" i="1" s="1"/>
  <c r="N490" i="1" s="1"/>
  <c r="L491" i="1"/>
  <c r="M491" i="1" s="1"/>
  <c r="N491" i="1" s="1"/>
  <c r="L492" i="1"/>
  <c r="M492" i="1" s="1"/>
  <c r="N492" i="1" s="1"/>
  <c r="L493" i="1"/>
  <c r="M493" i="1" s="1"/>
  <c r="N493" i="1" s="1"/>
  <c r="L494" i="1"/>
  <c r="M494" i="1" s="1"/>
  <c r="N494" i="1" s="1"/>
  <c r="L495" i="1"/>
  <c r="M495" i="1" s="1"/>
  <c r="N495" i="1" s="1"/>
  <c r="L496" i="1"/>
  <c r="M496" i="1" s="1"/>
  <c r="N496" i="1" s="1"/>
  <c r="L497" i="1"/>
  <c r="M497" i="1" s="1"/>
  <c r="N497" i="1" s="1"/>
  <c r="L498" i="1"/>
  <c r="M498" i="1" s="1"/>
  <c r="N498" i="1" s="1"/>
  <c r="L499" i="1"/>
  <c r="M499" i="1" s="1"/>
  <c r="N499" i="1" s="1"/>
  <c r="L500" i="1"/>
  <c r="M500" i="1" s="1"/>
  <c r="N500" i="1" s="1"/>
  <c r="L501" i="1"/>
  <c r="M501" i="1" s="1"/>
  <c r="N501" i="1" s="1"/>
  <c r="L502" i="1"/>
  <c r="M502" i="1" s="1"/>
  <c r="N502" i="1" s="1"/>
  <c r="L503" i="1"/>
  <c r="M503" i="1" s="1"/>
  <c r="N503" i="1" s="1"/>
  <c r="L504" i="1"/>
  <c r="M504" i="1" s="1"/>
  <c r="N504" i="1" s="1"/>
  <c r="L505" i="1"/>
  <c r="M505" i="1" s="1"/>
  <c r="N505" i="1" s="1"/>
  <c r="L506" i="1"/>
  <c r="M506" i="1" s="1"/>
  <c r="N506" i="1" s="1"/>
  <c r="L507" i="1"/>
  <c r="M507" i="1" s="1"/>
  <c r="N507" i="1" s="1"/>
  <c r="L508" i="1"/>
  <c r="M508" i="1" s="1"/>
  <c r="N508" i="1" s="1"/>
  <c r="L509" i="1"/>
  <c r="M509" i="1" s="1"/>
  <c r="N509" i="1" s="1"/>
  <c r="L510" i="1"/>
  <c r="M510" i="1" s="1"/>
  <c r="N510" i="1" s="1"/>
  <c r="L511" i="1"/>
  <c r="M511" i="1" s="1"/>
  <c r="N511" i="1" s="1"/>
  <c r="L512" i="1"/>
  <c r="M512" i="1" s="1"/>
  <c r="N512" i="1" s="1"/>
  <c r="L513" i="1"/>
  <c r="M513" i="1" s="1"/>
  <c r="N513" i="1" s="1"/>
  <c r="L514" i="1"/>
  <c r="M514" i="1" s="1"/>
  <c r="N514" i="1" s="1"/>
  <c r="L515" i="1"/>
  <c r="M515" i="1" s="1"/>
  <c r="N515" i="1" s="1"/>
  <c r="L516" i="1"/>
  <c r="M516" i="1" s="1"/>
  <c r="N516" i="1" s="1"/>
  <c r="L517" i="1"/>
  <c r="M517" i="1" s="1"/>
  <c r="N517" i="1" s="1"/>
  <c r="L518" i="1"/>
  <c r="M518" i="1" s="1"/>
  <c r="N518" i="1" s="1"/>
  <c r="L519" i="1"/>
  <c r="M519" i="1" s="1"/>
  <c r="N519" i="1" s="1"/>
  <c r="L520" i="1"/>
  <c r="M520" i="1" s="1"/>
  <c r="N520" i="1" s="1"/>
  <c r="L521" i="1"/>
  <c r="M521" i="1" s="1"/>
  <c r="N521" i="1" s="1"/>
  <c r="L522" i="1"/>
  <c r="M522" i="1" s="1"/>
  <c r="N522" i="1" s="1"/>
  <c r="L523" i="1"/>
  <c r="M523" i="1" s="1"/>
  <c r="N523" i="1" s="1"/>
  <c r="L524" i="1"/>
  <c r="M524" i="1" s="1"/>
  <c r="N524" i="1" s="1"/>
  <c r="L525" i="1"/>
  <c r="M525" i="1" s="1"/>
  <c r="N525" i="1" s="1"/>
  <c r="L526" i="1"/>
  <c r="M526" i="1" s="1"/>
  <c r="N526" i="1" s="1"/>
  <c r="L527" i="1"/>
  <c r="M527" i="1" s="1"/>
  <c r="N527" i="1" s="1"/>
  <c r="L528" i="1"/>
  <c r="M528" i="1" s="1"/>
  <c r="N528" i="1" s="1"/>
  <c r="L529" i="1"/>
  <c r="M529" i="1" s="1"/>
  <c r="N529" i="1" s="1"/>
  <c r="L530" i="1"/>
  <c r="M530" i="1" s="1"/>
  <c r="N530" i="1" s="1"/>
  <c r="L531" i="1"/>
  <c r="M531" i="1" s="1"/>
  <c r="N531" i="1" s="1"/>
  <c r="L532" i="1"/>
  <c r="M532" i="1" s="1"/>
  <c r="N532" i="1" s="1"/>
  <c r="L533" i="1"/>
  <c r="M533" i="1" s="1"/>
  <c r="N533" i="1" s="1"/>
  <c r="L534" i="1"/>
  <c r="M534" i="1" s="1"/>
  <c r="N534" i="1" s="1"/>
  <c r="L535" i="1"/>
  <c r="M535" i="1" s="1"/>
  <c r="N535" i="1" s="1"/>
  <c r="L536" i="1"/>
  <c r="M536" i="1" s="1"/>
  <c r="N536" i="1" s="1"/>
  <c r="L537" i="1"/>
  <c r="M537" i="1" s="1"/>
  <c r="N537" i="1" s="1"/>
  <c r="L538" i="1"/>
  <c r="M538" i="1" s="1"/>
  <c r="N538" i="1" s="1"/>
  <c r="L539" i="1"/>
  <c r="M539" i="1" s="1"/>
  <c r="N539" i="1" s="1"/>
  <c r="L540" i="1"/>
  <c r="M540" i="1" s="1"/>
  <c r="N540" i="1" s="1"/>
  <c r="L541" i="1"/>
  <c r="M541" i="1" s="1"/>
  <c r="N541" i="1" s="1"/>
  <c r="L542" i="1"/>
  <c r="M542" i="1" s="1"/>
  <c r="N542" i="1" s="1"/>
  <c r="L543" i="1"/>
  <c r="M543" i="1" s="1"/>
  <c r="N543" i="1" s="1"/>
  <c r="L544" i="1"/>
  <c r="M544" i="1" s="1"/>
  <c r="N544" i="1" s="1"/>
  <c r="L545" i="1"/>
  <c r="M545" i="1" s="1"/>
  <c r="N545" i="1" s="1"/>
  <c r="L546" i="1"/>
  <c r="M546" i="1" s="1"/>
  <c r="N546" i="1" s="1"/>
  <c r="L547" i="1"/>
  <c r="M547" i="1" s="1"/>
  <c r="N547" i="1" s="1"/>
  <c r="L548" i="1"/>
  <c r="M548" i="1" s="1"/>
  <c r="N548" i="1" s="1"/>
  <c r="L549" i="1"/>
  <c r="M549" i="1" s="1"/>
  <c r="N549" i="1" s="1"/>
  <c r="L550" i="1"/>
  <c r="M550" i="1" s="1"/>
  <c r="N550" i="1" s="1"/>
  <c r="L551" i="1"/>
  <c r="M551" i="1" s="1"/>
  <c r="N551" i="1" s="1"/>
  <c r="L552" i="1"/>
  <c r="M552" i="1" s="1"/>
  <c r="N552" i="1" s="1"/>
  <c r="L553" i="1"/>
  <c r="M553" i="1" s="1"/>
  <c r="N553" i="1" s="1"/>
  <c r="L554" i="1"/>
  <c r="M554" i="1" s="1"/>
  <c r="N554" i="1" s="1"/>
  <c r="L555" i="1"/>
  <c r="M555" i="1" s="1"/>
  <c r="N555" i="1" s="1"/>
  <c r="L556" i="1"/>
  <c r="M556" i="1" s="1"/>
  <c r="N556" i="1" s="1"/>
  <c r="L557" i="1"/>
  <c r="M557" i="1" s="1"/>
  <c r="N557" i="1" s="1"/>
  <c r="L558" i="1"/>
  <c r="M558" i="1" s="1"/>
  <c r="N558" i="1" s="1"/>
  <c r="L559" i="1"/>
  <c r="M559" i="1" s="1"/>
  <c r="N559" i="1" s="1"/>
  <c r="L560" i="1"/>
  <c r="M560" i="1" s="1"/>
  <c r="N560" i="1" s="1"/>
  <c r="L561" i="1"/>
  <c r="M561" i="1" s="1"/>
  <c r="N561" i="1" s="1"/>
  <c r="L562" i="1"/>
  <c r="M562" i="1" s="1"/>
  <c r="N562" i="1" s="1"/>
  <c r="L563" i="1"/>
  <c r="M563" i="1" s="1"/>
  <c r="N563" i="1" s="1"/>
  <c r="L564" i="1"/>
  <c r="M564" i="1" s="1"/>
  <c r="N564" i="1" s="1"/>
  <c r="L565" i="1"/>
  <c r="M565" i="1" s="1"/>
  <c r="N565" i="1" s="1"/>
  <c r="L566" i="1"/>
  <c r="M566" i="1" s="1"/>
  <c r="N566" i="1" s="1"/>
  <c r="L567" i="1"/>
  <c r="M567" i="1" s="1"/>
  <c r="N567" i="1" s="1"/>
  <c r="L568" i="1"/>
  <c r="M568" i="1" s="1"/>
  <c r="N568" i="1" s="1"/>
  <c r="L569" i="1"/>
  <c r="M569" i="1" s="1"/>
  <c r="N569" i="1" s="1"/>
  <c r="L570" i="1"/>
  <c r="M570" i="1" s="1"/>
  <c r="N570" i="1" s="1"/>
  <c r="L571" i="1"/>
  <c r="M571" i="1" s="1"/>
  <c r="N571" i="1" s="1"/>
  <c r="L572" i="1"/>
  <c r="M572" i="1" s="1"/>
  <c r="N572" i="1" s="1"/>
  <c r="L573" i="1"/>
  <c r="M573" i="1" s="1"/>
  <c r="N573" i="1" s="1"/>
  <c r="L574" i="1"/>
  <c r="M574" i="1" s="1"/>
  <c r="N574" i="1" s="1"/>
  <c r="L575" i="1"/>
  <c r="M575" i="1" s="1"/>
  <c r="N575" i="1" s="1"/>
  <c r="L576" i="1"/>
  <c r="M576" i="1" s="1"/>
  <c r="N576" i="1" s="1"/>
  <c r="L577" i="1"/>
  <c r="M577" i="1" s="1"/>
  <c r="N577" i="1" s="1"/>
  <c r="L578" i="1"/>
  <c r="M578" i="1" s="1"/>
  <c r="N578" i="1" s="1"/>
  <c r="L579" i="1"/>
  <c r="M579" i="1" s="1"/>
  <c r="N579" i="1" s="1"/>
  <c r="L580" i="1"/>
  <c r="M580" i="1" s="1"/>
  <c r="N580" i="1" s="1"/>
  <c r="L581" i="1"/>
  <c r="M581" i="1" s="1"/>
  <c r="N581" i="1" s="1"/>
  <c r="L582" i="1"/>
  <c r="M582" i="1" s="1"/>
  <c r="N582" i="1" s="1"/>
  <c r="L583" i="1"/>
  <c r="M583" i="1" s="1"/>
  <c r="N583" i="1" s="1"/>
  <c r="L584" i="1"/>
  <c r="M584" i="1" s="1"/>
  <c r="N584" i="1" s="1"/>
  <c r="L585" i="1"/>
  <c r="M585" i="1" s="1"/>
  <c r="N585" i="1" s="1"/>
  <c r="L586" i="1"/>
  <c r="M586" i="1" s="1"/>
  <c r="N586" i="1" s="1"/>
  <c r="L587" i="1"/>
  <c r="M587" i="1" s="1"/>
  <c r="N587" i="1" s="1"/>
  <c r="L588" i="1"/>
  <c r="M588" i="1" s="1"/>
  <c r="N588" i="1" s="1"/>
  <c r="L589" i="1"/>
  <c r="M589" i="1" s="1"/>
  <c r="N589" i="1" s="1"/>
  <c r="L590" i="1"/>
  <c r="M590" i="1" s="1"/>
  <c r="N590" i="1" s="1"/>
  <c r="L591" i="1"/>
  <c r="M591" i="1" s="1"/>
  <c r="N591" i="1" s="1"/>
  <c r="L592" i="1"/>
  <c r="M592" i="1" s="1"/>
  <c r="N592" i="1" s="1"/>
  <c r="L593" i="1"/>
  <c r="M593" i="1" s="1"/>
  <c r="N593" i="1" s="1"/>
  <c r="L594" i="1"/>
  <c r="M594" i="1" s="1"/>
  <c r="N594" i="1" s="1"/>
  <c r="L595" i="1"/>
  <c r="M595" i="1" s="1"/>
  <c r="N595" i="1" s="1"/>
  <c r="L596" i="1"/>
  <c r="M596" i="1" s="1"/>
  <c r="N596" i="1" s="1"/>
  <c r="L597" i="1"/>
  <c r="M597" i="1" s="1"/>
  <c r="N597" i="1" s="1"/>
  <c r="L598" i="1"/>
  <c r="M598" i="1" s="1"/>
  <c r="N598" i="1" s="1"/>
  <c r="L599" i="1"/>
  <c r="M599" i="1" s="1"/>
  <c r="N599" i="1" s="1"/>
  <c r="L600" i="1"/>
  <c r="M600" i="1" s="1"/>
  <c r="N600" i="1" s="1"/>
  <c r="L601" i="1"/>
  <c r="M601" i="1" s="1"/>
  <c r="N601" i="1" s="1"/>
  <c r="L602" i="1"/>
  <c r="M602" i="1" s="1"/>
  <c r="N602" i="1" s="1"/>
  <c r="L603" i="1"/>
  <c r="M603" i="1" s="1"/>
  <c r="N603" i="1" s="1"/>
  <c r="L604" i="1"/>
  <c r="M604" i="1" s="1"/>
  <c r="N604" i="1" s="1"/>
  <c r="L605" i="1"/>
  <c r="M605" i="1" s="1"/>
  <c r="N605" i="1" s="1"/>
  <c r="L606" i="1"/>
  <c r="M606" i="1" s="1"/>
  <c r="N606" i="1" s="1"/>
  <c r="L607" i="1"/>
  <c r="M607" i="1" s="1"/>
  <c r="N607" i="1" s="1"/>
  <c r="L608" i="1"/>
  <c r="M608" i="1" s="1"/>
  <c r="N608" i="1" s="1"/>
  <c r="L609" i="1"/>
  <c r="M609" i="1" s="1"/>
  <c r="N609" i="1" s="1"/>
  <c r="L610" i="1"/>
  <c r="M610" i="1" s="1"/>
  <c r="N610" i="1" s="1"/>
  <c r="L611" i="1"/>
  <c r="M611" i="1" s="1"/>
  <c r="N611" i="1" s="1"/>
  <c r="L612" i="1"/>
  <c r="M612" i="1" s="1"/>
  <c r="N612" i="1" s="1"/>
  <c r="L613" i="1"/>
  <c r="M613" i="1" s="1"/>
  <c r="N613" i="1" s="1"/>
  <c r="L614" i="1"/>
  <c r="M614" i="1" s="1"/>
  <c r="N614" i="1" s="1"/>
  <c r="L615" i="1"/>
  <c r="M615" i="1" s="1"/>
  <c r="N615" i="1" s="1"/>
  <c r="L616" i="1"/>
  <c r="M616" i="1" s="1"/>
  <c r="N616" i="1" s="1"/>
  <c r="L617" i="1"/>
  <c r="M617" i="1" s="1"/>
  <c r="N617" i="1" s="1"/>
  <c r="L618" i="1"/>
  <c r="M618" i="1" s="1"/>
  <c r="N618" i="1" s="1"/>
  <c r="L619" i="1"/>
  <c r="M619" i="1" s="1"/>
  <c r="N619" i="1" s="1"/>
  <c r="L620" i="1"/>
  <c r="M620" i="1" s="1"/>
  <c r="N620" i="1" s="1"/>
  <c r="L621" i="1"/>
  <c r="M621" i="1" s="1"/>
  <c r="N621" i="1" s="1"/>
  <c r="L622" i="1"/>
  <c r="M622" i="1" s="1"/>
  <c r="N622" i="1" s="1"/>
  <c r="L623" i="1"/>
  <c r="M623" i="1" s="1"/>
  <c r="N623" i="1" s="1"/>
  <c r="L624" i="1"/>
  <c r="M624" i="1" s="1"/>
  <c r="N624" i="1" s="1"/>
  <c r="L625" i="1"/>
  <c r="M625" i="1" s="1"/>
  <c r="N625" i="1" s="1"/>
  <c r="L626" i="1"/>
  <c r="M626" i="1" s="1"/>
  <c r="N626" i="1" s="1"/>
  <c r="L627" i="1"/>
  <c r="M627" i="1" s="1"/>
  <c r="N627" i="1" s="1"/>
  <c r="L628" i="1"/>
  <c r="M628" i="1" s="1"/>
  <c r="N628" i="1" s="1"/>
  <c r="L629" i="1"/>
  <c r="M629" i="1" s="1"/>
  <c r="N629" i="1" s="1"/>
  <c r="L630" i="1"/>
  <c r="M630" i="1" s="1"/>
  <c r="N630" i="1" s="1"/>
  <c r="L631" i="1"/>
  <c r="M631" i="1" s="1"/>
  <c r="N631" i="1" s="1"/>
  <c r="L632" i="1"/>
  <c r="M632" i="1" s="1"/>
  <c r="N632" i="1" s="1"/>
  <c r="L633" i="1"/>
  <c r="M633" i="1" s="1"/>
  <c r="N633" i="1" s="1"/>
  <c r="L634" i="1"/>
  <c r="M634" i="1" s="1"/>
  <c r="N634" i="1" s="1"/>
  <c r="L635" i="1"/>
  <c r="M635" i="1" s="1"/>
  <c r="N635" i="1" s="1"/>
  <c r="L636" i="1"/>
  <c r="M636" i="1" s="1"/>
  <c r="N636" i="1" s="1"/>
  <c r="L637" i="1"/>
  <c r="M637" i="1" s="1"/>
  <c r="N637" i="1" s="1"/>
  <c r="L638" i="1"/>
  <c r="M638" i="1" s="1"/>
  <c r="N638" i="1" s="1"/>
  <c r="L639" i="1"/>
  <c r="M639" i="1" s="1"/>
  <c r="N639" i="1" s="1"/>
  <c r="L640" i="1"/>
  <c r="M640" i="1" s="1"/>
  <c r="N640" i="1" s="1"/>
  <c r="L641" i="1"/>
  <c r="M641" i="1" s="1"/>
  <c r="N641" i="1" s="1"/>
  <c r="L642" i="1"/>
  <c r="M642" i="1" s="1"/>
  <c r="N642" i="1" s="1"/>
  <c r="L643" i="1"/>
  <c r="M643" i="1" s="1"/>
  <c r="N643" i="1" s="1"/>
  <c r="L644" i="1"/>
  <c r="M644" i="1" s="1"/>
  <c r="N644" i="1" s="1"/>
  <c r="L645" i="1"/>
  <c r="M645" i="1" s="1"/>
  <c r="N645" i="1" s="1"/>
  <c r="L646" i="1"/>
  <c r="M646" i="1" s="1"/>
  <c r="N646" i="1" s="1"/>
  <c r="L647" i="1"/>
  <c r="M647" i="1" s="1"/>
  <c r="N647" i="1" s="1"/>
  <c r="L648" i="1"/>
  <c r="M648" i="1" s="1"/>
  <c r="N648" i="1" s="1"/>
  <c r="L649" i="1"/>
  <c r="M649" i="1" s="1"/>
  <c r="N649" i="1" s="1"/>
  <c r="L650" i="1"/>
  <c r="M650" i="1" s="1"/>
  <c r="N650" i="1" s="1"/>
  <c r="L651" i="1"/>
  <c r="M651" i="1" s="1"/>
  <c r="N651" i="1" s="1"/>
  <c r="L652" i="1"/>
  <c r="M652" i="1" s="1"/>
  <c r="N652" i="1" s="1"/>
  <c r="L653" i="1"/>
  <c r="M653" i="1" s="1"/>
  <c r="N653" i="1" s="1"/>
  <c r="L654" i="1"/>
  <c r="M654" i="1" s="1"/>
  <c r="N654" i="1" s="1"/>
  <c r="L655" i="1"/>
  <c r="M655" i="1" s="1"/>
  <c r="N655" i="1" s="1"/>
  <c r="L656" i="1"/>
  <c r="M656" i="1" s="1"/>
  <c r="N656" i="1" s="1"/>
  <c r="L657" i="1"/>
  <c r="M657" i="1" s="1"/>
  <c r="N657" i="1" s="1"/>
  <c r="L658" i="1"/>
  <c r="M658" i="1" s="1"/>
  <c r="N658" i="1" s="1"/>
  <c r="L659" i="1"/>
  <c r="M659" i="1" s="1"/>
  <c r="N659" i="1" s="1"/>
  <c r="L660" i="1"/>
  <c r="M660" i="1" s="1"/>
  <c r="N660" i="1" s="1"/>
  <c r="L661" i="1"/>
  <c r="M661" i="1" s="1"/>
  <c r="N661" i="1" s="1"/>
  <c r="L662" i="1"/>
  <c r="M662" i="1" s="1"/>
  <c r="N662" i="1" s="1"/>
  <c r="L663" i="1"/>
  <c r="M663" i="1" s="1"/>
  <c r="N663" i="1" s="1"/>
  <c r="L664" i="1"/>
  <c r="M664" i="1" s="1"/>
  <c r="N664" i="1" s="1"/>
  <c r="L665" i="1"/>
  <c r="M665" i="1" s="1"/>
  <c r="N665" i="1" s="1"/>
  <c r="L666" i="1"/>
  <c r="M666" i="1" s="1"/>
  <c r="N666" i="1" s="1"/>
  <c r="L667" i="1"/>
  <c r="M667" i="1" s="1"/>
  <c r="N667" i="1" s="1"/>
  <c r="L668" i="1"/>
  <c r="M668" i="1" s="1"/>
  <c r="N668" i="1" s="1"/>
  <c r="L669" i="1"/>
  <c r="M669" i="1" s="1"/>
  <c r="N669" i="1" s="1"/>
  <c r="L670" i="1"/>
  <c r="M670" i="1" s="1"/>
  <c r="N670" i="1" s="1"/>
  <c r="L671" i="1"/>
  <c r="M671" i="1" s="1"/>
  <c r="N671" i="1" s="1"/>
  <c r="L672" i="1"/>
  <c r="M672" i="1" s="1"/>
  <c r="N672" i="1" s="1"/>
  <c r="L673" i="1"/>
  <c r="M673" i="1" s="1"/>
  <c r="N673" i="1" s="1"/>
  <c r="L674" i="1"/>
  <c r="M674" i="1" s="1"/>
  <c r="N674" i="1" s="1"/>
  <c r="L675" i="1"/>
  <c r="M675" i="1" s="1"/>
  <c r="N675" i="1" s="1"/>
  <c r="L676" i="1"/>
  <c r="M676" i="1" s="1"/>
  <c r="N676" i="1" s="1"/>
  <c r="L677" i="1"/>
  <c r="M677" i="1" s="1"/>
  <c r="N677" i="1" s="1"/>
  <c r="L678" i="1"/>
  <c r="M678" i="1" s="1"/>
  <c r="N678" i="1" s="1"/>
  <c r="L679" i="1"/>
  <c r="M679" i="1" s="1"/>
  <c r="N679" i="1" s="1"/>
  <c r="L680" i="1"/>
  <c r="M680" i="1" s="1"/>
  <c r="N680" i="1" s="1"/>
  <c r="L681" i="1"/>
  <c r="M681" i="1" s="1"/>
  <c r="N681" i="1" s="1"/>
  <c r="L682" i="1"/>
  <c r="M682" i="1" s="1"/>
  <c r="N682" i="1" s="1"/>
  <c r="L683" i="1"/>
  <c r="M683" i="1" s="1"/>
  <c r="N683" i="1" s="1"/>
  <c r="L684" i="1"/>
  <c r="M684" i="1" s="1"/>
  <c r="N684" i="1" s="1"/>
  <c r="L685" i="1"/>
  <c r="M685" i="1" s="1"/>
  <c r="N685" i="1" s="1"/>
  <c r="L686" i="1"/>
  <c r="M686" i="1" s="1"/>
  <c r="N686" i="1" s="1"/>
  <c r="L687" i="1"/>
  <c r="M687" i="1" s="1"/>
  <c r="N687" i="1" s="1"/>
  <c r="L688" i="1"/>
  <c r="M688" i="1" s="1"/>
  <c r="N688" i="1" s="1"/>
  <c r="L689" i="1"/>
  <c r="M689" i="1" s="1"/>
  <c r="N689" i="1" s="1"/>
  <c r="L690" i="1"/>
  <c r="M690" i="1" s="1"/>
  <c r="N690" i="1" s="1"/>
  <c r="L691" i="1"/>
  <c r="M691" i="1" s="1"/>
  <c r="N691" i="1" s="1"/>
  <c r="L692" i="1"/>
  <c r="M692" i="1" s="1"/>
  <c r="N692" i="1" s="1"/>
  <c r="L693" i="1"/>
  <c r="M693" i="1" s="1"/>
  <c r="N693" i="1" s="1"/>
  <c r="L694" i="1"/>
  <c r="M694" i="1" s="1"/>
  <c r="N694" i="1" s="1"/>
  <c r="L695" i="1"/>
  <c r="M695" i="1" s="1"/>
  <c r="N695" i="1" s="1"/>
  <c r="L696" i="1"/>
  <c r="M696" i="1" s="1"/>
  <c r="N696" i="1" s="1"/>
  <c r="L697" i="1"/>
  <c r="M697" i="1" s="1"/>
  <c r="N697" i="1" s="1"/>
  <c r="L698" i="1"/>
  <c r="M698" i="1" s="1"/>
  <c r="N698" i="1" s="1"/>
  <c r="L699" i="1"/>
  <c r="M699" i="1" s="1"/>
  <c r="N699" i="1" s="1"/>
  <c r="L700" i="1"/>
  <c r="M700" i="1" s="1"/>
  <c r="N700" i="1" s="1"/>
  <c r="L701" i="1"/>
  <c r="M701" i="1" s="1"/>
  <c r="N701" i="1" s="1"/>
  <c r="L702" i="1"/>
  <c r="M702" i="1" s="1"/>
  <c r="N702" i="1" s="1"/>
  <c r="L703" i="1"/>
  <c r="M703" i="1" s="1"/>
  <c r="N703" i="1" s="1"/>
  <c r="L704" i="1"/>
  <c r="M704" i="1" s="1"/>
  <c r="N704" i="1" s="1"/>
  <c r="L705" i="1"/>
  <c r="M705" i="1" s="1"/>
  <c r="N705" i="1" s="1"/>
  <c r="L706" i="1"/>
  <c r="M706" i="1" s="1"/>
  <c r="N706" i="1" s="1"/>
  <c r="L707" i="1"/>
  <c r="M707" i="1" s="1"/>
  <c r="N707" i="1" s="1"/>
  <c r="L708" i="1"/>
  <c r="M708" i="1" s="1"/>
  <c r="N708" i="1" s="1"/>
  <c r="L709" i="1"/>
  <c r="M709" i="1" s="1"/>
  <c r="N709" i="1" s="1"/>
  <c r="L710" i="1"/>
  <c r="M710" i="1" s="1"/>
  <c r="N710" i="1" s="1"/>
  <c r="L711" i="1"/>
  <c r="M711" i="1" s="1"/>
  <c r="N711" i="1" s="1"/>
  <c r="L712" i="1"/>
  <c r="M712" i="1" s="1"/>
  <c r="N712" i="1" s="1"/>
  <c r="L713" i="1"/>
  <c r="M713" i="1" s="1"/>
  <c r="N713" i="1" s="1"/>
  <c r="L714" i="1"/>
  <c r="M714" i="1" s="1"/>
  <c r="N714" i="1" s="1"/>
  <c r="L715" i="1"/>
  <c r="M715" i="1" s="1"/>
  <c r="N715" i="1" s="1"/>
  <c r="L716" i="1"/>
  <c r="M716" i="1" s="1"/>
  <c r="N716" i="1" s="1"/>
  <c r="L717" i="1"/>
  <c r="M717" i="1" s="1"/>
  <c r="N717" i="1" s="1"/>
  <c r="L718" i="1"/>
  <c r="M718" i="1" s="1"/>
  <c r="N718" i="1" s="1"/>
  <c r="L719" i="1"/>
  <c r="M719" i="1" s="1"/>
  <c r="N719" i="1" s="1"/>
  <c r="L720" i="1"/>
  <c r="M720" i="1" s="1"/>
  <c r="N720" i="1" s="1"/>
  <c r="L721" i="1"/>
  <c r="M721" i="1" s="1"/>
  <c r="N721" i="1" s="1"/>
  <c r="L722" i="1"/>
  <c r="M722" i="1" s="1"/>
  <c r="N722" i="1" s="1"/>
  <c r="L723" i="1"/>
  <c r="M723" i="1" s="1"/>
  <c r="N723" i="1" s="1"/>
  <c r="L724" i="1"/>
  <c r="M724" i="1" s="1"/>
  <c r="N724" i="1" s="1"/>
  <c r="L725" i="1"/>
  <c r="M725" i="1" s="1"/>
  <c r="N725" i="1" s="1"/>
  <c r="L726" i="1"/>
  <c r="M726" i="1" s="1"/>
  <c r="N726" i="1" s="1"/>
  <c r="L727" i="1"/>
  <c r="M727" i="1" s="1"/>
  <c r="N727" i="1" s="1"/>
  <c r="L728" i="1"/>
  <c r="M728" i="1" s="1"/>
  <c r="N728" i="1" s="1"/>
  <c r="L729" i="1"/>
  <c r="M729" i="1" s="1"/>
  <c r="N729" i="1" s="1"/>
  <c r="L730" i="1"/>
  <c r="M730" i="1" s="1"/>
  <c r="N730" i="1" s="1"/>
  <c r="L731" i="1"/>
  <c r="M731" i="1" s="1"/>
  <c r="N731" i="1" s="1"/>
  <c r="L732" i="1"/>
  <c r="M732" i="1" s="1"/>
  <c r="N732" i="1" s="1"/>
  <c r="L733" i="1"/>
  <c r="M733" i="1" s="1"/>
  <c r="N733" i="1" s="1"/>
  <c r="L734" i="1"/>
  <c r="M734" i="1" s="1"/>
  <c r="N734" i="1" s="1"/>
  <c r="L735" i="1"/>
  <c r="M735" i="1" s="1"/>
  <c r="N735" i="1" s="1"/>
  <c r="L736" i="1"/>
  <c r="M736" i="1" s="1"/>
  <c r="N736" i="1" s="1"/>
  <c r="L737" i="1"/>
  <c r="M737" i="1" s="1"/>
  <c r="N737" i="1" s="1"/>
  <c r="L738" i="1"/>
  <c r="M738" i="1" s="1"/>
  <c r="N738" i="1" s="1"/>
  <c r="L739" i="1"/>
  <c r="M739" i="1" s="1"/>
  <c r="N739" i="1" s="1"/>
  <c r="L740" i="1"/>
  <c r="M740" i="1" s="1"/>
  <c r="N740" i="1" s="1"/>
  <c r="L741" i="1"/>
  <c r="M741" i="1" s="1"/>
  <c r="N741" i="1" s="1"/>
  <c r="L742" i="1"/>
  <c r="M742" i="1" s="1"/>
  <c r="N742" i="1" s="1"/>
  <c r="L743" i="1"/>
  <c r="M743" i="1" s="1"/>
  <c r="N743" i="1" s="1"/>
  <c r="L744" i="1"/>
  <c r="M744" i="1" s="1"/>
  <c r="N744" i="1" s="1"/>
  <c r="L745" i="1"/>
  <c r="M745" i="1" s="1"/>
  <c r="N745" i="1" s="1"/>
  <c r="L746" i="1"/>
  <c r="M746" i="1" s="1"/>
  <c r="N746" i="1" s="1"/>
  <c r="L747" i="1"/>
  <c r="M747" i="1" s="1"/>
  <c r="N747" i="1" s="1"/>
  <c r="L748" i="1"/>
  <c r="M748" i="1" s="1"/>
  <c r="N748" i="1" s="1"/>
  <c r="L749" i="1"/>
  <c r="M749" i="1" s="1"/>
  <c r="N749" i="1" s="1"/>
  <c r="L750" i="1"/>
  <c r="M750" i="1" s="1"/>
  <c r="N750" i="1" s="1"/>
  <c r="L751" i="1"/>
  <c r="M751" i="1" s="1"/>
  <c r="N751" i="1" s="1"/>
  <c r="L752" i="1"/>
  <c r="M752" i="1" s="1"/>
  <c r="N752" i="1" s="1"/>
  <c r="L753" i="1"/>
  <c r="M753" i="1" s="1"/>
  <c r="N753" i="1" s="1"/>
  <c r="L754" i="1"/>
  <c r="M754" i="1" s="1"/>
  <c r="N754" i="1" s="1"/>
  <c r="L755" i="1"/>
  <c r="M755" i="1" s="1"/>
  <c r="N755" i="1" s="1"/>
  <c r="L756" i="1"/>
  <c r="M756" i="1" s="1"/>
  <c r="N756" i="1" s="1"/>
  <c r="L757" i="1"/>
  <c r="M757" i="1" s="1"/>
  <c r="N757" i="1" s="1"/>
  <c r="L758" i="1"/>
  <c r="M758" i="1" s="1"/>
  <c r="N758" i="1" s="1"/>
  <c r="L759" i="1"/>
  <c r="M759" i="1" s="1"/>
  <c r="N759" i="1" s="1"/>
  <c r="L760" i="1"/>
  <c r="M760" i="1" s="1"/>
  <c r="N760" i="1" s="1"/>
  <c r="L761" i="1"/>
  <c r="M761" i="1" s="1"/>
  <c r="N761" i="1" s="1"/>
  <c r="L762" i="1"/>
  <c r="M762" i="1" s="1"/>
  <c r="N762" i="1" s="1"/>
  <c r="L763" i="1"/>
  <c r="M763" i="1" s="1"/>
  <c r="N763" i="1" s="1"/>
  <c r="L764" i="1"/>
  <c r="M764" i="1" s="1"/>
  <c r="N764" i="1" s="1"/>
  <c r="L765" i="1"/>
  <c r="M765" i="1" s="1"/>
  <c r="N765" i="1" s="1"/>
  <c r="L766" i="1"/>
  <c r="M766" i="1" s="1"/>
  <c r="N766" i="1" s="1"/>
  <c r="L767" i="1"/>
  <c r="M767" i="1" s="1"/>
  <c r="N767" i="1" s="1"/>
  <c r="L768" i="1"/>
  <c r="M768" i="1" s="1"/>
  <c r="N768" i="1" s="1"/>
  <c r="L769" i="1"/>
  <c r="M769" i="1" s="1"/>
  <c r="N769" i="1" s="1"/>
  <c r="L770" i="1"/>
  <c r="M770" i="1" s="1"/>
  <c r="N770" i="1" s="1"/>
  <c r="L771" i="1"/>
  <c r="M771" i="1" s="1"/>
  <c r="N771" i="1" s="1"/>
  <c r="L772" i="1"/>
  <c r="M772" i="1" s="1"/>
  <c r="N772" i="1" s="1"/>
  <c r="L773" i="1"/>
  <c r="M773" i="1" s="1"/>
  <c r="N773" i="1" s="1"/>
  <c r="L774" i="1"/>
  <c r="M774" i="1" s="1"/>
  <c r="N774" i="1" s="1"/>
  <c r="L775" i="1"/>
  <c r="M775" i="1" s="1"/>
  <c r="N775" i="1" s="1"/>
  <c r="L776" i="1"/>
  <c r="M776" i="1" s="1"/>
  <c r="N776" i="1" s="1"/>
  <c r="L777" i="1"/>
  <c r="M777" i="1" s="1"/>
  <c r="N777" i="1" s="1"/>
  <c r="L778" i="1"/>
  <c r="M778" i="1" s="1"/>
  <c r="N778" i="1" s="1"/>
  <c r="L779" i="1"/>
  <c r="M779" i="1" s="1"/>
  <c r="N779" i="1" s="1"/>
  <c r="L780" i="1"/>
  <c r="M780" i="1" s="1"/>
  <c r="N780" i="1" s="1"/>
  <c r="L781" i="1"/>
  <c r="M781" i="1" s="1"/>
  <c r="N781" i="1" s="1"/>
  <c r="L782" i="1"/>
  <c r="M782" i="1" s="1"/>
  <c r="N782" i="1" s="1"/>
  <c r="L783" i="1"/>
  <c r="M783" i="1" s="1"/>
  <c r="N783" i="1" s="1"/>
  <c r="L784" i="1"/>
  <c r="M784" i="1" s="1"/>
  <c r="N784" i="1" s="1"/>
  <c r="L785" i="1"/>
  <c r="M785" i="1" s="1"/>
  <c r="N785" i="1" s="1"/>
  <c r="L786" i="1"/>
  <c r="M786" i="1" s="1"/>
  <c r="N786" i="1" s="1"/>
  <c r="L787" i="1"/>
  <c r="M787" i="1" s="1"/>
  <c r="N787" i="1" s="1"/>
  <c r="L788" i="1"/>
  <c r="M788" i="1" s="1"/>
  <c r="N788" i="1" s="1"/>
  <c r="L789" i="1"/>
  <c r="M789" i="1" s="1"/>
  <c r="N789" i="1" s="1"/>
  <c r="L790" i="1"/>
  <c r="M790" i="1" s="1"/>
  <c r="N790" i="1" s="1"/>
  <c r="L791" i="1"/>
  <c r="M791" i="1" s="1"/>
  <c r="N791" i="1" s="1"/>
  <c r="L792" i="1"/>
  <c r="M792" i="1" s="1"/>
  <c r="N792" i="1" s="1"/>
  <c r="L793" i="1"/>
  <c r="M793" i="1" s="1"/>
  <c r="N793" i="1" s="1"/>
  <c r="L794" i="1"/>
  <c r="M794" i="1" s="1"/>
  <c r="N794" i="1" s="1"/>
  <c r="L795" i="1"/>
  <c r="M795" i="1" s="1"/>
  <c r="N795" i="1" s="1"/>
  <c r="L796" i="1"/>
  <c r="M796" i="1" s="1"/>
  <c r="N796" i="1" s="1"/>
  <c r="L797" i="1"/>
  <c r="M797" i="1" s="1"/>
  <c r="N797" i="1" s="1"/>
  <c r="L798" i="1"/>
  <c r="M798" i="1" s="1"/>
  <c r="N798" i="1" s="1"/>
  <c r="L799" i="1"/>
  <c r="M799" i="1" s="1"/>
  <c r="N799" i="1" s="1"/>
  <c r="L800" i="1"/>
  <c r="M800" i="1" s="1"/>
  <c r="N800" i="1" s="1"/>
  <c r="L801" i="1"/>
  <c r="M801" i="1" s="1"/>
  <c r="N801" i="1" s="1"/>
  <c r="L802" i="1"/>
  <c r="M802" i="1" s="1"/>
  <c r="N802" i="1" s="1"/>
  <c r="L803" i="1"/>
  <c r="M803" i="1" s="1"/>
  <c r="N803" i="1" s="1"/>
  <c r="L804" i="1"/>
  <c r="M804" i="1" s="1"/>
  <c r="N804" i="1" s="1"/>
  <c r="L805" i="1"/>
  <c r="M805" i="1" s="1"/>
  <c r="N805" i="1" s="1"/>
  <c r="L806" i="1"/>
  <c r="M806" i="1" s="1"/>
  <c r="N806" i="1" s="1"/>
  <c r="L807" i="1"/>
  <c r="M807" i="1" s="1"/>
  <c r="N807" i="1" s="1"/>
  <c r="L808" i="1"/>
  <c r="M808" i="1" s="1"/>
  <c r="N808" i="1" s="1"/>
  <c r="L809" i="1"/>
  <c r="M809" i="1" s="1"/>
  <c r="N809" i="1" s="1"/>
  <c r="L810" i="1"/>
  <c r="M810" i="1" s="1"/>
  <c r="N810" i="1" s="1"/>
  <c r="L811" i="1"/>
  <c r="M811" i="1" s="1"/>
  <c r="N811" i="1" s="1"/>
  <c r="L812" i="1"/>
  <c r="M812" i="1" s="1"/>
  <c r="N812" i="1" s="1"/>
  <c r="L813" i="1"/>
  <c r="M813" i="1" s="1"/>
  <c r="N813" i="1" s="1"/>
  <c r="L814" i="1"/>
  <c r="M814" i="1" s="1"/>
  <c r="N814" i="1" s="1"/>
  <c r="L815" i="1"/>
  <c r="M815" i="1" s="1"/>
  <c r="N815" i="1" s="1"/>
  <c r="L816" i="1"/>
  <c r="M816" i="1" s="1"/>
  <c r="N816" i="1" s="1"/>
  <c r="L817" i="1"/>
  <c r="M817" i="1" s="1"/>
  <c r="N817" i="1" s="1"/>
  <c r="L818" i="1"/>
  <c r="M818" i="1" s="1"/>
  <c r="N818" i="1" s="1"/>
  <c r="L819" i="1"/>
  <c r="M819" i="1" s="1"/>
  <c r="N819" i="1" s="1"/>
  <c r="L820" i="1"/>
  <c r="M820" i="1" s="1"/>
  <c r="N820" i="1" s="1"/>
  <c r="L821" i="1"/>
  <c r="M821" i="1" s="1"/>
  <c r="N821" i="1" s="1"/>
  <c r="L822" i="1"/>
  <c r="M822" i="1" s="1"/>
  <c r="N822" i="1" s="1"/>
  <c r="L823" i="1"/>
  <c r="M823" i="1" s="1"/>
  <c r="N823" i="1" s="1"/>
  <c r="L824" i="1"/>
  <c r="M824" i="1" s="1"/>
  <c r="N824" i="1" s="1"/>
  <c r="L825" i="1"/>
  <c r="M825" i="1" s="1"/>
  <c r="N825" i="1" s="1"/>
  <c r="L826" i="1"/>
  <c r="M826" i="1" s="1"/>
  <c r="N826" i="1" s="1"/>
  <c r="L827" i="1"/>
  <c r="M827" i="1" s="1"/>
  <c r="N827" i="1" s="1"/>
  <c r="L828" i="1"/>
  <c r="M828" i="1" s="1"/>
  <c r="N828" i="1" s="1"/>
  <c r="L829" i="1"/>
  <c r="M829" i="1" s="1"/>
  <c r="N829" i="1" s="1"/>
  <c r="L830" i="1"/>
  <c r="M830" i="1" s="1"/>
  <c r="N830" i="1" s="1"/>
  <c r="L831" i="1"/>
  <c r="M831" i="1" s="1"/>
  <c r="N831" i="1" s="1"/>
  <c r="L832" i="1"/>
  <c r="M832" i="1" s="1"/>
  <c r="N832" i="1" s="1"/>
  <c r="L833" i="1"/>
  <c r="M833" i="1" s="1"/>
  <c r="N833" i="1" s="1"/>
  <c r="L834" i="1"/>
  <c r="M834" i="1" s="1"/>
  <c r="N834" i="1" s="1"/>
  <c r="L835" i="1"/>
  <c r="M835" i="1" s="1"/>
  <c r="N835" i="1" s="1"/>
  <c r="L836" i="1"/>
  <c r="M836" i="1" s="1"/>
  <c r="N836" i="1" s="1"/>
  <c r="L837" i="1"/>
  <c r="M837" i="1" s="1"/>
  <c r="N837" i="1" s="1"/>
  <c r="L838" i="1"/>
  <c r="M838" i="1" s="1"/>
  <c r="N838" i="1" s="1"/>
  <c r="L839" i="1"/>
  <c r="M839" i="1" s="1"/>
  <c r="N839" i="1" s="1"/>
  <c r="L840" i="1"/>
  <c r="M840" i="1" s="1"/>
  <c r="N840" i="1" s="1"/>
  <c r="L841" i="1"/>
  <c r="M841" i="1" s="1"/>
  <c r="N841" i="1" s="1"/>
  <c r="L842" i="1"/>
  <c r="M842" i="1" s="1"/>
  <c r="N842" i="1" s="1"/>
  <c r="L843" i="1"/>
  <c r="M843" i="1" s="1"/>
  <c r="N843" i="1" s="1"/>
  <c r="L844" i="1"/>
  <c r="M844" i="1" s="1"/>
  <c r="N844" i="1" s="1"/>
  <c r="L845" i="1"/>
  <c r="M845" i="1" s="1"/>
  <c r="N845" i="1" s="1"/>
  <c r="L846" i="1"/>
  <c r="M846" i="1" s="1"/>
  <c r="N846" i="1" s="1"/>
  <c r="L847" i="1"/>
  <c r="M847" i="1" s="1"/>
  <c r="N847" i="1" s="1"/>
  <c r="L848" i="1"/>
  <c r="M848" i="1" s="1"/>
  <c r="N848" i="1" s="1"/>
  <c r="L849" i="1"/>
  <c r="M849" i="1" s="1"/>
  <c r="N849" i="1" s="1"/>
  <c r="L850" i="1"/>
  <c r="M850" i="1" s="1"/>
  <c r="N850" i="1" s="1"/>
  <c r="L851" i="1"/>
  <c r="M851" i="1" s="1"/>
  <c r="N851" i="1" s="1"/>
  <c r="L852" i="1"/>
  <c r="M852" i="1" s="1"/>
  <c r="N852" i="1" s="1"/>
  <c r="L853" i="1"/>
  <c r="M853" i="1" s="1"/>
  <c r="N853" i="1" s="1"/>
  <c r="L854" i="1"/>
  <c r="M854" i="1" s="1"/>
  <c r="N854" i="1" s="1"/>
  <c r="L855" i="1"/>
  <c r="M855" i="1" s="1"/>
  <c r="N855" i="1" s="1"/>
  <c r="L856" i="1"/>
  <c r="M856" i="1" s="1"/>
  <c r="N856" i="1" s="1"/>
  <c r="L857" i="1"/>
  <c r="M857" i="1" s="1"/>
  <c r="N857" i="1" s="1"/>
  <c r="L858" i="1"/>
  <c r="M858" i="1" s="1"/>
  <c r="N858" i="1" s="1"/>
  <c r="L859" i="1"/>
  <c r="M859" i="1" s="1"/>
  <c r="N859" i="1" s="1"/>
  <c r="L860" i="1"/>
  <c r="M860" i="1" s="1"/>
  <c r="N860" i="1" s="1"/>
  <c r="L861" i="1"/>
  <c r="M861" i="1" s="1"/>
  <c r="N861" i="1" s="1"/>
  <c r="L862" i="1"/>
  <c r="M862" i="1" s="1"/>
  <c r="N862" i="1" s="1"/>
  <c r="L863" i="1"/>
  <c r="M863" i="1" s="1"/>
  <c r="N863" i="1" s="1"/>
  <c r="L864" i="1"/>
  <c r="M864" i="1" s="1"/>
  <c r="N864" i="1" s="1"/>
  <c r="L865" i="1"/>
  <c r="M865" i="1" s="1"/>
  <c r="N865" i="1" s="1"/>
  <c r="L866" i="1"/>
  <c r="M866" i="1" s="1"/>
  <c r="N866" i="1" s="1"/>
  <c r="L867" i="1"/>
  <c r="M867" i="1" s="1"/>
  <c r="N867" i="1" s="1"/>
  <c r="L868" i="1"/>
  <c r="M868" i="1" s="1"/>
  <c r="N868" i="1" s="1"/>
  <c r="L869" i="1"/>
  <c r="M869" i="1" s="1"/>
  <c r="N869" i="1" s="1"/>
  <c r="L870" i="1"/>
  <c r="M870" i="1" s="1"/>
  <c r="N870" i="1" s="1"/>
  <c r="L871" i="1"/>
  <c r="M871" i="1" s="1"/>
  <c r="N871" i="1" s="1"/>
  <c r="L872" i="1"/>
  <c r="M872" i="1" s="1"/>
  <c r="N872" i="1" s="1"/>
  <c r="L873" i="1"/>
  <c r="M873" i="1" s="1"/>
  <c r="N873" i="1" s="1"/>
  <c r="L874" i="1"/>
  <c r="M874" i="1" s="1"/>
  <c r="N874" i="1" s="1"/>
  <c r="L875" i="1"/>
  <c r="M875" i="1" s="1"/>
  <c r="N875" i="1" s="1"/>
  <c r="L876" i="1"/>
  <c r="M876" i="1" s="1"/>
  <c r="N876" i="1" s="1"/>
  <c r="L877" i="1"/>
  <c r="M877" i="1" s="1"/>
  <c r="N877" i="1" s="1"/>
  <c r="L878" i="1"/>
  <c r="M878" i="1" s="1"/>
  <c r="N878" i="1" s="1"/>
  <c r="L879" i="1"/>
  <c r="M879" i="1" s="1"/>
  <c r="N879" i="1" s="1"/>
  <c r="L880" i="1"/>
  <c r="M880" i="1" s="1"/>
  <c r="N880" i="1" s="1"/>
  <c r="L881" i="1"/>
  <c r="M881" i="1" s="1"/>
  <c r="N881" i="1" s="1"/>
  <c r="L882" i="1"/>
  <c r="M882" i="1" s="1"/>
  <c r="N882" i="1" s="1"/>
  <c r="L883" i="1"/>
  <c r="M883" i="1" s="1"/>
  <c r="N883" i="1" s="1"/>
  <c r="L884" i="1"/>
  <c r="M884" i="1" s="1"/>
  <c r="N884" i="1" s="1"/>
  <c r="L885" i="1"/>
  <c r="M885" i="1" s="1"/>
  <c r="N885" i="1" s="1"/>
  <c r="L886" i="1"/>
  <c r="M886" i="1" s="1"/>
  <c r="N886" i="1" s="1"/>
  <c r="L887" i="1"/>
  <c r="M887" i="1" s="1"/>
  <c r="N887" i="1" s="1"/>
  <c r="L888" i="1"/>
  <c r="M888" i="1" s="1"/>
  <c r="N888" i="1" s="1"/>
  <c r="L889" i="1"/>
  <c r="M889" i="1" s="1"/>
  <c r="N889" i="1" s="1"/>
  <c r="L890" i="1"/>
  <c r="M890" i="1" s="1"/>
  <c r="N890" i="1" s="1"/>
  <c r="L891" i="1"/>
  <c r="M891" i="1" s="1"/>
  <c r="N891" i="1" s="1"/>
  <c r="L892" i="1"/>
  <c r="M892" i="1" s="1"/>
  <c r="N892" i="1" s="1"/>
  <c r="L893" i="1"/>
  <c r="M893" i="1" s="1"/>
  <c r="N893" i="1" s="1"/>
  <c r="L894" i="1"/>
  <c r="M894" i="1" s="1"/>
  <c r="N894" i="1" s="1"/>
  <c r="L895" i="1"/>
  <c r="M895" i="1" s="1"/>
  <c r="N895" i="1" s="1"/>
  <c r="L896" i="1"/>
  <c r="M896" i="1" s="1"/>
  <c r="N896" i="1" s="1"/>
  <c r="L897" i="1"/>
  <c r="M897" i="1" s="1"/>
  <c r="N897" i="1" s="1"/>
  <c r="L898" i="1"/>
  <c r="M898" i="1" s="1"/>
  <c r="N898" i="1" s="1"/>
  <c r="L899" i="1"/>
  <c r="M899" i="1" s="1"/>
  <c r="N899" i="1" s="1"/>
  <c r="L900" i="1"/>
  <c r="M900" i="1" s="1"/>
  <c r="N900" i="1" s="1"/>
  <c r="L901" i="1"/>
  <c r="M901" i="1" s="1"/>
  <c r="N901" i="1" s="1"/>
  <c r="L902" i="1"/>
  <c r="M902" i="1" s="1"/>
  <c r="N902" i="1" s="1"/>
  <c r="L903" i="1"/>
  <c r="M903" i="1" s="1"/>
  <c r="N903" i="1" s="1"/>
  <c r="L904" i="1"/>
  <c r="M904" i="1" s="1"/>
  <c r="N904" i="1" s="1"/>
  <c r="L905" i="1"/>
  <c r="M905" i="1" s="1"/>
  <c r="N905" i="1" s="1"/>
  <c r="L906" i="1"/>
  <c r="M906" i="1" s="1"/>
  <c r="N906" i="1" s="1"/>
  <c r="L907" i="1"/>
  <c r="M907" i="1" s="1"/>
  <c r="N907" i="1" s="1"/>
  <c r="L908" i="1"/>
  <c r="M908" i="1" s="1"/>
  <c r="N908" i="1" s="1"/>
  <c r="L909" i="1"/>
  <c r="M909" i="1" s="1"/>
  <c r="N909" i="1" s="1"/>
  <c r="L910" i="1"/>
  <c r="M910" i="1" s="1"/>
  <c r="N910" i="1" s="1"/>
  <c r="L911" i="1"/>
  <c r="M911" i="1" s="1"/>
  <c r="N911" i="1" s="1"/>
  <c r="L912" i="1"/>
  <c r="M912" i="1" s="1"/>
  <c r="N912" i="1" s="1"/>
  <c r="L913" i="1"/>
  <c r="M913" i="1" s="1"/>
  <c r="N913" i="1" s="1"/>
  <c r="L914" i="1"/>
  <c r="M914" i="1" s="1"/>
  <c r="N914" i="1" s="1"/>
  <c r="L915" i="1"/>
  <c r="M915" i="1" s="1"/>
  <c r="N915" i="1" s="1"/>
  <c r="L916" i="1"/>
  <c r="M916" i="1" s="1"/>
  <c r="N916" i="1" s="1"/>
  <c r="L917" i="1"/>
  <c r="M917" i="1" s="1"/>
  <c r="N917" i="1" s="1"/>
  <c r="L918" i="1"/>
  <c r="M918" i="1" s="1"/>
  <c r="N918" i="1" s="1"/>
  <c r="L919" i="1"/>
  <c r="M919" i="1" s="1"/>
  <c r="N919" i="1" s="1"/>
  <c r="L920" i="1"/>
  <c r="M920" i="1" s="1"/>
  <c r="N920" i="1" s="1"/>
  <c r="L921" i="1"/>
  <c r="M921" i="1" s="1"/>
  <c r="N921" i="1" s="1"/>
  <c r="L922" i="1"/>
  <c r="M922" i="1" s="1"/>
  <c r="N922" i="1" s="1"/>
  <c r="L923" i="1"/>
  <c r="M923" i="1" s="1"/>
  <c r="N923" i="1" s="1"/>
  <c r="L924" i="1"/>
  <c r="M924" i="1" s="1"/>
  <c r="N924" i="1" s="1"/>
  <c r="L925" i="1"/>
  <c r="M925" i="1" s="1"/>
  <c r="N925" i="1" s="1"/>
  <c r="L926" i="1"/>
  <c r="M926" i="1" s="1"/>
  <c r="N926" i="1" s="1"/>
  <c r="L927" i="1"/>
  <c r="M927" i="1" s="1"/>
  <c r="N927" i="1" s="1"/>
  <c r="L928" i="1"/>
  <c r="M928" i="1" s="1"/>
  <c r="N928" i="1" s="1"/>
  <c r="L929" i="1"/>
  <c r="M929" i="1" s="1"/>
  <c r="N929" i="1" s="1"/>
  <c r="L930" i="1"/>
  <c r="M930" i="1" s="1"/>
  <c r="N930" i="1" s="1"/>
  <c r="L931" i="1"/>
  <c r="M931" i="1" s="1"/>
  <c r="N931" i="1" s="1"/>
  <c r="L932" i="1"/>
  <c r="M932" i="1" s="1"/>
  <c r="N932" i="1" s="1"/>
  <c r="L933" i="1"/>
  <c r="M933" i="1" s="1"/>
  <c r="N933" i="1" s="1"/>
  <c r="L934" i="1"/>
  <c r="M934" i="1" s="1"/>
  <c r="N934" i="1" s="1"/>
  <c r="L935" i="1"/>
  <c r="M935" i="1" s="1"/>
  <c r="N935" i="1" s="1"/>
  <c r="L936" i="1"/>
  <c r="M936" i="1" s="1"/>
  <c r="N936" i="1" s="1"/>
  <c r="L937" i="1"/>
  <c r="M937" i="1" s="1"/>
  <c r="N937" i="1" s="1"/>
  <c r="L938" i="1"/>
  <c r="M938" i="1" s="1"/>
  <c r="N938" i="1" s="1"/>
  <c r="L939" i="1"/>
  <c r="M939" i="1" s="1"/>
  <c r="N939" i="1" s="1"/>
  <c r="L940" i="1"/>
  <c r="M940" i="1" s="1"/>
  <c r="N940" i="1" s="1"/>
  <c r="L941" i="1"/>
  <c r="M941" i="1" s="1"/>
  <c r="N941" i="1" s="1"/>
  <c r="L942" i="1"/>
  <c r="M942" i="1" s="1"/>
  <c r="N942" i="1" s="1"/>
  <c r="L943" i="1"/>
  <c r="M943" i="1" s="1"/>
  <c r="N943" i="1" s="1"/>
  <c r="L944" i="1"/>
  <c r="M944" i="1" s="1"/>
  <c r="N944" i="1" s="1"/>
  <c r="L945" i="1"/>
  <c r="M945" i="1" s="1"/>
  <c r="N945" i="1" s="1"/>
  <c r="L946" i="1"/>
  <c r="M946" i="1" s="1"/>
  <c r="N946" i="1" s="1"/>
  <c r="L947" i="1"/>
  <c r="M947" i="1" s="1"/>
  <c r="N947" i="1" s="1"/>
  <c r="L948" i="1"/>
  <c r="M948" i="1" s="1"/>
  <c r="N948" i="1" s="1"/>
  <c r="L949" i="1"/>
  <c r="M949" i="1" s="1"/>
  <c r="N949" i="1" s="1"/>
  <c r="L950" i="1"/>
  <c r="M950" i="1" s="1"/>
  <c r="N950" i="1" s="1"/>
  <c r="L951" i="1"/>
  <c r="M951" i="1" s="1"/>
  <c r="N951" i="1" s="1"/>
  <c r="L952" i="1"/>
  <c r="M952" i="1" s="1"/>
  <c r="N952" i="1" s="1"/>
  <c r="L953" i="1"/>
  <c r="M953" i="1" s="1"/>
  <c r="N953" i="1" s="1"/>
  <c r="L954" i="1"/>
  <c r="M954" i="1" s="1"/>
  <c r="N954" i="1" s="1"/>
  <c r="L955" i="1"/>
  <c r="M955" i="1" s="1"/>
  <c r="N955" i="1" s="1"/>
  <c r="L956" i="1"/>
  <c r="M956" i="1" s="1"/>
  <c r="N956" i="1" s="1"/>
  <c r="L957" i="1"/>
  <c r="M957" i="1" s="1"/>
  <c r="N957" i="1" s="1"/>
  <c r="L958" i="1"/>
  <c r="M958" i="1" s="1"/>
  <c r="N958" i="1" s="1"/>
  <c r="L959" i="1"/>
  <c r="M959" i="1" s="1"/>
  <c r="N959" i="1" s="1"/>
  <c r="L960" i="1"/>
  <c r="M960" i="1" s="1"/>
  <c r="N960" i="1" s="1"/>
  <c r="L961" i="1"/>
  <c r="M961" i="1" s="1"/>
  <c r="N961" i="1" s="1"/>
  <c r="L962" i="1"/>
  <c r="M962" i="1" s="1"/>
  <c r="N962" i="1" s="1"/>
  <c r="L963" i="1"/>
  <c r="M963" i="1" s="1"/>
  <c r="N963" i="1" s="1"/>
  <c r="L964" i="1"/>
  <c r="M964" i="1" s="1"/>
  <c r="N964" i="1" s="1"/>
  <c r="L965" i="1"/>
  <c r="M965" i="1" s="1"/>
  <c r="N965" i="1" s="1"/>
  <c r="L966" i="1"/>
  <c r="M966" i="1" s="1"/>
  <c r="N966" i="1" s="1"/>
  <c r="L967" i="1"/>
  <c r="M967" i="1" s="1"/>
  <c r="N967" i="1" s="1"/>
  <c r="L968" i="1"/>
  <c r="M968" i="1" s="1"/>
  <c r="N968" i="1" s="1"/>
  <c r="L969" i="1"/>
  <c r="M969" i="1" s="1"/>
  <c r="N969" i="1" s="1"/>
  <c r="L970" i="1"/>
  <c r="M970" i="1" s="1"/>
  <c r="N970" i="1" s="1"/>
  <c r="L971" i="1"/>
  <c r="M971" i="1" s="1"/>
  <c r="N971" i="1" s="1"/>
  <c r="L972" i="1"/>
  <c r="M972" i="1" s="1"/>
  <c r="N972" i="1" s="1"/>
  <c r="L973" i="1"/>
  <c r="M973" i="1" s="1"/>
  <c r="N973" i="1" s="1"/>
  <c r="L974" i="1"/>
  <c r="M974" i="1" s="1"/>
  <c r="N974" i="1" s="1"/>
  <c r="L975" i="1"/>
  <c r="M975" i="1" s="1"/>
  <c r="N975" i="1" s="1"/>
  <c r="L976" i="1"/>
  <c r="M976" i="1" s="1"/>
  <c r="N976" i="1" s="1"/>
  <c r="L977" i="1"/>
  <c r="M977" i="1" s="1"/>
  <c r="N977" i="1" s="1"/>
  <c r="L978" i="1"/>
  <c r="M978" i="1" s="1"/>
  <c r="N978" i="1" s="1"/>
  <c r="L979" i="1"/>
  <c r="M979" i="1" s="1"/>
  <c r="N979" i="1" s="1"/>
  <c r="L980" i="1"/>
  <c r="M980" i="1" s="1"/>
  <c r="N980" i="1" s="1"/>
  <c r="L981" i="1"/>
  <c r="M981" i="1" s="1"/>
  <c r="N981" i="1" s="1"/>
  <c r="L982" i="1"/>
  <c r="M982" i="1" s="1"/>
  <c r="N982" i="1" s="1"/>
  <c r="L983" i="1"/>
  <c r="M983" i="1" s="1"/>
  <c r="N983" i="1" s="1"/>
  <c r="L984" i="1"/>
  <c r="M984" i="1" s="1"/>
  <c r="N984" i="1" s="1"/>
  <c r="L985" i="1"/>
  <c r="M985" i="1" s="1"/>
  <c r="N985" i="1" s="1"/>
  <c r="L986" i="1"/>
  <c r="M986" i="1" s="1"/>
  <c r="N986" i="1" s="1"/>
  <c r="L987" i="1"/>
  <c r="M987" i="1" s="1"/>
  <c r="N987" i="1" s="1"/>
  <c r="L988" i="1"/>
  <c r="M988" i="1" s="1"/>
  <c r="N988" i="1" s="1"/>
  <c r="L989" i="1"/>
  <c r="M989" i="1" s="1"/>
  <c r="N989" i="1" s="1"/>
  <c r="L990" i="1"/>
  <c r="M990" i="1" s="1"/>
  <c r="N990" i="1" s="1"/>
  <c r="L991" i="1"/>
  <c r="M991" i="1" s="1"/>
  <c r="N991" i="1" s="1"/>
  <c r="L992" i="1"/>
  <c r="M992" i="1" s="1"/>
  <c r="N992" i="1" s="1"/>
  <c r="L993" i="1"/>
  <c r="M993" i="1" s="1"/>
  <c r="N993" i="1" s="1"/>
  <c r="L994" i="1"/>
  <c r="M994" i="1" s="1"/>
  <c r="N994" i="1" s="1"/>
  <c r="L995" i="1"/>
  <c r="M995" i="1" s="1"/>
  <c r="N995" i="1" s="1"/>
  <c r="L996" i="1"/>
  <c r="M996" i="1" s="1"/>
  <c r="N996" i="1" s="1"/>
  <c r="L997" i="1"/>
  <c r="M997" i="1" s="1"/>
  <c r="N997" i="1" s="1"/>
  <c r="L998" i="1"/>
  <c r="M998" i="1" s="1"/>
  <c r="N998" i="1" s="1"/>
  <c r="L999" i="1"/>
  <c r="M999" i="1" s="1"/>
  <c r="N999" i="1" s="1"/>
  <c r="L1000" i="1"/>
  <c r="M1000" i="1" s="1"/>
  <c r="N1000" i="1" s="1"/>
  <c r="L1001" i="1"/>
  <c r="M1001" i="1" s="1"/>
  <c r="N1001" i="1" s="1"/>
  <c r="L2" i="1"/>
  <c r="M2" i="1" s="1"/>
  <c r="N2" i="1" s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W302" i="1" a="1"/>
  <c r="W302" i="1" s="1"/>
  <c r="W303" i="1" a="1"/>
  <c r="W303" i="1" s="1"/>
  <c r="W304" i="1" a="1"/>
  <c r="W304" i="1" s="1"/>
  <c r="W305" i="1" a="1"/>
  <c r="W305" i="1" s="1"/>
  <c r="W306" i="1" a="1"/>
  <c r="W306" i="1" s="1"/>
  <c r="W307" i="1" a="1"/>
  <c r="W307" i="1" s="1"/>
  <c r="W308" i="1" a="1"/>
  <c r="W308" i="1" s="1"/>
  <c r="W309" i="1" a="1"/>
  <c r="W309" i="1" s="1"/>
  <c r="W310" i="1" a="1"/>
  <c r="W310" i="1" s="1"/>
  <c r="W311" i="1" a="1"/>
  <c r="W311" i="1" s="1"/>
  <c r="W312" i="1" a="1"/>
  <c r="W312" i="1" s="1"/>
  <c r="W313" i="1" a="1"/>
  <c r="W313" i="1" s="1"/>
  <c r="W314" i="1" a="1"/>
  <c r="W314" i="1" s="1"/>
  <c r="W315" i="1" a="1"/>
  <c r="W315" i="1" s="1"/>
  <c r="W316" i="1" a="1"/>
  <c r="W316" i="1" s="1"/>
  <c r="W317" i="1" a="1"/>
  <c r="W317" i="1" s="1"/>
  <c r="W318" i="1" a="1"/>
  <c r="W318" i="1" s="1"/>
  <c r="W319" i="1" a="1"/>
  <c r="W319" i="1" s="1"/>
  <c r="W320" i="1" a="1"/>
  <c r="W320" i="1" s="1"/>
  <c r="W321" i="1" a="1"/>
  <c r="W321" i="1" s="1"/>
  <c r="W322" i="1" a="1"/>
  <c r="W322" i="1" s="1"/>
  <c r="W323" i="1" a="1"/>
  <c r="W323" i="1" s="1"/>
  <c r="W324" i="1" a="1"/>
  <c r="W324" i="1" s="1"/>
  <c r="W325" i="1" a="1"/>
  <c r="W325" i="1" s="1"/>
  <c r="W326" i="1" a="1"/>
  <c r="W326" i="1" s="1"/>
  <c r="W327" i="1" a="1"/>
  <c r="W327" i="1" s="1"/>
  <c r="W328" i="1" a="1"/>
  <c r="W328" i="1" s="1"/>
  <c r="W329" i="1" a="1"/>
  <c r="W329" i="1" s="1"/>
  <c r="W330" i="1" a="1"/>
  <c r="W330" i="1" s="1"/>
  <c r="W331" i="1" a="1"/>
  <c r="W331" i="1" s="1"/>
  <c r="W332" i="1" a="1"/>
  <c r="W332" i="1" s="1"/>
  <c r="W333" i="1" a="1"/>
  <c r="W333" i="1" s="1"/>
  <c r="W334" i="1" a="1"/>
  <c r="W334" i="1" s="1"/>
  <c r="W335" i="1" a="1"/>
  <c r="W335" i="1" s="1"/>
  <c r="W336" i="1" a="1"/>
  <c r="W336" i="1" s="1"/>
  <c r="W337" i="1" a="1"/>
  <c r="W337" i="1" s="1"/>
  <c r="W338" i="1" a="1"/>
  <c r="W338" i="1" s="1"/>
  <c r="W339" i="1" a="1"/>
  <c r="W339" i="1" s="1"/>
  <c r="W340" i="1" a="1"/>
  <c r="W340" i="1" s="1"/>
  <c r="W341" i="1" a="1"/>
  <c r="W341" i="1" s="1"/>
  <c r="W342" i="1" a="1"/>
  <c r="W342" i="1" s="1"/>
  <c r="W343" i="1" a="1"/>
  <c r="W343" i="1" s="1"/>
  <c r="W344" i="1" a="1"/>
  <c r="W344" i="1" s="1"/>
  <c r="W345" i="1" a="1"/>
  <c r="W345" i="1" s="1"/>
  <c r="W346" i="1" a="1"/>
  <c r="W346" i="1" s="1"/>
  <c r="W347" i="1" a="1"/>
  <c r="W347" i="1" s="1"/>
  <c r="W348" i="1" a="1"/>
  <c r="W348" i="1" s="1"/>
  <c r="W349" i="1" a="1"/>
  <c r="W349" i="1" s="1"/>
  <c r="W350" i="1" a="1"/>
  <c r="W350" i="1" s="1"/>
  <c r="W351" i="1" a="1"/>
  <c r="W351" i="1" s="1"/>
  <c r="W352" i="1" a="1"/>
  <c r="W352" i="1" s="1"/>
  <c r="W353" i="1" a="1"/>
  <c r="W353" i="1" s="1"/>
  <c r="W354" i="1" a="1"/>
  <c r="W354" i="1" s="1"/>
  <c r="W355" i="1" a="1"/>
  <c r="W355" i="1" s="1"/>
  <c r="W356" i="1" a="1"/>
  <c r="W356" i="1" s="1"/>
  <c r="W357" i="1" a="1"/>
  <c r="W357" i="1" s="1"/>
  <c r="W358" i="1" a="1"/>
  <c r="W358" i="1" s="1"/>
  <c r="W359" i="1" a="1"/>
  <c r="W359" i="1" s="1"/>
  <c r="W360" i="1" a="1"/>
  <c r="W360" i="1" s="1"/>
  <c r="W361" i="1" a="1"/>
  <c r="W361" i="1" s="1"/>
  <c r="W362" i="1" a="1"/>
  <c r="W362" i="1" s="1"/>
  <c r="W363" i="1" a="1"/>
  <c r="W363" i="1" s="1"/>
  <c r="W364" i="1" a="1"/>
  <c r="W364" i="1" s="1"/>
  <c r="W365" i="1" a="1"/>
  <c r="W365" i="1" s="1"/>
  <c r="W366" i="1" a="1"/>
  <c r="W366" i="1" s="1"/>
  <c r="W367" i="1" a="1"/>
  <c r="W367" i="1" s="1"/>
  <c r="W368" i="1" a="1"/>
  <c r="W368" i="1" s="1"/>
  <c r="W369" i="1" a="1"/>
  <c r="W369" i="1" s="1"/>
  <c r="W370" i="1" a="1"/>
  <c r="W370" i="1" s="1"/>
  <c r="W371" i="1" a="1"/>
  <c r="W371" i="1" s="1"/>
  <c r="W372" i="1" a="1"/>
  <c r="W372" i="1" s="1"/>
  <c r="W373" i="1" a="1"/>
  <c r="W373" i="1" s="1"/>
  <c r="W374" i="1" a="1"/>
  <c r="W374" i="1" s="1"/>
  <c r="W375" i="1" a="1"/>
  <c r="W375" i="1" s="1"/>
  <c r="W376" i="1" a="1"/>
  <c r="W376" i="1" s="1"/>
  <c r="W377" i="1" a="1"/>
  <c r="W377" i="1" s="1"/>
  <c r="W378" i="1" a="1"/>
  <c r="W378" i="1" s="1"/>
  <c r="W379" i="1" a="1"/>
  <c r="W379" i="1" s="1"/>
  <c r="W380" i="1" a="1"/>
  <c r="W380" i="1" s="1"/>
  <c r="W381" i="1" a="1"/>
  <c r="W381" i="1" s="1"/>
  <c r="W382" i="1" a="1"/>
  <c r="W382" i="1" s="1"/>
  <c r="W383" i="1" a="1"/>
  <c r="W383" i="1" s="1"/>
  <c r="W384" i="1" a="1"/>
  <c r="W384" i="1" s="1"/>
  <c r="W385" i="1" a="1"/>
  <c r="W385" i="1" s="1"/>
  <c r="W386" i="1" a="1"/>
  <c r="W386" i="1" s="1"/>
  <c r="W387" i="1" a="1"/>
  <c r="W387" i="1" s="1"/>
  <c r="W388" i="1" a="1"/>
  <c r="W388" i="1" s="1"/>
  <c r="W389" i="1" a="1"/>
  <c r="W389" i="1" s="1"/>
  <c r="W390" i="1" a="1"/>
  <c r="W390" i="1" s="1"/>
  <c r="W391" i="1" a="1"/>
  <c r="W391" i="1" s="1"/>
  <c r="W392" i="1" a="1"/>
  <c r="W392" i="1" s="1"/>
  <c r="W393" i="1" a="1"/>
  <c r="W393" i="1" s="1"/>
  <c r="W394" i="1" a="1"/>
  <c r="W394" i="1" s="1"/>
  <c r="W395" i="1" a="1"/>
  <c r="W395" i="1" s="1"/>
  <c r="W396" i="1" a="1"/>
  <c r="W396" i="1" s="1"/>
  <c r="W397" i="1" a="1"/>
  <c r="W397" i="1" s="1"/>
  <c r="W398" i="1" a="1"/>
  <c r="W398" i="1" s="1"/>
  <c r="W399" i="1" a="1"/>
  <c r="W399" i="1" s="1"/>
  <c r="W400" i="1" a="1"/>
  <c r="W400" i="1" s="1"/>
  <c r="W401" i="1" a="1"/>
  <c r="W401" i="1" s="1"/>
  <c r="W402" i="1" a="1"/>
  <c r="W402" i="1" s="1"/>
  <c r="W403" i="1" a="1"/>
  <c r="W403" i="1" s="1"/>
  <c r="W404" i="1" a="1"/>
  <c r="W404" i="1" s="1"/>
  <c r="W405" i="1" a="1"/>
  <c r="W405" i="1" s="1"/>
  <c r="W406" i="1" a="1"/>
  <c r="W406" i="1" s="1"/>
  <c r="W407" i="1" a="1"/>
  <c r="W407" i="1" s="1"/>
  <c r="W408" i="1" a="1"/>
  <c r="W408" i="1" s="1"/>
  <c r="W409" i="1" a="1"/>
  <c r="W409" i="1" s="1"/>
  <c r="W410" i="1" a="1"/>
  <c r="W410" i="1" s="1"/>
  <c r="W411" i="1" a="1"/>
  <c r="W411" i="1" s="1"/>
  <c r="W412" i="1" a="1"/>
  <c r="W412" i="1" s="1"/>
  <c r="W413" i="1" a="1"/>
  <c r="W413" i="1" s="1"/>
  <c r="W414" i="1" a="1"/>
  <c r="W414" i="1" s="1"/>
  <c r="W415" i="1" a="1"/>
  <c r="W415" i="1" s="1"/>
  <c r="W416" i="1" a="1"/>
  <c r="W416" i="1" s="1"/>
  <c r="W417" i="1" a="1"/>
  <c r="W417" i="1" s="1"/>
  <c r="W418" i="1" a="1"/>
  <c r="W418" i="1" s="1"/>
  <c r="W419" i="1" a="1"/>
  <c r="W419" i="1" s="1"/>
  <c r="W420" i="1" a="1"/>
  <c r="W420" i="1" s="1"/>
  <c r="W421" i="1" a="1"/>
  <c r="W421" i="1" s="1"/>
  <c r="W422" i="1" a="1"/>
  <c r="W422" i="1" s="1"/>
  <c r="W423" i="1" a="1"/>
  <c r="W423" i="1" s="1"/>
  <c r="W424" i="1" a="1"/>
  <c r="W424" i="1" s="1"/>
  <c r="W425" i="1" a="1"/>
  <c r="W425" i="1" s="1"/>
  <c r="W426" i="1" a="1"/>
  <c r="W426" i="1" s="1"/>
  <c r="W427" i="1" a="1"/>
  <c r="W427" i="1" s="1"/>
  <c r="W428" i="1" a="1"/>
  <c r="W428" i="1" s="1"/>
  <c r="W429" i="1" a="1"/>
  <c r="W429" i="1" s="1"/>
  <c r="W430" i="1" a="1"/>
  <c r="W430" i="1" s="1"/>
  <c r="W431" i="1" a="1"/>
  <c r="W431" i="1" s="1"/>
  <c r="W432" i="1" a="1"/>
  <c r="W432" i="1" s="1"/>
  <c r="W433" i="1" a="1"/>
  <c r="W433" i="1" s="1"/>
  <c r="W434" i="1" a="1"/>
  <c r="W434" i="1" s="1"/>
  <c r="W435" i="1" a="1"/>
  <c r="W435" i="1" s="1"/>
  <c r="W436" i="1" a="1"/>
  <c r="W436" i="1" s="1"/>
  <c r="W437" i="1" a="1"/>
  <c r="W437" i="1" s="1"/>
  <c r="W438" i="1" a="1"/>
  <c r="W438" i="1" s="1"/>
  <c r="W439" i="1" a="1"/>
  <c r="W439" i="1" s="1"/>
  <c r="W440" i="1" a="1"/>
  <c r="W440" i="1" s="1"/>
  <c r="W441" i="1" a="1"/>
  <c r="W441" i="1" s="1"/>
  <c r="W442" i="1" a="1"/>
  <c r="W442" i="1" s="1"/>
  <c r="W443" i="1" a="1"/>
  <c r="W443" i="1" s="1"/>
  <c r="W444" i="1" a="1"/>
  <c r="W444" i="1" s="1"/>
  <c r="W445" i="1" a="1"/>
  <c r="W445" i="1" s="1"/>
  <c r="W446" i="1" a="1"/>
  <c r="W446" i="1" s="1"/>
  <c r="W447" i="1" a="1"/>
  <c r="W447" i="1" s="1"/>
  <c r="W448" i="1" a="1"/>
  <c r="W448" i="1" s="1"/>
  <c r="W449" i="1" a="1"/>
  <c r="W449" i="1" s="1"/>
  <c r="W450" i="1" a="1"/>
  <c r="W450" i="1" s="1"/>
  <c r="W451" i="1" a="1"/>
  <c r="W451" i="1" s="1"/>
  <c r="W452" i="1" a="1"/>
  <c r="W452" i="1" s="1"/>
  <c r="W453" i="1" a="1"/>
  <c r="W453" i="1" s="1"/>
  <c r="W454" i="1" a="1"/>
  <c r="W454" i="1" s="1"/>
  <c r="W455" i="1" a="1"/>
  <c r="W455" i="1" s="1"/>
  <c r="W456" i="1" a="1"/>
  <c r="W456" i="1" s="1"/>
  <c r="W457" i="1" a="1"/>
  <c r="W457" i="1" s="1"/>
  <c r="W458" i="1" a="1"/>
  <c r="W458" i="1" s="1"/>
  <c r="W459" i="1" a="1"/>
  <c r="W459" i="1" s="1"/>
  <c r="W460" i="1" a="1"/>
  <c r="W460" i="1" s="1"/>
  <c r="W461" i="1" a="1"/>
  <c r="W461" i="1" s="1"/>
  <c r="W462" i="1" a="1"/>
  <c r="W462" i="1" s="1"/>
  <c r="W463" i="1" a="1"/>
  <c r="W463" i="1" s="1"/>
  <c r="W464" i="1" a="1"/>
  <c r="W464" i="1" s="1"/>
  <c r="W465" i="1" a="1"/>
  <c r="W465" i="1" s="1"/>
  <c r="W466" i="1" a="1"/>
  <c r="W466" i="1" s="1"/>
  <c r="W467" i="1" a="1"/>
  <c r="W467" i="1" s="1"/>
  <c r="W468" i="1" a="1"/>
  <c r="W468" i="1" s="1"/>
  <c r="W469" i="1" a="1"/>
  <c r="W469" i="1" s="1"/>
  <c r="W470" i="1" a="1"/>
  <c r="W470" i="1" s="1"/>
  <c r="W471" i="1" a="1"/>
  <c r="W471" i="1" s="1"/>
  <c r="W472" i="1" a="1"/>
  <c r="W472" i="1" s="1"/>
  <c r="W473" i="1" a="1"/>
  <c r="W473" i="1" s="1"/>
  <c r="W474" i="1" a="1"/>
  <c r="W474" i="1" s="1"/>
  <c r="W475" i="1" a="1"/>
  <c r="W475" i="1" s="1"/>
  <c r="W476" i="1" a="1"/>
  <c r="W476" i="1" s="1"/>
  <c r="W477" i="1" a="1"/>
  <c r="W477" i="1" s="1"/>
  <c r="W478" i="1" a="1"/>
  <c r="W478" i="1" s="1"/>
  <c r="W479" i="1" a="1"/>
  <c r="W479" i="1" s="1"/>
  <c r="W480" i="1" a="1"/>
  <c r="W480" i="1" s="1"/>
  <c r="W481" i="1" a="1"/>
  <c r="W481" i="1" s="1"/>
  <c r="W482" i="1" a="1"/>
  <c r="W482" i="1" s="1"/>
  <c r="W483" i="1" a="1"/>
  <c r="W483" i="1" s="1"/>
  <c r="W484" i="1" a="1"/>
  <c r="W484" i="1" s="1"/>
  <c r="W485" i="1" a="1"/>
  <c r="W485" i="1" s="1"/>
  <c r="W486" i="1" a="1"/>
  <c r="W486" i="1" s="1"/>
  <c r="W487" i="1" a="1"/>
  <c r="W487" i="1" s="1"/>
  <c r="W488" i="1" a="1"/>
  <c r="W488" i="1" s="1"/>
  <c r="W489" i="1" a="1"/>
  <c r="W489" i="1" s="1"/>
  <c r="W490" i="1" a="1"/>
  <c r="W490" i="1" s="1"/>
  <c r="W491" i="1" a="1"/>
  <c r="W491" i="1" s="1"/>
  <c r="W492" i="1" a="1"/>
  <c r="W492" i="1" s="1"/>
  <c r="W493" i="1" a="1"/>
  <c r="W493" i="1" s="1"/>
  <c r="W494" i="1" a="1"/>
  <c r="W494" i="1" s="1"/>
  <c r="W495" i="1" a="1"/>
  <c r="W495" i="1" s="1"/>
  <c r="W496" i="1" a="1"/>
  <c r="W496" i="1" s="1"/>
  <c r="W497" i="1" a="1"/>
  <c r="W497" i="1" s="1"/>
  <c r="W498" i="1" a="1"/>
  <c r="W498" i="1" s="1"/>
  <c r="W499" i="1" a="1"/>
  <c r="W499" i="1" s="1"/>
  <c r="W500" i="1" a="1"/>
  <c r="W500" i="1" s="1"/>
  <c r="W501" i="1" a="1"/>
  <c r="W501" i="1" s="1"/>
  <c r="W502" i="1" a="1"/>
  <c r="W502" i="1" s="1"/>
  <c r="W503" i="1" a="1"/>
  <c r="W503" i="1" s="1"/>
  <c r="W504" i="1" a="1"/>
  <c r="W504" i="1" s="1"/>
  <c r="W505" i="1" a="1"/>
  <c r="W505" i="1" s="1"/>
  <c r="W506" i="1" a="1"/>
  <c r="W506" i="1" s="1"/>
  <c r="W507" i="1" a="1"/>
  <c r="W507" i="1" s="1"/>
  <c r="W508" i="1" a="1"/>
  <c r="W508" i="1" s="1"/>
  <c r="W509" i="1" a="1"/>
  <c r="W509" i="1" s="1"/>
  <c r="W510" i="1" a="1"/>
  <c r="W510" i="1" s="1"/>
  <c r="W511" i="1" a="1"/>
  <c r="W511" i="1" s="1"/>
  <c r="W512" i="1" a="1"/>
  <c r="W512" i="1" s="1"/>
  <c r="W513" i="1" a="1"/>
  <c r="W513" i="1" s="1"/>
  <c r="W514" i="1" a="1"/>
  <c r="W514" i="1" s="1"/>
  <c r="W515" i="1" a="1"/>
  <c r="W515" i="1" s="1"/>
  <c r="W516" i="1" a="1"/>
  <c r="W516" i="1" s="1"/>
  <c r="W517" i="1" a="1"/>
  <c r="W517" i="1" s="1"/>
  <c r="W518" i="1" a="1"/>
  <c r="W518" i="1" s="1"/>
  <c r="W519" i="1" a="1"/>
  <c r="W519" i="1" s="1"/>
  <c r="W520" i="1" a="1"/>
  <c r="W520" i="1" s="1"/>
  <c r="W521" i="1" a="1"/>
  <c r="W521" i="1" s="1"/>
  <c r="W522" i="1" a="1"/>
  <c r="W522" i="1" s="1"/>
  <c r="W523" i="1" a="1"/>
  <c r="W523" i="1" s="1"/>
  <c r="W524" i="1" a="1"/>
  <c r="W524" i="1" s="1"/>
  <c r="W525" i="1" a="1"/>
  <c r="W525" i="1" s="1"/>
  <c r="W526" i="1" a="1"/>
  <c r="W526" i="1" s="1"/>
  <c r="W527" i="1" a="1"/>
  <c r="W527" i="1" s="1"/>
  <c r="W528" i="1" a="1"/>
  <c r="W528" i="1" s="1"/>
  <c r="W529" i="1" a="1"/>
  <c r="W529" i="1" s="1"/>
  <c r="W530" i="1" a="1"/>
  <c r="W530" i="1" s="1"/>
  <c r="W531" i="1" a="1"/>
  <c r="W531" i="1" s="1"/>
  <c r="W532" i="1" a="1"/>
  <c r="W532" i="1" s="1"/>
  <c r="W533" i="1" a="1"/>
  <c r="W533" i="1" s="1"/>
  <c r="W534" i="1" a="1"/>
  <c r="W534" i="1" s="1"/>
  <c r="W535" i="1" a="1"/>
  <c r="W535" i="1" s="1"/>
  <c r="W536" i="1" a="1"/>
  <c r="W536" i="1" s="1"/>
  <c r="W537" i="1" a="1"/>
  <c r="W537" i="1" s="1"/>
  <c r="W538" i="1" a="1"/>
  <c r="W538" i="1" s="1"/>
  <c r="W539" i="1" a="1"/>
  <c r="W539" i="1" s="1"/>
  <c r="W540" i="1" a="1"/>
  <c r="W540" i="1" s="1"/>
  <c r="W541" i="1" a="1"/>
  <c r="W541" i="1" s="1"/>
  <c r="W542" i="1" a="1"/>
  <c r="W542" i="1" s="1"/>
  <c r="W543" i="1" a="1"/>
  <c r="W543" i="1" s="1"/>
  <c r="W544" i="1" a="1"/>
  <c r="W544" i="1" s="1"/>
  <c r="W545" i="1" a="1"/>
  <c r="W545" i="1" s="1"/>
  <c r="W546" i="1" a="1"/>
  <c r="W546" i="1" s="1"/>
  <c r="W547" i="1" a="1"/>
  <c r="W547" i="1" s="1"/>
  <c r="W548" i="1" a="1"/>
  <c r="W548" i="1" s="1"/>
  <c r="W549" i="1" a="1"/>
  <c r="W549" i="1" s="1"/>
  <c r="W550" i="1" a="1"/>
  <c r="W550" i="1" s="1"/>
  <c r="W551" i="1" a="1"/>
  <c r="W551" i="1" s="1"/>
  <c r="W552" i="1" a="1"/>
  <c r="W552" i="1" s="1"/>
  <c r="W553" i="1" a="1"/>
  <c r="W553" i="1" s="1"/>
  <c r="W554" i="1" a="1"/>
  <c r="W554" i="1" s="1"/>
  <c r="W555" i="1" a="1"/>
  <c r="W555" i="1" s="1"/>
  <c r="W556" i="1" a="1"/>
  <c r="W556" i="1" s="1"/>
  <c r="W557" i="1" a="1"/>
  <c r="W557" i="1" s="1"/>
  <c r="W558" i="1" a="1"/>
  <c r="W558" i="1" s="1"/>
  <c r="W559" i="1" a="1"/>
  <c r="W559" i="1" s="1"/>
  <c r="W560" i="1" a="1"/>
  <c r="W560" i="1" s="1"/>
  <c r="W561" i="1" a="1"/>
  <c r="W561" i="1" s="1"/>
  <c r="W562" i="1" a="1"/>
  <c r="W562" i="1" s="1"/>
  <c r="W563" i="1" a="1"/>
  <c r="W563" i="1" s="1"/>
  <c r="W564" i="1" a="1"/>
  <c r="W564" i="1" s="1"/>
  <c r="W565" i="1" a="1"/>
  <c r="W565" i="1" s="1"/>
  <c r="W566" i="1" a="1"/>
  <c r="W566" i="1" s="1"/>
  <c r="W567" i="1" a="1"/>
  <c r="W567" i="1" s="1"/>
  <c r="W568" i="1" a="1"/>
  <c r="W568" i="1" s="1"/>
  <c r="W569" i="1" a="1"/>
  <c r="W569" i="1" s="1"/>
  <c r="W570" i="1" a="1"/>
  <c r="W570" i="1" s="1"/>
  <c r="W571" i="1" a="1"/>
  <c r="W571" i="1" s="1"/>
  <c r="W572" i="1" a="1"/>
  <c r="W572" i="1" s="1"/>
  <c r="W573" i="1" a="1"/>
  <c r="W573" i="1" s="1"/>
  <c r="W574" i="1" a="1"/>
  <c r="W574" i="1" s="1"/>
  <c r="W575" i="1" a="1"/>
  <c r="W575" i="1" s="1"/>
  <c r="W576" i="1" a="1"/>
  <c r="W576" i="1" s="1"/>
  <c r="W577" i="1" a="1"/>
  <c r="W577" i="1" s="1"/>
  <c r="W578" i="1" a="1"/>
  <c r="W578" i="1" s="1"/>
  <c r="W579" i="1" a="1"/>
  <c r="W579" i="1" s="1"/>
  <c r="W580" i="1" a="1"/>
  <c r="W580" i="1" s="1"/>
  <c r="W581" i="1" a="1"/>
  <c r="W581" i="1" s="1"/>
  <c r="W582" i="1" a="1"/>
  <c r="W582" i="1" s="1"/>
  <c r="W583" i="1" a="1"/>
  <c r="W583" i="1" s="1"/>
  <c r="W584" i="1" a="1"/>
  <c r="W584" i="1" s="1"/>
  <c r="W585" i="1" a="1"/>
  <c r="W585" i="1" s="1"/>
  <c r="W586" i="1" a="1"/>
  <c r="W586" i="1" s="1"/>
  <c r="W587" i="1" a="1"/>
  <c r="W587" i="1" s="1"/>
  <c r="W588" i="1" a="1"/>
  <c r="W588" i="1" s="1"/>
  <c r="W589" i="1" a="1"/>
  <c r="W589" i="1" s="1"/>
  <c r="W590" i="1" a="1"/>
  <c r="W590" i="1" s="1"/>
  <c r="W591" i="1" a="1"/>
  <c r="W591" i="1" s="1"/>
  <c r="W592" i="1" a="1"/>
  <c r="W592" i="1" s="1"/>
  <c r="W593" i="1" a="1"/>
  <c r="W593" i="1" s="1"/>
  <c r="W594" i="1" a="1"/>
  <c r="W594" i="1" s="1"/>
  <c r="W595" i="1" a="1"/>
  <c r="W595" i="1" s="1"/>
  <c r="W596" i="1" a="1"/>
  <c r="W596" i="1" s="1"/>
  <c r="W597" i="1" a="1"/>
  <c r="W597" i="1" s="1"/>
  <c r="W598" i="1" a="1"/>
  <c r="W598" i="1" s="1"/>
  <c r="W599" i="1" a="1"/>
  <c r="W599" i="1" s="1"/>
  <c r="W600" i="1" a="1"/>
  <c r="W600" i="1" s="1"/>
  <c r="W601" i="1" a="1"/>
  <c r="W601" i="1" s="1"/>
  <c r="W602" i="1" a="1"/>
  <c r="W602" i="1" s="1"/>
  <c r="W603" i="1" a="1"/>
  <c r="W603" i="1" s="1"/>
  <c r="W604" i="1" a="1"/>
  <c r="W604" i="1" s="1"/>
  <c r="W605" i="1" a="1"/>
  <c r="W605" i="1" s="1"/>
  <c r="W606" i="1" a="1"/>
  <c r="W606" i="1" s="1"/>
  <c r="W607" i="1" a="1"/>
  <c r="W607" i="1" s="1"/>
  <c r="W608" i="1" a="1"/>
  <c r="W608" i="1" s="1"/>
  <c r="W609" i="1" a="1"/>
  <c r="W609" i="1" s="1"/>
  <c r="W610" i="1" a="1"/>
  <c r="W610" i="1" s="1"/>
  <c r="W611" i="1" a="1"/>
  <c r="W611" i="1" s="1"/>
  <c r="W612" i="1" a="1"/>
  <c r="W612" i="1" s="1"/>
  <c r="W613" i="1" a="1"/>
  <c r="W613" i="1" s="1"/>
  <c r="W614" i="1" a="1"/>
  <c r="W614" i="1" s="1"/>
  <c r="W615" i="1" a="1"/>
  <c r="W615" i="1" s="1"/>
  <c r="W616" i="1" a="1"/>
  <c r="W616" i="1" s="1"/>
  <c r="W617" i="1" a="1"/>
  <c r="W617" i="1" s="1"/>
  <c r="W618" i="1" a="1"/>
  <c r="W618" i="1" s="1"/>
  <c r="W619" i="1" a="1"/>
  <c r="W619" i="1" s="1"/>
  <c r="W620" i="1" a="1"/>
  <c r="W620" i="1" s="1"/>
  <c r="W621" i="1" a="1"/>
  <c r="W621" i="1" s="1"/>
  <c r="W622" i="1" a="1"/>
  <c r="W622" i="1" s="1"/>
  <c r="W623" i="1" a="1"/>
  <c r="W623" i="1" s="1"/>
  <c r="W624" i="1" a="1"/>
  <c r="W624" i="1" s="1"/>
  <c r="W625" i="1" a="1"/>
  <c r="W625" i="1" s="1"/>
  <c r="W626" i="1" a="1"/>
  <c r="W626" i="1" s="1"/>
  <c r="W627" i="1" a="1"/>
  <c r="W627" i="1" s="1"/>
  <c r="W628" i="1" a="1"/>
  <c r="W628" i="1" s="1"/>
  <c r="W629" i="1" a="1"/>
  <c r="W629" i="1" s="1"/>
  <c r="W630" i="1" a="1"/>
  <c r="W630" i="1" s="1"/>
  <c r="W631" i="1" a="1"/>
  <c r="W631" i="1" s="1"/>
  <c r="W632" i="1" a="1"/>
  <c r="W632" i="1" s="1"/>
  <c r="W633" i="1" a="1"/>
  <c r="W633" i="1" s="1"/>
  <c r="W634" i="1" a="1"/>
  <c r="W634" i="1" s="1"/>
  <c r="W635" i="1" a="1"/>
  <c r="W635" i="1" s="1"/>
  <c r="W636" i="1" a="1"/>
  <c r="W636" i="1" s="1"/>
  <c r="W637" i="1" a="1"/>
  <c r="W637" i="1" s="1"/>
  <c r="W638" i="1" a="1"/>
  <c r="W638" i="1" s="1"/>
  <c r="W639" i="1" a="1"/>
  <c r="W639" i="1" s="1"/>
  <c r="W640" i="1" a="1"/>
  <c r="W640" i="1" s="1"/>
  <c r="W641" i="1" a="1"/>
  <c r="W641" i="1" s="1"/>
  <c r="W642" i="1" a="1"/>
  <c r="W642" i="1" s="1"/>
  <c r="W643" i="1" a="1"/>
  <c r="W643" i="1" s="1"/>
  <c r="W644" i="1" a="1"/>
  <c r="W644" i="1" s="1"/>
  <c r="W645" i="1" a="1"/>
  <c r="W645" i="1" s="1"/>
  <c r="W646" i="1" a="1"/>
  <c r="W646" i="1" s="1"/>
  <c r="W647" i="1" a="1"/>
  <c r="W647" i="1" s="1"/>
  <c r="W648" i="1" a="1"/>
  <c r="W648" i="1" s="1"/>
  <c r="W649" i="1" a="1"/>
  <c r="W649" i="1" s="1"/>
  <c r="W650" i="1" a="1"/>
  <c r="W650" i="1" s="1"/>
  <c r="W651" i="1" a="1"/>
  <c r="W651" i="1" s="1"/>
  <c r="W652" i="1" a="1"/>
  <c r="W652" i="1" s="1"/>
  <c r="W653" i="1" a="1"/>
  <c r="W653" i="1" s="1"/>
  <c r="W654" i="1" a="1"/>
  <c r="W654" i="1" s="1"/>
  <c r="W655" i="1" a="1"/>
  <c r="W655" i="1" s="1"/>
  <c r="W656" i="1" a="1"/>
  <c r="W656" i="1" s="1"/>
  <c r="W657" i="1" a="1"/>
  <c r="W657" i="1" s="1"/>
  <c r="W658" i="1" a="1"/>
  <c r="W658" i="1" s="1"/>
  <c r="W659" i="1" a="1"/>
  <c r="W659" i="1" s="1"/>
  <c r="W660" i="1" a="1"/>
  <c r="W660" i="1" s="1"/>
  <c r="W661" i="1" a="1"/>
  <c r="W661" i="1" s="1"/>
  <c r="W662" i="1" a="1"/>
  <c r="W662" i="1" s="1"/>
  <c r="W663" i="1" a="1"/>
  <c r="W663" i="1" s="1"/>
  <c r="W664" i="1" a="1"/>
  <c r="W664" i="1" s="1"/>
  <c r="W665" i="1" a="1"/>
  <c r="W665" i="1" s="1"/>
  <c r="W666" i="1" a="1"/>
  <c r="W666" i="1" s="1"/>
  <c r="W667" i="1" a="1"/>
  <c r="W667" i="1" s="1"/>
  <c r="W668" i="1" a="1"/>
  <c r="W668" i="1" s="1"/>
  <c r="W669" i="1" a="1"/>
  <c r="W669" i="1" s="1"/>
  <c r="W670" i="1" a="1"/>
  <c r="W670" i="1" s="1"/>
  <c r="W671" i="1" a="1"/>
  <c r="W671" i="1" s="1"/>
  <c r="W672" i="1" a="1"/>
  <c r="W672" i="1" s="1"/>
  <c r="W673" i="1" a="1"/>
  <c r="W673" i="1" s="1"/>
  <c r="W674" i="1" a="1"/>
  <c r="W674" i="1" s="1"/>
  <c r="W675" i="1" a="1"/>
  <c r="W675" i="1" s="1"/>
  <c r="W676" i="1" a="1"/>
  <c r="W676" i="1" s="1"/>
  <c r="W677" i="1" a="1"/>
  <c r="W677" i="1" s="1"/>
  <c r="W678" i="1" a="1"/>
  <c r="W678" i="1" s="1"/>
  <c r="W679" i="1" a="1"/>
  <c r="W679" i="1" s="1"/>
  <c r="W680" i="1" a="1"/>
  <c r="W680" i="1" s="1"/>
  <c r="W681" i="1" a="1"/>
  <c r="W681" i="1" s="1"/>
  <c r="W682" i="1" a="1"/>
  <c r="W682" i="1" s="1"/>
  <c r="W683" i="1" a="1"/>
  <c r="W683" i="1" s="1"/>
  <c r="W684" i="1" a="1"/>
  <c r="W684" i="1" s="1"/>
  <c r="W685" i="1" a="1"/>
  <c r="W685" i="1" s="1"/>
  <c r="W686" i="1" a="1"/>
  <c r="W686" i="1" s="1"/>
  <c r="W687" i="1" a="1"/>
  <c r="W687" i="1" s="1"/>
  <c r="W688" i="1" a="1"/>
  <c r="W688" i="1" s="1"/>
  <c r="W689" i="1" a="1"/>
  <c r="W689" i="1" s="1"/>
  <c r="W690" i="1" a="1"/>
  <c r="W690" i="1" s="1"/>
  <c r="W691" i="1" a="1"/>
  <c r="W691" i="1" s="1"/>
  <c r="W692" i="1" a="1"/>
  <c r="W692" i="1" s="1"/>
  <c r="W693" i="1" a="1"/>
  <c r="W693" i="1" s="1"/>
  <c r="W694" i="1" a="1"/>
  <c r="W694" i="1" s="1"/>
  <c r="W695" i="1" a="1"/>
  <c r="W695" i="1" s="1"/>
  <c r="W696" i="1" a="1"/>
  <c r="W696" i="1" s="1"/>
  <c r="W697" i="1" a="1"/>
  <c r="W697" i="1" s="1"/>
  <c r="W698" i="1" a="1"/>
  <c r="W698" i="1" s="1"/>
  <c r="W699" i="1" a="1"/>
  <c r="W699" i="1" s="1"/>
  <c r="W700" i="1" a="1"/>
  <c r="W700" i="1" s="1"/>
  <c r="W701" i="1" a="1"/>
  <c r="W701" i="1" s="1"/>
  <c r="W702" i="1" a="1"/>
  <c r="W702" i="1" s="1"/>
  <c r="W703" i="1" a="1"/>
  <c r="W703" i="1" s="1"/>
  <c r="W704" i="1" a="1"/>
  <c r="W704" i="1" s="1"/>
  <c r="W705" i="1" a="1"/>
  <c r="W705" i="1" s="1"/>
  <c r="W706" i="1" a="1"/>
  <c r="W706" i="1" s="1"/>
  <c r="W707" i="1" a="1"/>
  <c r="W707" i="1" s="1"/>
  <c r="W708" i="1" a="1"/>
  <c r="W708" i="1" s="1"/>
  <c r="W709" i="1" a="1"/>
  <c r="W709" i="1" s="1"/>
  <c r="W710" i="1" a="1"/>
  <c r="W710" i="1" s="1"/>
  <c r="W711" i="1" a="1"/>
  <c r="W711" i="1" s="1"/>
  <c r="W712" i="1" a="1"/>
  <c r="W712" i="1" s="1"/>
  <c r="W713" i="1" a="1"/>
  <c r="W713" i="1" s="1"/>
  <c r="W714" i="1" a="1"/>
  <c r="W714" i="1" s="1"/>
  <c r="W715" i="1" a="1"/>
  <c r="W715" i="1" s="1"/>
  <c r="W716" i="1" a="1"/>
  <c r="W716" i="1" s="1"/>
  <c r="W717" i="1" a="1"/>
  <c r="W717" i="1" s="1"/>
  <c r="W718" i="1" a="1"/>
  <c r="W718" i="1" s="1"/>
  <c r="W719" i="1" a="1"/>
  <c r="W719" i="1" s="1"/>
  <c r="W720" i="1" a="1"/>
  <c r="W720" i="1" s="1"/>
  <c r="W721" i="1" a="1"/>
  <c r="W721" i="1" s="1"/>
  <c r="W722" i="1" a="1"/>
  <c r="W722" i="1" s="1"/>
  <c r="W723" i="1" a="1"/>
  <c r="W723" i="1" s="1"/>
  <c r="W724" i="1" a="1"/>
  <c r="W724" i="1" s="1"/>
  <c r="W725" i="1" a="1"/>
  <c r="W725" i="1" s="1"/>
  <c r="W726" i="1" a="1"/>
  <c r="W726" i="1" s="1"/>
  <c r="W727" i="1" a="1"/>
  <c r="W727" i="1" s="1"/>
  <c r="W728" i="1" a="1"/>
  <c r="W728" i="1" s="1"/>
  <c r="W729" i="1" a="1"/>
  <c r="W729" i="1" s="1"/>
  <c r="W730" i="1" a="1"/>
  <c r="W730" i="1" s="1"/>
  <c r="W731" i="1" a="1"/>
  <c r="W731" i="1" s="1"/>
  <c r="W732" i="1" a="1"/>
  <c r="W732" i="1" s="1"/>
  <c r="W733" i="1" a="1"/>
  <c r="W733" i="1" s="1"/>
  <c r="W734" i="1" a="1"/>
  <c r="W734" i="1" s="1"/>
  <c r="W735" i="1" a="1"/>
  <c r="W735" i="1" s="1"/>
  <c r="W736" i="1" a="1"/>
  <c r="W736" i="1" s="1"/>
  <c r="W737" i="1" a="1"/>
  <c r="W737" i="1" s="1"/>
  <c r="W738" i="1" a="1"/>
  <c r="W738" i="1" s="1"/>
  <c r="W739" i="1" a="1"/>
  <c r="W739" i="1" s="1"/>
  <c r="W740" i="1" a="1"/>
  <c r="W740" i="1" s="1"/>
  <c r="W741" i="1" a="1"/>
  <c r="W741" i="1" s="1"/>
  <c r="W742" i="1" a="1"/>
  <c r="W742" i="1" s="1"/>
  <c r="W743" i="1" a="1"/>
  <c r="W743" i="1" s="1"/>
  <c r="W744" i="1" a="1"/>
  <c r="W744" i="1" s="1"/>
  <c r="W745" i="1" a="1"/>
  <c r="W745" i="1" s="1"/>
  <c r="W746" i="1" a="1"/>
  <c r="W746" i="1" s="1"/>
  <c r="W747" i="1" a="1"/>
  <c r="W747" i="1" s="1"/>
  <c r="W748" i="1" a="1"/>
  <c r="W748" i="1" s="1"/>
  <c r="W749" i="1" a="1"/>
  <c r="W749" i="1" s="1"/>
  <c r="W750" i="1" a="1"/>
  <c r="W750" i="1" s="1"/>
  <c r="W751" i="1" a="1"/>
  <c r="W751" i="1" s="1"/>
  <c r="W752" i="1" a="1"/>
  <c r="W752" i="1" s="1"/>
  <c r="W753" i="1" a="1"/>
  <c r="W753" i="1" s="1"/>
  <c r="W754" i="1" a="1"/>
  <c r="W754" i="1" s="1"/>
  <c r="W755" i="1" a="1"/>
  <c r="W755" i="1" s="1"/>
  <c r="W756" i="1" a="1"/>
  <c r="W756" i="1" s="1"/>
  <c r="W757" i="1" a="1"/>
  <c r="W757" i="1" s="1"/>
  <c r="W758" i="1" a="1"/>
  <c r="W758" i="1" s="1"/>
  <c r="W759" i="1" a="1"/>
  <c r="W759" i="1" s="1"/>
  <c r="W760" i="1" a="1"/>
  <c r="W760" i="1" s="1"/>
  <c r="W761" i="1" a="1"/>
  <c r="W761" i="1" s="1"/>
  <c r="W762" i="1" a="1"/>
  <c r="W762" i="1" s="1"/>
  <c r="W763" i="1" a="1"/>
  <c r="W763" i="1" s="1"/>
  <c r="W764" i="1" a="1"/>
  <c r="W764" i="1" s="1"/>
  <c r="W765" i="1" a="1"/>
  <c r="W765" i="1" s="1"/>
  <c r="W766" i="1" a="1"/>
  <c r="W766" i="1" s="1"/>
  <c r="W767" i="1" a="1"/>
  <c r="W767" i="1" s="1"/>
  <c r="W768" i="1" a="1"/>
  <c r="W768" i="1" s="1"/>
  <c r="W769" i="1" a="1"/>
  <c r="W769" i="1" s="1"/>
  <c r="W770" i="1" a="1"/>
  <c r="W770" i="1" s="1"/>
  <c r="W771" i="1" a="1"/>
  <c r="W771" i="1" s="1"/>
  <c r="W772" i="1" a="1"/>
  <c r="W772" i="1" s="1"/>
  <c r="W773" i="1" a="1"/>
  <c r="W773" i="1" s="1"/>
  <c r="W774" i="1" a="1"/>
  <c r="W774" i="1" s="1"/>
  <c r="W775" i="1" a="1"/>
  <c r="W775" i="1" s="1"/>
  <c r="W776" i="1" a="1"/>
  <c r="W776" i="1" s="1"/>
  <c r="W777" i="1" a="1"/>
  <c r="W777" i="1" s="1"/>
  <c r="W778" i="1" a="1"/>
  <c r="W778" i="1" s="1"/>
  <c r="W779" i="1" a="1"/>
  <c r="W779" i="1" s="1"/>
  <c r="W780" i="1" a="1"/>
  <c r="W780" i="1" s="1"/>
  <c r="W781" i="1" a="1"/>
  <c r="W781" i="1" s="1"/>
  <c r="W782" i="1" a="1"/>
  <c r="W782" i="1" s="1"/>
  <c r="W783" i="1" a="1"/>
  <c r="W783" i="1" s="1"/>
  <c r="W784" i="1" a="1"/>
  <c r="W784" i="1" s="1"/>
  <c r="W785" i="1" a="1"/>
  <c r="W785" i="1" s="1"/>
  <c r="W786" i="1" a="1"/>
  <c r="W786" i="1" s="1"/>
  <c r="W787" i="1" a="1"/>
  <c r="W787" i="1" s="1"/>
  <c r="W788" i="1" a="1"/>
  <c r="W788" i="1" s="1"/>
  <c r="W789" i="1" a="1"/>
  <c r="W789" i="1" s="1"/>
  <c r="W790" i="1" a="1"/>
  <c r="W790" i="1" s="1"/>
  <c r="W791" i="1" a="1"/>
  <c r="W791" i="1" s="1"/>
  <c r="W792" i="1" a="1"/>
  <c r="W792" i="1" s="1"/>
  <c r="W793" i="1" a="1"/>
  <c r="W793" i="1" s="1"/>
  <c r="W794" i="1" a="1"/>
  <c r="W794" i="1" s="1"/>
  <c r="W795" i="1" a="1"/>
  <c r="W795" i="1" s="1"/>
  <c r="W796" i="1" a="1"/>
  <c r="W796" i="1" s="1"/>
  <c r="W797" i="1" a="1"/>
  <c r="W797" i="1" s="1"/>
  <c r="W798" i="1" a="1"/>
  <c r="W798" i="1" s="1"/>
  <c r="W799" i="1" a="1"/>
  <c r="W799" i="1" s="1"/>
  <c r="W800" i="1" a="1"/>
  <c r="W800" i="1" s="1"/>
  <c r="W801" i="1" a="1"/>
  <c r="W801" i="1" s="1"/>
  <c r="W802" i="1" a="1"/>
  <c r="W802" i="1" s="1"/>
  <c r="W803" i="1" a="1"/>
  <c r="W803" i="1" s="1"/>
  <c r="W804" i="1" a="1"/>
  <c r="W804" i="1" s="1"/>
  <c r="W805" i="1" a="1"/>
  <c r="W805" i="1" s="1"/>
  <c r="W806" i="1" a="1"/>
  <c r="W806" i="1" s="1"/>
  <c r="W807" i="1" a="1"/>
  <c r="W807" i="1" s="1"/>
  <c r="W808" i="1" a="1"/>
  <c r="W808" i="1" s="1"/>
  <c r="W809" i="1" a="1"/>
  <c r="W809" i="1" s="1"/>
  <c r="W810" i="1" a="1"/>
  <c r="W810" i="1" s="1"/>
  <c r="W811" i="1" a="1"/>
  <c r="W811" i="1" s="1"/>
  <c r="W812" i="1" a="1"/>
  <c r="W812" i="1" s="1"/>
  <c r="W813" i="1" a="1"/>
  <c r="W813" i="1" s="1"/>
  <c r="W814" i="1" a="1"/>
  <c r="W814" i="1" s="1"/>
  <c r="W815" i="1" a="1"/>
  <c r="W815" i="1" s="1"/>
  <c r="W816" i="1" a="1"/>
  <c r="W816" i="1" s="1"/>
  <c r="W817" i="1" a="1"/>
  <c r="W817" i="1" s="1"/>
  <c r="W818" i="1" a="1"/>
  <c r="W818" i="1" s="1"/>
  <c r="W819" i="1" a="1"/>
  <c r="W819" i="1" s="1"/>
  <c r="W820" i="1" a="1"/>
  <c r="W820" i="1" s="1"/>
  <c r="W821" i="1" a="1"/>
  <c r="W821" i="1" s="1"/>
  <c r="W822" i="1" a="1"/>
  <c r="W822" i="1" s="1"/>
  <c r="W823" i="1" a="1"/>
  <c r="W823" i="1" s="1"/>
  <c r="W824" i="1" a="1"/>
  <c r="W824" i="1" s="1"/>
  <c r="W825" i="1" a="1"/>
  <c r="W825" i="1" s="1"/>
  <c r="W826" i="1" a="1"/>
  <c r="W826" i="1" s="1"/>
  <c r="W827" i="1" a="1"/>
  <c r="W827" i="1" s="1"/>
  <c r="W828" i="1" a="1"/>
  <c r="W828" i="1" s="1"/>
  <c r="W829" i="1" a="1"/>
  <c r="W829" i="1" s="1"/>
  <c r="W830" i="1" a="1"/>
  <c r="W830" i="1" s="1"/>
  <c r="W831" i="1" a="1"/>
  <c r="W831" i="1" s="1"/>
  <c r="W832" i="1" a="1"/>
  <c r="W832" i="1" s="1"/>
  <c r="W833" i="1" a="1"/>
  <c r="W833" i="1" s="1"/>
  <c r="W834" i="1" a="1"/>
  <c r="W834" i="1" s="1"/>
  <c r="W835" i="1" a="1"/>
  <c r="W835" i="1" s="1"/>
  <c r="W836" i="1" a="1"/>
  <c r="W836" i="1" s="1"/>
  <c r="W837" i="1" a="1"/>
  <c r="W837" i="1" s="1"/>
  <c r="W838" i="1" a="1"/>
  <c r="W838" i="1" s="1"/>
  <c r="W839" i="1" a="1"/>
  <c r="W839" i="1" s="1"/>
  <c r="W840" i="1" a="1"/>
  <c r="W840" i="1" s="1"/>
  <c r="W841" i="1" a="1"/>
  <c r="W841" i="1" s="1"/>
  <c r="W842" i="1" a="1"/>
  <c r="W842" i="1" s="1"/>
  <c r="W843" i="1" a="1"/>
  <c r="W843" i="1" s="1"/>
  <c r="W844" i="1" a="1"/>
  <c r="W844" i="1" s="1"/>
  <c r="W845" i="1" a="1"/>
  <c r="W845" i="1" s="1"/>
  <c r="W846" i="1" a="1"/>
  <c r="W846" i="1" s="1"/>
  <c r="W847" i="1" a="1"/>
  <c r="W847" i="1" s="1"/>
  <c r="W848" i="1" a="1"/>
  <c r="W848" i="1" s="1"/>
  <c r="W849" i="1" a="1"/>
  <c r="W849" i="1" s="1"/>
  <c r="W850" i="1" a="1"/>
  <c r="W850" i="1" s="1"/>
  <c r="W851" i="1" a="1"/>
  <c r="W851" i="1" s="1"/>
  <c r="W852" i="1" a="1"/>
  <c r="W852" i="1" s="1"/>
  <c r="W853" i="1" a="1"/>
  <c r="W853" i="1" s="1"/>
  <c r="W854" i="1" a="1"/>
  <c r="W854" i="1" s="1"/>
  <c r="W855" i="1" a="1"/>
  <c r="W855" i="1" s="1"/>
  <c r="W856" i="1" a="1"/>
  <c r="W856" i="1" s="1"/>
  <c r="W857" i="1" a="1"/>
  <c r="W857" i="1" s="1"/>
  <c r="W858" i="1" a="1"/>
  <c r="W858" i="1" s="1"/>
  <c r="W859" i="1" a="1"/>
  <c r="W859" i="1" s="1"/>
  <c r="W860" i="1" a="1"/>
  <c r="W860" i="1" s="1"/>
  <c r="W861" i="1" a="1"/>
  <c r="W861" i="1" s="1"/>
  <c r="W862" i="1" a="1"/>
  <c r="W862" i="1" s="1"/>
  <c r="W863" i="1" a="1"/>
  <c r="W863" i="1" s="1"/>
  <c r="W864" i="1" a="1"/>
  <c r="W864" i="1" s="1"/>
  <c r="W865" i="1" a="1"/>
  <c r="W865" i="1" s="1"/>
  <c r="W866" i="1" a="1"/>
  <c r="W866" i="1" s="1"/>
  <c r="W867" i="1" a="1"/>
  <c r="W867" i="1" s="1"/>
  <c r="W868" i="1" a="1"/>
  <c r="W868" i="1" s="1"/>
  <c r="W869" i="1" a="1"/>
  <c r="W869" i="1" s="1"/>
  <c r="W870" i="1" a="1"/>
  <c r="W870" i="1" s="1"/>
  <c r="W871" i="1" a="1"/>
  <c r="W871" i="1" s="1"/>
  <c r="W872" i="1" a="1"/>
  <c r="W872" i="1" s="1"/>
  <c r="W873" i="1" a="1"/>
  <c r="W873" i="1" s="1"/>
  <c r="W874" i="1" a="1"/>
  <c r="W874" i="1" s="1"/>
  <c r="W875" i="1" a="1"/>
  <c r="W875" i="1" s="1"/>
  <c r="W876" i="1" a="1"/>
  <c r="W876" i="1" s="1"/>
  <c r="W877" i="1" a="1"/>
  <c r="W877" i="1" s="1"/>
  <c r="W878" i="1" a="1"/>
  <c r="W878" i="1" s="1"/>
  <c r="W879" i="1" a="1"/>
  <c r="W879" i="1" s="1"/>
  <c r="W880" i="1" a="1"/>
  <c r="W880" i="1" s="1"/>
  <c r="W881" i="1" a="1"/>
  <c r="W881" i="1" s="1"/>
  <c r="W882" i="1" a="1"/>
  <c r="W882" i="1" s="1"/>
  <c r="W883" i="1" a="1"/>
  <c r="W883" i="1" s="1"/>
  <c r="W884" i="1" a="1"/>
  <c r="W884" i="1" s="1"/>
  <c r="W885" i="1" a="1"/>
  <c r="W885" i="1" s="1"/>
  <c r="W886" i="1" a="1"/>
  <c r="W886" i="1" s="1"/>
  <c r="W887" i="1" a="1"/>
  <c r="W887" i="1" s="1"/>
  <c r="W888" i="1" a="1"/>
  <c r="W888" i="1" s="1"/>
  <c r="W889" i="1" a="1"/>
  <c r="W889" i="1" s="1"/>
  <c r="W890" i="1" a="1"/>
  <c r="W890" i="1" s="1"/>
  <c r="W891" i="1" a="1"/>
  <c r="W891" i="1" s="1"/>
  <c r="W892" i="1" a="1"/>
  <c r="W892" i="1" s="1"/>
  <c r="W893" i="1" a="1"/>
  <c r="W893" i="1" s="1"/>
  <c r="W894" i="1" a="1"/>
  <c r="W894" i="1" s="1"/>
  <c r="W895" i="1" a="1"/>
  <c r="W895" i="1" s="1"/>
  <c r="W896" i="1" a="1"/>
  <c r="W896" i="1" s="1"/>
  <c r="W897" i="1" a="1"/>
  <c r="W897" i="1" s="1"/>
  <c r="W898" i="1" a="1"/>
  <c r="W898" i="1" s="1"/>
  <c r="W899" i="1" a="1"/>
  <c r="W899" i="1" s="1"/>
  <c r="W900" i="1" a="1"/>
  <c r="W900" i="1" s="1"/>
  <c r="W901" i="1" a="1"/>
  <c r="W901" i="1" s="1"/>
  <c r="W902" i="1" a="1"/>
  <c r="W902" i="1" s="1"/>
  <c r="W903" i="1" a="1"/>
  <c r="W903" i="1" s="1"/>
  <c r="W904" i="1" a="1"/>
  <c r="W904" i="1" s="1"/>
  <c r="W905" i="1" a="1"/>
  <c r="W905" i="1" s="1"/>
  <c r="W906" i="1" a="1"/>
  <c r="W906" i="1" s="1"/>
  <c r="W907" i="1" a="1"/>
  <c r="W907" i="1" s="1"/>
  <c r="W908" i="1" a="1"/>
  <c r="W908" i="1" s="1"/>
  <c r="W909" i="1" a="1"/>
  <c r="W909" i="1" s="1"/>
  <c r="W910" i="1" a="1"/>
  <c r="W910" i="1" s="1"/>
  <c r="W911" i="1" a="1"/>
  <c r="W911" i="1" s="1"/>
  <c r="W912" i="1" a="1"/>
  <c r="W912" i="1" s="1"/>
  <c r="W913" i="1" a="1"/>
  <c r="W913" i="1" s="1"/>
  <c r="W914" i="1" a="1"/>
  <c r="W914" i="1" s="1"/>
  <c r="W915" i="1" a="1"/>
  <c r="W915" i="1" s="1"/>
  <c r="W916" i="1" a="1"/>
  <c r="W916" i="1" s="1"/>
  <c r="W917" i="1" a="1"/>
  <c r="W917" i="1" s="1"/>
  <c r="W918" i="1" a="1"/>
  <c r="W918" i="1" s="1"/>
  <c r="W919" i="1" a="1"/>
  <c r="W919" i="1" s="1"/>
  <c r="W920" i="1" a="1"/>
  <c r="W920" i="1" s="1"/>
  <c r="W921" i="1" a="1"/>
  <c r="W921" i="1" s="1"/>
  <c r="W922" i="1" a="1"/>
  <c r="W922" i="1" s="1"/>
  <c r="W923" i="1" a="1"/>
  <c r="W923" i="1" s="1"/>
  <c r="W924" i="1" a="1"/>
  <c r="W924" i="1" s="1"/>
  <c r="W925" i="1" a="1"/>
  <c r="W925" i="1" s="1"/>
  <c r="W926" i="1" a="1"/>
  <c r="W926" i="1" s="1"/>
  <c r="W927" i="1" a="1"/>
  <c r="W927" i="1" s="1"/>
  <c r="W928" i="1" a="1"/>
  <c r="W928" i="1" s="1"/>
  <c r="W929" i="1" a="1"/>
  <c r="W929" i="1" s="1"/>
  <c r="W930" i="1" a="1"/>
  <c r="W930" i="1" s="1"/>
  <c r="W931" i="1" a="1"/>
  <c r="W931" i="1" s="1"/>
  <c r="W932" i="1" a="1"/>
  <c r="W932" i="1" s="1"/>
  <c r="W933" i="1" a="1"/>
  <c r="W933" i="1" s="1"/>
  <c r="W934" i="1" a="1"/>
  <c r="W934" i="1" s="1"/>
  <c r="W935" i="1" a="1"/>
  <c r="W935" i="1" s="1"/>
  <c r="W936" i="1" a="1"/>
  <c r="W936" i="1" s="1"/>
  <c r="W937" i="1" a="1"/>
  <c r="W937" i="1" s="1"/>
  <c r="W938" i="1" a="1"/>
  <c r="W938" i="1" s="1"/>
  <c r="W939" i="1" a="1"/>
  <c r="W939" i="1" s="1"/>
  <c r="W940" i="1" a="1"/>
  <c r="W940" i="1" s="1"/>
  <c r="W941" i="1" a="1"/>
  <c r="W941" i="1" s="1"/>
  <c r="W942" i="1" a="1"/>
  <c r="W942" i="1" s="1"/>
  <c r="W943" i="1" a="1"/>
  <c r="W943" i="1" s="1"/>
  <c r="W944" i="1" a="1"/>
  <c r="W944" i="1" s="1"/>
  <c r="W945" i="1" a="1"/>
  <c r="W945" i="1" s="1"/>
  <c r="W946" i="1" a="1"/>
  <c r="W946" i="1" s="1"/>
  <c r="W947" i="1" a="1"/>
  <c r="W947" i="1" s="1"/>
  <c r="W948" i="1" a="1"/>
  <c r="W948" i="1" s="1"/>
  <c r="W949" i="1" a="1"/>
  <c r="W949" i="1" s="1"/>
  <c r="W950" i="1" a="1"/>
  <c r="W950" i="1" s="1"/>
  <c r="W951" i="1" a="1"/>
  <c r="W951" i="1" s="1"/>
  <c r="W952" i="1" a="1"/>
  <c r="W952" i="1" s="1"/>
  <c r="W953" i="1" a="1"/>
  <c r="W953" i="1" s="1"/>
  <c r="W954" i="1" a="1"/>
  <c r="W954" i="1" s="1"/>
  <c r="W955" i="1" a="1"/>
  <c r="W955" i="1" s="1"/>
  <c r="W956" i="1" a="1"/>
  <c r="W956" i="1" s="1"/>
  <c r="W957" i="1" a="1"/>
  <c r="W957" i="1" s="1"/>
  <c r="W958" i="1" a="1"/>
  <c r="W958" i="1" s="1"/>
  <c r="W959" i="1" a="1"/>
  <c r="W959" i="1" s="1"/>
  <c r="W960" i="1" a="1"/>
  <c r="W960" i="1" s="1"/>
  <c r="W961" i="1" a="1"/>
  <c r="W961" i="1" s="1"/>
  <c r="W962" i="1" a="1"/>
  <c r="W962" i="1" s="1"/>
  <c r="W963" i="1" a="1"/>
  <c r="W963" i="1" s="1"/>
  <c r="W964" i="1" a="1"/>
  <c r="W964" i="1" s="1"/>
  <c r="W965" i="1" a="1"/>
  <c r="W965" i="1" s="1"/>
  <c r="W966" i="1" a="1"/>
  <c r="W966" i="1" s="1"/>
  <c r="W967" i="1" a="1"/>
  <c r="W967" i="1" s="1"/>
  <c r="W968" i="1" a="1"/>
  <c r="W968" i="1" s="1"/>
  <c r="W969" i="1" a="1"/>
  <c r="W969" i="1" s="1"/>
  <c r="W970" i="1" a="1"/>
  <c r="W970" i="1" s="1"/>
  <c r="W971" i="1" a="1"/>
  <c r="W971" i="1" s="1"/>
  <c r="W972" i="1" a="1"/>
  <c r="W972" i="1" s="1"/>
  <c r="W973" i="1" a="1"/>
  <c r="W973" i="1" s="1"/>
  <c r="W974" i="1" a="1"/>
  <c r="W974" i="1" s="1"/>
  <c r="W975" i="1" a="1"/>
  <c r="W975" i="1" s="1"/>
  <c r="W976" i="1" a="1"/>
  <c r="W976" i="1" s="1"/>
  <c r="W977" i="1" a="1"/>
  <c r="W977" i="1" s="1"/>
  <c r="W978" i="1" a="1"/>
  <c r="W978" i="1" s="1"/>
  <c r="W979" i="1" a="1"/>
  <c r="W979" i="1" s="1"/>
  <c r="W980" i="1" a="1"/>
  <c r="W980" i="1" s="1"/>
  <c r="W981" i="1" a="1"/>
  <c r="W981" i="1" s="1"/>
  <c r="W982" i="1" a="1"/>
  <c r="W982" i="1" s="1"/>
  <c r="W983" i="1" a="1"/>
  <c r="W983" i="1" s="1"/>
  <c r="W984" i="1" a="1"/>
  <c r="W984" i="1" s="1"/>
  <c r="W985" i="1" a="1"/>
  <c r="W985" i="1" s="1"/>
  <c r="W986" i="1" a="1"/>
  <c r="W986" i="1" s="1"/>
  <c r="W987" i="1" a="1"/>
  <c r="W987" i="1" s="1"/>
  <c r="W988" i="1" a="1"/>
  <c r="W988" i="1" s="1"/>
  <c r="W989" i="1" a="1"/>
  <c r="W989" i="1" s="1"/>
  <c r="W990" i="1" a="1"/>
  <c r="W990" i="1" s="1"/>
  <c r="W991" i="1" a="1"/>
  <c r="W991" i="1" s="1"/>
  <c r="W992" i="1" a="1"/>
  <c r="W992" i="1" s="1"/>
  <c r="W993" i="1" a="1"/>
  <c r="W993" i="1" s="1"/>
  <c r="W994" i="1" a="1"/>
  <c r="W994" i="1" s="1"/>
  <c r="W995" i="1" a="1"/>
  <c r="W995" i="1" s="1"/>
  <c r="W996" i="1" a="1"/>
  <c r="W996" i="1" s="1"/>
  <c r="W997" i="1" a="1"/>
  <c r="W997" i="1" s="1"/>
  <c r="W998" i="1" a="1"/>
  <c r="W998" i="1" s="1"/>
  <c r="W999" i="1" a="1"/>
  <c r="W999" i="1" s="1"/>
  <c r="W1000" i="1" a="1"/>
  <c r="W1000" i="1" s="1"/>
  <c r="W1001" i="1" a="1"/>
  <c r="W1001" i="1" s="1"/>
  <c r="W3" i="1" a="1"/>
  <c r="W3" i="1" s="1"/>
  <c r="W4" i="1" a="1"/>
  <c r="W4" i="1" s="1"/>
  <c r="W5" i="1" a="1"/>
  <c r="W5" i="1" s="1"/>
  <c r="W6" i="1" a="1"/>
  <c r="W6" i="1" s="1"/>
  <c r="W7" i="1" a="1"/>
  <c r="W7" i="1" s="1"/>
  <c r="W8" i="1" a="1"/>
  <c r="W8" i="1" s="1"/>
  <c r="W9" i="1" a="1"/>
  <c r="W9" i="1" s="1"/>
  <c r="W10" i="1" a="1"/>
  <c r="W10" i="1" s="1"/>
  <c r="W11" i="1" a="1"/>
  <c r="W11" i="1" s="1"/>
  <c r="W12" i="1" a="1"/>
  <c r="W12" i="1" s="1"/>
  <c r="W13" i="1" a="1"/>
  <c r="W13" i="1" s="1"/>
  <c r="W14" i="1" a="1"/>
  <c r="W14" i="1" s="1"/>
  <c r="W15" i="1" a="1"/>
  <c r="W15" i="1" s="1"/>
  <c r="W16" i="1" a="1"/>
  <c r="W16" i="1" s="1"/>
  <c r="W17" i="1" a="1"/>
  <c r="W17" i="1" s="1"/>
  <c r="W18" i="1" a="1"/>
  <c r="W18" i="1" s="1"/>
  <c r="W19" i="1" a="1"/>
  <c r="W19" i="1" s="1"/>
  <c r="W20" i="1" a="1"/>
  <c r="W20" i="1" s="1"/>
  <c r="W21" i="1" a="1"/>
  <c r="W21" i="1" s="1"/>
  <c r="W22" i="1" a="1"/>
  <c r="W22" i="1" s="1"/>
  <c r="W23" i="1" a="1"/>
  <c r="W23" i="1" s="1"/>
  <c r="W24" i="1" a="1"/>
  <c r="W24" i="1" s="1"/>
  <c r="W25" i="1" a="1"/>
  <c r="W25" i="1" s="1"/>
  <c r="W26" i="1" a="1"/>
  <c r="W26" i="1" s="1"/>
  <c r="W27" i="1" a="1"/>
  <c r="W27" i="1" s="1"/>
  <c r="W28" i="1" a="1"/>
  <c r="W28" i="1" s="1"/>
  <c r="W29" i="1" a="1"/>
  <c r="W29" i="1" s="1"/>
  <c r="W30" i="1" a="1"/>
  <c r="W30" i="1" s="1"/>
  <c r="W31" i="1" a="1"/>
  <c r="W31" i="1" s="1"/>
  <c r="W32" i="1" a="1"/>
  <c r="W32" i="1" s="1"/>
  <c r="W33" i="1" a="1"/>
  <c r="W33" i="1" s="1"/>
  <c r="W34" i="1" a="1"/>
  <c r="W34" i="1" s="1"/>
  <c r="W35" i="1" a="1"/>
  <c r="W35" i="1" s="1"/>
  <c r="W36" i="1" a="1"/>
  <c r="W36" i="1" s="1"/>
  <c r="W37" i="1" a="1"/>
  <c r="W37" i="1" s="1"/>
  <c r="W38" i="1" a="1"/>
  <c r="W38" i="1" s="1"/>
  <c r="W39" i="1" a="1"/>
  <c r="W39" i="1" s="1"/>
  <c r="W40" i="1" a="1"/>
  <c r="W40" i="1" s="1"/>
  <c r="W41" i="1" a="1"/>
  <c r="W41" i="1" s="1"/>
  <c r="W42" i="1" a="1"/>
  <c r="W42" i="1" s="1"/>
  <c r="W43" i="1" a="1"/>
  <c r="W43" i="1" s="1"/>
  <c r="W44" i="1" a="1"/>
  <c r="W44" i="1" s="1"/>
  <c r="W45" i="1" a="1"/>
  <c r="W45" i="1" s="1"/>
  <c r="W46" i="1" a="1"/>
  <c r="W46" i="1" s="1"/>
  <c r="W47" i="1" a="1"/>
  <c r="W47" i="1" s="1"/>
  <c r="W48" i="1" a="1"/>
  <c r="W48" i="1" s="1"/>
  <c r="W49" i="1" a="1"/>
  <c r="W49" i="1" s="1"/>
  <c r="W50" i="1" a="1"/>
  <c r="W50" i="1" s="1"/>
  <c r="W51" i="1" a="1"/>
  <c r="W51" i="1" s="1"/>
  <c r="W52" i="1" a="1"/>
  <c r="W52" i="1" s="1"/>
  <c r="W53" i="1" a="1"/>
  <c r="W53" i="1" s="1"/>
  <c r="W54" i="1" a="1"/>
  <c r="W54" i="1" s="1"/>
  <c r="W55" i="1" a="1"/>
  <c r="W55" i="1" s="1"/>
  <c r="W56" i="1" a="1"/>
  <c r="W56" i="1" s="1"/>
  <c r="W57" i="1" a="1"/>
  <c r="W57" i="1" s="1"/>
  <c r="W58" i="1" a="1"/>
  <c r="W58" i="1" s="1"/>
  <c r="W59" i="1" a="1"/>
  <c r="W59" i="1" s="1"/>
  <c r="W60" i="1" a="1"/>
  <c r="W60" i="1" s="1"/>
  <c r="W61" i="1" a="1"/>
  <c r="W61" i="1" s="1"/>
  <c r="W62" i="1" a="1"/>
  <c r="W62" i="1" s="1"/>
  <c r="W63" i="1" a="1"/>
  <c r="W63" i="1" s="1"/>
  <c r="W64" i="1" a="1"/>
  <c r="W64" i="1" s="1"/>
  <c r="W65" i="1" a="1"/>
  <c r="W65" i="1" s="1"/>
  <c r="W66" i="1" a="1"/>
  <c r="W66" i="1" s="1"/>
  <c r="W67" i="1" a="1"/>
  <c r="W67" i="1" s="1"/>
  <c r="W68" i="1" a="1"/>
  <c r="W68" i="1" s="1"/>
  <c r="W69" i="1" a="1"/>
  <c r="W69" i="1" s="1"/>
  <c r="W70" i="1" a="1"/>
  <c r="W70" i="1" s="1"/>
  <c r="W71" i="1" a="1"/>
  <c r="W71" i="1" s="1"/>
  <c r="W72" i="1" a="1"/>
  <c r="W72" i="1" s="1"/>
  <c r="W73" i="1" a="1"/>
  <c r="W73" i="1" s="1"/>
  <c r="W74" i="1" a="1"/>
  <c r="W74" i="1" s="1"/>
  <c r="W75" i="1" a="1"/>
  <c r="W75" i="1" s="1"/>
  <c r="W76" i="1" a="1"/>
  <c r="W76" i="1" s="1"/>
  <c r="W77" i="1" a="1"/>
  <c r="W77" i="1" s="1"/>
  <c r="W78" i="1" a="1"/>
  <c r="W78" i="1" s="1"/>
  <c r="W79" i="1" a="1"/>
  <c r="W79" i="1" s="1"/>
  <c r="W80" i="1" a="1"/>
  <c r="W80" i="1" s="1"/>
  <c r="W81" i="1" a="1"/>
  <c r="W81" i="1" s="1"/>
  <c r="W82" i="1" a="1"/>
  <c r="W82" i="1" s="1"/>
  <c r="W83" i="1" a="1"/>
  <c r="W83" i="1" s="1"/>
  <c r="W84" i="1" a="1"/>
  <c r="W84" i="1" s="1"/>
  <c r="W85" i="1" a="1"/>
  <c r="W85" i="1" s="1"/>
  <c r="W86" i="1" a="1"/>
  <c r="W86" i="1" s="1"/>
  <c r="W87" i="1" a="1"/>
  <c r="W87" i="1" s="1"/>
  <c r="W88" i="1" a="1"/>
  <c r="W88" i="1" s="1"/>
  <c r="W89" i="1" a="1"/>
  <c r="W89" i="1" s="1"/>
  <c r="W90" i="1" a="1"/>
  <c r="W90" i="1" s="1"/>
  <c r="W91" i="1" a="1"/>
  <c r="W91" i="1" s="1"/>
  <c r="W92" i="1" a="1"/>
  <c r="W92" i="1" s="1"/>
  <c r="W93" i="1" a="1"/>
  <c r="W93" i="1" s="1"/>
  <c r="W94" i="1" a="1"/>
  <c r="W94" i="1" s="1"/>
  <c r="W95" i="1" a="1"/>
  <c r="W95" i="1" s="1"/>
  <c r="W96" i="1" a="1"/>
  <c r="W96" i="1" s="1"/>
  <c r="W97" i="1" a="1"/>
  <c r="W97" i="1" s="1"/>
  <c r="W98" i="1" a="1"/>
  <c r="W98" i="1" s="1"/>
  <c r="W99" i="1" a="1"/>
  <c r="W99" i="1" s="1"/>
  <c r="W100" i="1" a="1"/>
  <c r="W100" i="1" s="1"/>
  <c r="W101" i="1" a="1"/>
  <c r="W101" i="1" s="1"/>
  <c r="W102" i="1" a="1"/>
  <c r="W102" i="1" s="1"/>
  <c r="W103" i="1" a="1"/>
  <c r="W103" i="1" s="1"/>
  <c r="W104" i="1" a="1"/>
  <c r="W104" i="1" s="1"/>
  <c r="W105" i="1" a="1"/>
  <c r="W105" i="1" s="1"/>
  <c r="W106" i="1" a="1"/>
  <c r="W106" i="1" s="1"/>
  <c r="W107" i="1" a="1"/>
  <c r="W107" i="1" s="1"/>
  <c r="W108" i="1" a="1"/>
  <c r="W108" i="1" s="1"/>
  <c r="W109" i="1" a="1"/>
  <c r="W109" i="1" s="1"/>
  <c r="W110" i="1" a="1"/>
  <c r="W110" i="1" s="1"/>
  <c r="W111" i="1" a="1"/>
  <c r="W111" i="1" s="1"/>
  <c r="W112" i="1" a="1"/>
  <c r="W112" i="1" s="1"/>
  <c r="W113" i="1" a="1"/>
  <c r="W113" i="1" s="1"/>
  <c r="W114" i="1" a="1"/>
  <c r="W114" i="1" s="1"/>
  <c r="W115" i="1" a="1"/>
  <c r="W115" i="1" s="1"/>
  <c r="W116" i="1" a="1"/>
  <c r="W116" i="1" s="1"/>
  <c r="W117" i="1" a="1"/>
  <c r="W117" i="1" s="1"/>
  <c r="W118" i="1" a="1"/>
  <c r="W118" i="1" s="1"/>
  <c r="W119" i="1" a="1"/>
  <c r="W119" i="1" s="1"/>
  <c r="W120" i="1" a="1"/>
  <c r="W120" i="1" s="1"/>
  <c r="W121" i="1" a="1"/>
  <c r="W121" i="1" s="1"/>
  <c r="W122" i="1" a="1"/>
  <c r="W122" i="1" s="1"/>
  <c r="W123" i="1" a="1"/>
  <c r="W123" i="1" s="1"/>
  <c r="W124" i="1" a="1"/>
  <c r="W124" i="1" s="1"/>
  <c r="W125" i="1" a="1"/>
  <c r="W125" i="1" s="1"/>
  <c r="W126" i="1" a="1"/>
  <c r="W126" i="1" s="1"/>
  <c r="W127" i="1" a="1"/>
  <c r="W127" i="1" s="1"/>
  <c r="W128" i="1" a="1"/>
  <c r="W128" i="1" s="1"/>
  <c r="W129" i="1" a="1"/>
  <c r="W129" i="1" s="1"/>
  <c r="W130" i="1" a="1"/>
  <c r="W130" i="1" s="1"/>
  <c r="W131" i="1" a="1"/>
  <c r="W131" i="1" s="1"/>
  <c r="W132" i="1" a="1"/>
  <c r="W132" i="1" s="1"/>
  <c r="W133" i="1" a="1"/>
  <c r="W133" i="1" s="1"/>
  <c r="W134" i="1" a="1"/>
  <c r="W134" i="1" s="1"/>
  <c r="W135" i="1" a="1"/>
  <c r="W135" i="1" s="1"/>
  <c r="W136" i="1" a="1"/>
  <c r="W136" i="1" s="1"/>
  <c r="W137" i="1" a="1"/>
  <c r="W137" i="1" s="1"/>
  <c r="W138" i="1" a="1"/>
  <c r="W138" i="1" s="1"/>
  <c r="W139" i="1" a="1"/>
  <c r="W139" i="1" s="1"/>
  <c r="W140" i="1" a="1"/>
  <c r="W140" i="1" s="1"/>
  <c r="W141" i="1" a="1"/>
  <c r="W141" i="1" s="1"/>
  <c r="W142" i="1" a="1"/>
  <c r="W142" i="1" s="1"/>
  <c r="W143" i="1" a="1"/>
  <c r="W143" i="1" s="1"/>
  <c r="W144" i="1" a="1"/>
  <c r="W144" i="1" s="1"/>
  <c r="W145" i="1" a="1"/>
  <c r="W145" i="1" s="1"/>
  <c r="W146" i="1" a="1"/>
  <c r="W146" i="1" s="1"/>
  <c r="W147" i="1" a="1"/>
  <c r="W147" i="1" s="1"/>
  <c r="W148" i="1" a="1"/>
  <c r="W148" i="1" s="1"/>
  <c r="W149" i="1" a="1"/>
  <c r="W149" i="1" s="1"/>
  <c r="W150" i="1" a="1"/>
  <c r="W150" i="1" s="1"/>
  <c r="W151" i="1" a="1"/>
  <c r="W151" i="1" s="1"/>
  <c r="W152" i="1" a="1"/>
  <c r="W152" i="1" s="1"/>
  <c r="W153" i="1" a="1"/>
  <c r="W153" i="1" s="1"/>
  <c r="W154" i="1" a="1"/>
  <c r="W154" i="1" s="1"/>
  <c r="W155" i="1" a="1"/>
  <c r="W155" i="1" s="1"/>
  <c r="W156" i="1" a="1"/>
  <c r="W156" i="1" s="1"/>
  <c r="W157" i="1" a="1"/>
  <c r="W157" i="1" s="1"/>
  <c r="W158" i="1" a="1"/>
  <c r="W158" i="1" s="1"/>
  <c r="W159" i="1" a="1"/>
  <c r="W159" i="1" s="1"/>
  <c r="W160" i="1" a="1"/>
  <c r="W160" i="1" s="1"/>
  <c r="W161" i="1" a="1"/>
  <c r="W161" i="1" s="1"/>
  <c r="W162" i="1" a="1"/>
  <c r="W162" i="1" s="1"/>
  <c r="W163" i="1" a="1"/>
  <c r="W163" i="1" s="1"/>
  <c r="W164" i="1" a="1"/>
  <c r="W164" i="1" s="1"/>
  <c r="W165" i="1" a="1"/>
  <c r="W165" i="1" s="1"/>
  <c r="W166" i="1" a="1"/>
  <c r="W166" i="1" s="1"/>
  <c r="W167" i="1" a="1"/>
  <c r="W167" i="1" s="1"/>
  <c r="W168" i="1" a="1"/>
  <c r="W168" i="1" s="1"/>
  <c r="W169" i="1" a="1"/>
  <c r="W169" i="1" s="1"/>
  <c r="W170" i="1" a="1"/>
  <c r="W170" i="1" s="1"/>
  <c r="W171" i="1" a="1"/>
  <c r="W171" i="1" s="1"/>
  <c r="W172" i="1" a="1"/>
  <c r="W172" i="1" s="1"/>
  <c r="W173" i="1" a="1"/>
  <c r="W173" i="1" s="1"/>
  <c r="W174" i="1" a="1"/>
  <c r="W174" i="1" s="1"/>
  <c r="W175" i="1" a="1"/>
  <c r="W175" i="1" s="1"/>
  <c r="W176" i="1" a="1"/>
  <c r="W176" i="1" s="1"/>
  <c r="W177" i="1" a="1"/>
  <c r="W177" i="1" s="1"/>
  <c r="W178" i="1" a="1"/>
  <c r="W178" i="1" s="1"/>
  <c r="W179" i="1" a="1"/>
  <c r="W179" i="1" s="1"/>
  <c r="W180" i="1" a="1"/>
  <c r="W180" i="1" s="1"/>
  <c r="W181" i="1" a="1"/>
  <c r="W181" i="1" s="1"/>
  <c r="W182" i="1" a="1"/>
  <c r="W182" i="1" s="1"/>
  <c r="W183" i="1" a="1"/>
  <c r="W183" i="1" s="1"/>
  <c r="W184" i="1" a="1"/>
  <c r="W184" i="1" s="1"/>
  <c r="W185" i="1" a="1"/>
  <c r="W185" i="1" s="1"/>
  <c r="W186" i="1" a="1"/>
  <c r="W186" i="1" s="1"/>
  <c r="W187" i="1" a="1"/>
  <c r="W187" i="1" s="1"/>
  <c r="W188" i="1" a="1"/>
  <c r="W188" i="1" s="1"/>
  <c r="W189" i="1" a="1"/>
  <c r="W189" i="1" s="1"/>
  <c r="W190" i="1" a="1"/>
  <c r="W190" i="1" s="1"/>
  <c r="W191" i="1" a="1"/>
  <c r="W191" i="1" s="1"/>
  <c r="W192" i="1" a="1"/>
  <c r="W192" i="1" s="1"/>
  <c r="W193" i="1" a="1"/>
  <c r="W193" i="1" s="1"/>
  <c r="W194" i="1" a="1"/>
  <c r="W194" i="1" s="1"/>
  <c r="W195" i="1" a="1"/>
  <c r="W195" i="1" s="1"/>
  <c r="W196" i="1" a="1"/>
  <c r="W196" i="1" s="1"/>
  <c r="W197" i="1" a="1"/>
  <c r="W197" i="1" s="1"/>
  <c r="W198" i="1" a="1"/>
  <c r="W198" i="1" s="1"/>
  <c r="W199" i="1" a="1"/>
  <c r="W199" i="1" s="1"/>
  <c r="W200" i="1" a="1"/>
  <c r="W200" i="1" s="1"/>
  <c r="W201" i="1" a="1"/>
  <c r="W201" i="1" s="1"/>
  <c r="W202" i="1" a="1"/>
  <c r="W202" i="1" s="1"/>
  <c r="W203" i="1" a="1"/>
  <c r="W203" i="1" s="1"/>
  <c r="W204" i="1" a="1"/>
  <c r="W204" i="1" s="1"/>
  <c r="W205" i="1" a="1"/>
  <c r="W205" i="1" s="1"/>
  <c r="W206" i="1" a="1"/>
  <c r="W206" i="1" s="1"/>
  <c r="W207" i="1" a="1"/>
  <c r="W207" i="1" s="1"/>
  <c r="W208" i="1" a="1"/>
  <c r="W208" i="1" s="1"/>
  <c r="W209" i="1" a="1"/>
  <c r="W209" i="1" s="1"/>
  <c r="W210" i="1" a="1"/>
  <c r="W210" i="1" s="1"/>
  <c r="W211" i="1" a="1"/>
  <c r="W211" i="1" s="1"/>
  <c r="W212" i="1" a="1"/>
  <c r="W212" i="1" s="1"/>
  <c r="W213" i="1" a="1"/>
  <c r="W213" i="1" s="1"/>
  <c r="W214" i="1" a="1"/>
  <c r="W214" i="1" s="1"/>
  <c r="W215" i="1" a="1"/>
  <c r="W215" i="1" s="1"/>
  <c r="W216" i="1" a="1"/>
  <c r="W216" i="1" s="1"/>
  <c r="W217" i="1" a="1"/>
  <c r="W217" i="1" s="1"/>
  <c r="W218" i="1" a="1"/>
  <c r="W218" i="1" s="1"/>
  <c r="W219" i="1" a="1"/>
  <c r="W219" i="1" s="1"/>
  <c r="W220" i="1" a="1"/>
  <c r="W220" i="1" s="1"/>
  <c r="W221" i="1" a="1"/>
  <c r="W221" i="1" s="1"/>
  <c r="W222" i="1" a="1"/>
  <c r="W222" i="1" s="1"/>
  <c r="W223" i="1" a="1"/>
  <c r="W223" i="1" s="1"/>
  <c r="W224" i="1" a="1"/>
  <c r="W224" i="1" s="1"/>
  <c r="W225" i="1" a="1"/>
  <c r="W225" i="1" s="1"/>
  <c r="W226" i="1" a="1"/>
  <c r="W226" i="1" s="1"/>
  <c r="W227" i="1" a="1"/>
  <c r="W227" i="1" s="1"/>
  <c r="W228" i="1" a="1"/>
  <c r="W228" i="1" s="1"/>
  <c r="W229" i="1" a="1"/>
  <c r="W229" i="1" s="1"/>
  <c r="W230" i="1" a="1"/>
  <c r="W230" i="1" s="1"/>
  <c r="W231" i="1" a="1"/>
  <c r="W231" i="1" s="1"/>
  <c r="W232" i="1" a="1"/>
  <c r="W232" i="1" s="1"/>
  <c r="W233" i="1" a="1"/>
  <c r="W233" i="1" s="1"/>
  <c r="W234" i="1" a="1"/>
  <c r="W234" i="1" s="1"/>
  <c r="W235" i="1" a="1"/>
  <c r="W235" i="1" s="1"/>
  <c r="W236" i="1" a="1"/>
  <c r="W236" i="1" s="1"/>
  <c r="W237" i="1" a="1"/>
  <c r="W237" i="1" s="1"/>
  <c r="W238" i="1" a="1"/>
  <c r="W238" i="1" s="1"/>
  <c r="W239" i="1" a="1"/>
  <c r="W239" i="1" s="1"/>
  <c r="W240" i="1" a="1"/>
  <c r="W240" i="1" s="1"/>
  <c r="W241" i="1" a="1"/>
  <c r="W241" i="1" s="1"/>
  <c r="W242" i="1" a="1"/>
  <c r="W242" i="1" s="1"/>
  <c r="W243" i="1" a="1"/>
  <c r="W243" i="1" s="1"/>
  <c r="W244" i="1" a="1"/>
  <c r="W244" i="1" s="1"/>
  <c r="W245" i="1" a="1"/>
  <c r="W245" i="1" s="1"/>
  <c r="W246" i="1" a="1"/>
  <c r="W246" i="1" s="1"/>
  <c r="W247" i="1" a="1"/>
  <c r="W247" i="1" s="1"/>
  <c r="W248" i="1" a="1"/>
  <c r="W248" i="1" s="1"/>
  <c r="W249" i="1" a="1"/>
  <c r="W249" i="1" s="1"/>
  <c r="W250" i="1" a="1"/>
  <c r="W250" i="1" s="1"/>
  <c r="W251" i="1" a="1"/>
  <c r="W251" i="1" s="1"/>
  <c r="W252" i="1" a="1"/>
  <c r="W252" i="1" s="1"/>
  <c r="W253" i="1" a="1"/>
  <c r="W253" i="1" s="1"/>
  <c r="W254" i="1" a="1"/>
  <c r="W254" i="1" s="1"/>
  <c r="W255" i="1" a="1"/>
  <c r="W255" i="1" s="1"/>
  <c r="W256" i="1" a="1"/>
  <c r="W256" i="1" s="1"/>
  <c r="W257" i="1" a="1"/>
  <c r="W257" i="1" s="1"/>
  <c r="W258" i="1" a="1"/>
  <c r="W258" i="1" s="1"/>
  <c r="W259" i="1" a="1"/>
  <c r="W259" i="1" s="1"/>
  <c r="W260" i="1" a="1"/>
  <c r="W260" i="1" s="1"/>
  <c r="W261" i="1" a="1"/>
  <c r="W261" i="1" s="1"/>
  <c r="W262" i="1" a="1"/>
  <c r="W262" i="1" s="1"/>
  <c r="W263" i="1" a="1"/>
  <c r="W263" i="1" s="1"/>
  <c r="W264" i="1" a="1"/>
  <c r="W264" i="1" s="1"/>
  <c r="W265" i="1" a="1"/>
  <c r="W265" i="1" s="1"/>
  <c r="W266" i="1" a="1"/>
  <c r="W266" i="1" s="1"/>
  <c r="W267" i="1" a="1"/>
  <c r="W267" i="1" s="1"/>
  <c r="W268" i="1" a="1"/>
  <c r="W268" i="1" s="1"/>
  <c r="W269" i="1" a="1"/>
  <c r="W269" i="1" s="1"/>
  <c r="W270" i="1" a="1"/>
  <c r="W270" i="1" s="1"/>
  <c r="W271" i="1" a="1"/>
  <c r="W271" i="1" s="1"/>
  <c r="W272" i="1" a="1"/>
  <c r="W272" i="1" s="1"/>
  <c r="W273" i="1" a="1"/>
  <c r="W273" i="1" s="1"/>
  <c r="W274" i="1" a="1"/>
  <c r="W274" i="1" s="1"/>
  <c r="W275" i="1" a="1"/>
  <c r="W275" i="1" s="1"/>
  <c r="W276" i="1" a="1"/>
  <c r="W276" i="1" s="1"/>
  <c r="W277" i="1" a="1"/>
  <c r="W277" i="1" s="1"/>
  <c r="W278" i="1" a="1"/>
  <c r="W278" i="1" s="1"/>
  <c r="W279" i="1" a="1"/>
  <c r="W279" i="1" s="1"/>
  <c r="W280" i="1" a="1"/>
  <c r="W280" i="1" s="1"/>
  <c r="W281" i="1" a="1"/>
  <c r="W281" i="1" s="1"/>
  <c r="W282" i="1" a="1"/>
  <c r="W282" i="1" s="1"/>
  <c r="W283" i="1" a="1"/>
  <c r="W283" i="1" s="1"/>
  <c r="W284" i="1" a="1"/>
  <c r="W284" i="1" s="1"/>
  <c r="W285" i="1" a="1"/>
  <c r="W285" i="1" s="1"/>
  <c r="W286" i="1" a="1"/>
  <c r="W286" i="1" s="1"/>
  <c r="W287" i="1" a="1"/>
  <c r="W287" i="1" s="1"/>
  <c r="W288" i="1" a="1"/>
  <c r="W288" i="1" s="1"/>
  <c r="W289" i="1" a="1"/>
  <c r="W289" i="1" s="1"/>
  <c r="W290" i="1" a="1"/>
  <c r="W290" i="1" s="1"/>
  <c r="W291" i="1" a="1"/>
  <c r="W291" i="1" s="1"/>
  <c r="W292" i="1" a="1"/>
  <c r="W292" i="1" s="1"/>
  <c r="W293" i="1" a="1"/>
  <c r="W293" i="1" s="1"/>
  <c r="W294" i="1" a="1"/>
  <c r="W294" i="1" s="1"/>
  <c r="W295" i="1" a="1"/>
  <c r="W295" i="1" s="1"/>
  <c r="W296" i="1" a="1"/>
  <c r="W296" i="1" s="1"/>
  <c r="W297" i="1" a="1"/>
  <c r="W297" i="1" s="1"/>
  <c r="W298" i="1" a="1"/>
  <c r="W298" i="1" s="1"/>
  <c r="W299" i="1" a="1"/>
  <c r="W299" i="1" s="1"/>
  <c r="W300" i="1" a="1"/>
  <c r="W300" i="1" s="1"/>
  <c r="W301" i="1" a="1"/>
  <c r="W301" i="1" s="1"/>
  <c r="W2" i="1" a="1"/>
  <c r="W2" i="1" s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2" i="1"/>
  <c r="E11" i="31" l="1"/>
  <c r="G11" i="31" s="1"/>
  <c r="E12" i="31"/>
  <c r="H12" i="31" s="1"/>
  <c r="E10" i="31"/>
  <c r="F10" i="31" s="1"/>
  <c r="E4" i="31"/>
  <c r="F4" i="31" s="1"/>
  <c r="E6" i="31"/>
  <c r="F6" i="31" s="1"/>
  <c r="G10" i="31"/>
  <c r="H6" i="31"/>
  <c r="H10" i="31"/>
  <c r="E7" i="31"/>
  <c r="F7" i="31" s="1"/>
  <c r="E8" i="31"/>
  <c r="H8" i="31" s="1"/>
  <c r="E5" i="31"/>
  <c r="F5" i="31" s="1"/>
  <c r="E13" i="31"/>
  <c r="F13" i="31" s="1"/>
  <c r="E2" i="31"/>
  <c r="H2" i="31" s="1"/>
  <c r="E9" i="31"/>
  <c r="H9" i="31" s="1"/>
  <c r="E3" i="31"/>
  <c r="G3" i="31" s="1"/>
  <c r="G13" i="31" l="1"/>
  <c r="G8" i="31"/>
  <c r="H7" i="31"/>
  <c r="G12" i="31"/>
  <c r="F12" i="31"/>
  <c r="F3" i="31"/>
  <c r="H11" i="31"/>
  <c r="H3" i="31"/>
  <c r="G4" i="31"/>
  <c r="F11" i="31"/>
  <c r="F9" i="31"/>
  <c r="G9" i="31"/>
  <c r="G6" i="31"/>
  <c r="H13" i="31"/>
  <c r="G7" i="31"/>
  <c r="G5" i="31"/>
  <c r="H4" i="31"/>
  <c r="H5" i="31"/>
  <c r="G2" i="31"/>
  <c r="F2" i="31"/>
  <c r="F8" i="3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<sst xmlns="http://schemas.openxmlformats.org/spreadsheetml/2006/main" count="7021" uniqueCount="2989">
  <si>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</si>
  <si>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</si>
  <si>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</si>
  <si>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</si>
  <si>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</si>
  <si>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</si>
  <si>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</si>
  <si>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</si>
  <si>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</si>
  <si>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</si>
  <si>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</si>
  <si>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</si>
  <si>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</si>
  <si>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</si>
  <si>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</si>
  <si>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</si>
  <si>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</si>
  <si>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</si>
  <si>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</si>
  <si>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</si>
  <si>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</si>
  <si>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</si>
  <si>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</si>
  <si>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</si>
  <si>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</si>
  <si>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</si>
  <si>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</si>
  <si>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</si>
  <si>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</si>
  <si>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</si>
  <si>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</si>
  <si>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</si>
  <si>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</si>
  <si>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</si>
  <si>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</si>
  <si>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</si>
  <si>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</si>
  <si>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</si>
  <si>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</si>
  <si>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</si>
  <si>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</si>
  <si>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</si>
  <si>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</si>
  <si>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</si>
  <si>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</si>
  <si>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</si>
  <si>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</si>
  <si>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</si>
  <si>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</si>
  <si>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</si>
  <si>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</si>
  <si>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</si>
  <si>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</si>
  <si>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</si>
  <si>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</si>
  <si>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</si>
  <si>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</si>
  <si>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</si>
  <si>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</si>
  <si>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</si>
  <si>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</si>
  <si>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</si>
  <si>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</si>
  <si>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</si>
  <si>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</si>
  <si>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</si>
  <si>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</si>
  <si>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</si>
  <si>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</si>
  <si>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</si>
  <si>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</si>
  <si>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</si>
  <si>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</si>
  <si>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</si>
  <si>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</si>
  <si>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</si>
  <si>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</si>
  <si>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</si>
  <si>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</si>
  <si>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</si>
  <si>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</si>
  <si>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</si>
  <si>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</si>
  <si>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</si>
  <si>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</si>
  <si>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</si>
  <si>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</si>
  <si>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</si>
  <si>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</si>
  <si>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</si>
  <si>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</si>
  <si>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</si>
  <si>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</si>
  <si>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</si>
  <si>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</si>
  <si>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</si>
  <si>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</si>
  <si>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</si>
  <si>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</si>
  <si>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</si>
  <si>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</si>
  <si>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</si>
  <si>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</si>
  <si>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</si>
  <si>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</si>
  <si>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</si>
  <si>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</si>
  <si>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</si>
  <si>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</si>
  <si>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</si>
  <si>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</si>
  <si>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</si>
  <si>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</si>
  <si>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</si>
  <si>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</si>
  <si>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</si>
  <si>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</si>
  <si>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</si>
  <si>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</si>
  <si>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</si>
  <si>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</si>
  <si>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</si>
  <si>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</si>
  <si>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</si>
  <si>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</si>
  <si>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</si>
  <si>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</si>
  <si>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</si>
  <si>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</si>
  <si>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</si>
  <si>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</si>
  <si>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</si>
  <si>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</si>
  <si>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</si>
  <si>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</si>
  <si>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</si>
  <si>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</si>
  <si>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</si>
  <si>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</si>
  <si>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</si>
  <si>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</si>
  <si>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</si>
  <si>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</si>
  <si>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</si>
  <si>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</si>
  <si>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</si>
  <si>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</si>
  <si>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</si>
  <si>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</si>
  <si>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</si>
  <si>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</si>
  <si>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</si>
  <si>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</si>
  <si>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</si>
  <si>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</si>
  <si>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</si>
  <si>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</si>
  <si>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</si>
  <si>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</si>
  <si>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</si>
  <si>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</si>
  <si>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</si>
  <si>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</si>
  <si>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</si>
  <si>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</si>
  <si>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</si>
  <si>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</si>
  <si>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</si>
  <si>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</si>
  <si>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</si>
  <si>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</si>
  <si>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</si>
  <si>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</si>
  <si>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</si>
  <si>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</si>
  <si>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</si>
  <si>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</si>
  <si>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</si>
  <si>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</si>
  <si>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</si>
  <si>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</si>
  <si>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</si>
  <si>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</si>
  <si>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</si>
  <si>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</si>
  <si>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</si>
  <si>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</si>
  <si>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</si>
  <si>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</si>
  <si>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</si>
  <si>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</si>
  <si>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</si>
  <si>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</si>
  <si>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</si>
  <si>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</si>
  <si>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</si>
  <si>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</si>
  <si>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</si>
  <si>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</si>
  <si>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</si>
  <si>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</si>
  <si>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</si>
  <si>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</si>
  <si>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</si>
  <si>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</si>
  <si>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</si>
  <si>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</si>
  <si>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</si>
  <si>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</si>
  <si>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</si>
  <si>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</si>
  <si>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</si>
  <si>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</si>
  <si>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</si>
  <si>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</si>
  <si>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</si>
  <si>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</si>
  <si>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</si>
  <si>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</si>
  <si>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</si>
  <si>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</si>
  <si>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</si>
  <si>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</si>
  <si>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</si>
  <si>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</si>
  <si>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</si>
  <si>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</si>
  <si>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</si>
  <si>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</si>
  <si>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</si>
  <si>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</si>
  <si>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</si>
  <si>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</si>
  <si>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</si>
  <si>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</si>
  <si>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</si>
  <si>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</si>
  <si>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</si>
  <si>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</si>
  <si>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</si>
  <si>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</si>
  <si>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</si>
  <si>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</si>
  <si>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</si>
  <si>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</si>
  <si>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</si>
  <si>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</si>
  <si>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</si>
  <si>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</si>
  <si>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</si>
  <si>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</si>
  <si>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</si>
  <si>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</si>
  <si>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</si>
  <si>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</si>
  <si>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</si>
  <si>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</si>
  <si>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</si>
  <si>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</si>
  <si>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</si>
  <si>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</si>
  <si>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</si>
  <si>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</si>
  <si>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</si>
  <si>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</si>
  <si>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</si>
  <si>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</si>
  <si>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</si>
  <si>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</si>
  <si>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</si>
  <si>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</si>
  <si>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</si>
  <si>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</si>
  <si>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</si>
  <si>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</si>
  <si>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</si>
  <si>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</si>
  <si>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</si>
  <si>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</si>
  <si>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</si>
  <si>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</si>
  <si>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</si>
  <si>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</si>
  <si>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</si>
  <si>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</si>
  <si>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</si>
  <si>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</si>
  <si>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</si>
  <si>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</si>
  <si>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</si>
  <si>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</si>
  <si>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</si>
  <si>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</si>
  <si>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</si>
  <si>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</si>
  <si>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</si>
  <si>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</si>
  <si>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</si>
  <si>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</si>
  <si>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</si>
  <si>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</si>
  <si>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</si>
  <si>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</si>
  <si>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</si>
  <si>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</si>
  <si>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</si>
  <si>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</si>
  <si>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</si>
  <si>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</si>
  <si>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</si>
  <si>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</si>
  <si>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</si>
  <si>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</si>
  <si>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</si>
  <si>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</si>
  <si>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</si>
  <si>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</si>
  <si>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</si>
  <si>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</si>
  <si>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</si>
  <si>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</si>
  <si>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</si>
  <si>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</si>
  <si>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</si>
  <si>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</si>
  <si>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</si>
  <si>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</si>
  <si>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</si>
  <si>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</si>
  <si>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</si>
  <si>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</si>
  <si>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</si>
  <si>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</si>
  <si>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</si>
  <si>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</si>
  <si>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</si>
  <si>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</si>
  <si>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</si>
  <si>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</si>
  <si>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</si>
  <si>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</si>
  <si>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</si>
  <si>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</si>
  <si>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</si>
  <si>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</si>
  <si>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</si>
  <si>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</si>
  <si>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</si>
  <si>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</si>
  <si>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</si>
  <si>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</si>
  <si>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</si>
  <si>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</si>
  <si>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</si>
  <si>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</si>
  <si>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</si>
  <si>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</si>
  <si>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</si>
  <si>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</si>
  <si>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</si>
  <si>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</si>
  <si>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</si>
  <si>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</si>
  <si>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</si>
  <si>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</si>
  <si>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</si>
  <si>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</si>
  <si>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</si>
  <si>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</si>
  <si>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</si>
  <si>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</si>
  <si>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</si>
  <si>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</si>
  <si>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</si>
  <si>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</si>
  <si>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</si>
  <si>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</si>
  <si>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</si>
  <si>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</si>
  <si>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</si>
  <si>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</si>
  <si>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</si>
  <si>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</si>
  <si>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</si>
  <si>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</si>
  <si>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</si>
  <si>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</si>
  <si>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</si>
  <si>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</si>
  <si>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</si>
  <si>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</si>
  <si>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</si>
  <si>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</si>
  <si>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</si>
  <si>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</si>
  <si>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</si>
  <si>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</si>
  <si>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</si>
  <si>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</si>
  <si>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</si>
  <si>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</si>
  <si>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</si>
  <si>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</si>
  <si>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</si>
  <si>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</si>
  <si>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</si>
  <si>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</si>
  <si>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</si>
  <si>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</si>
  <si>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</si>
  <si>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</si>
  <si>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</si>
  <si>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</si>
  <si>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</si>
  <si>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</si>
  <si>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</si>
  <si>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</si>
  <si>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</si>
  <si>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</si>
  <si>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</si>
  <si>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</si>
  <si>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</si>
  <si>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</si>
  <si>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</si>
  <si>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</si>
  <si>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</si>
  <si>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</si>
  <si>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</si>
  <si>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</si>
  <si>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</si>
  <si>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</si>
  <si>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</si>
  <si>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</si>
  <si>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</si>
  <si>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</si>
  <si>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</si>
  <si>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</si>
  <si>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</si>
  <si>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</si>
  <si>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</si>
  <si>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</si>
  <si>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</si>
  <si>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</si>
  <si>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</si>
  <si>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</si>
  <si>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</si>
  <si>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</si>
  <si>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</si>
  <si>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</si>
  <si>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</si>
  <si>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</si>
  <si>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</si>
  <si>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</si>
  <si>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</si>
  <si>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</si>
  <si>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</si>
  <si>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</si>
  <si>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</si>
  <si>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</si>
  <si>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</si>
  <si>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</si>
  <si>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</si>
  <si>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</si>
  <si>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</si>
  <si>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</si>
  <si>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</si>
  <si>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</si>
  <si>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</si>
  <si>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</si>
  <si>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</si>
  <si>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</si>
  <si>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</si>
  <si>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</si>
  <si>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</si>
  <si>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</si>
  <si>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</si>
  <si>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</si>
  <si>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</si>
  <si>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</si>
  <si>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</si>
  <si>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</si>
  <si>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</si>
  <si>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</si>
  <si>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</si>
  <si>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</si>
  <si>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</si>
  <si>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</si>
  <si>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</si>
  <si>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</si>
  <si>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</si>
  <si>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</si>
  <si>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</si>
  <si>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</si>
  <si>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</si>
  <si>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</si>
  <si>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</si>
  <si>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</si>
  <si>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</si>
  <si>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</si>
  <si>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</si>
  <si>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</si>
  <si>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</si>
  <si>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</si>
  <si>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</si>
  <si>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</si>
  <si>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</si>
  <si>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</si>
  <si>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</si>
  <si>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</si>
  <si>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</si>
  <si>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</si>
  <si>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</si>
  <si>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</si>
  <si>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</si>
  <si>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</si>
  <si>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</si>
  <si>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</si>
  <si>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</si>
  <si>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</si>
  <si>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</si>
  <si>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</si>
  <si>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</si>
  <si>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</si>
  <si>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</si>
  <si>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</si>
  <si>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</si>
  <si>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</si>
  <si>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</si>
  <si>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</si>
  <si>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</si>
  <si>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</si>
  <si>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</si>
  <si>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</si>
  <si>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</si>
  <si>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</si>
  <si>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</si>
  <si>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</si>
  <si>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</si>
  <si>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</si>
  <si>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</si>
  <si>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</si>
  <si>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</si>
  <si>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</si>
  <si>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</si>
  <si>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</si>
  <si>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</si>
  <si>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</si>
  <si>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</si>
  <si>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</si>
  <si>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</si>
  <si>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</si>
  <si>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</si>
  <si>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</si>
  <si>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</si>
  <si>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</si>
  <si>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</si>
  <si>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</si>
  <si>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</si>
  <si>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</si>
  <si>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</si>
  <si>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</si>
  <si>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</si>
  <si>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</si>
  <si>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</si>
  <si>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</si>
  <si>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</si>
  <si>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</si>
  <si>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</si>
  <si>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</si>
  <si>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</si>
  <si>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</si>
  <si>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</si>
  <si>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</si>
  <si>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</si>
  <si>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</si>
  <si>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</si>
  <si>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</si>
  <si>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</si>
  <si>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</si>
  <si>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</si>
  <si>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</si>
  <si>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</si>
  <si>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</si>
  <si>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</si>
  <si>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</si>
  <si>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</si>
  <si>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</si>
  <si>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</si>
  <si>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</si>
  <si>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</si>
  <si>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</si>
  <si>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</si>
  <si>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</si>
  <si>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</si>
  <si>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</si>
  <si>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</si>
  <si>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</si>
  <si>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</si>
  <si>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</si>
  <si>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</si>
  <si>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</si>
  <si>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</si>
  <si>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</si>
  <si>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</si>
  <si>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</si>
  <si>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</si>
  <si>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</si>
  <si>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</si>
  <si>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</si>
  <si>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</si>
  <si>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</si>
  <si>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</si>
  <si>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</si>
  <si>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</si>
  <si>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</si>
  <si>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</si>
  <si>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</si>
  <si>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</si>
  <si>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</si>
  <si>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</si>
  <si>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</si>
  <si>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</si>
  <si>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</si>
  <si>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</si>
  <si>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</si>
  <si>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</si>
  <si>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</si>
  <si>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</si>
  <si>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</si>
  <si>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</si>
  <si>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</si>
  <si>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</si>
  <si>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</si>
  <si>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</si>
  <si>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</si>
  <si>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</si>
  <si>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</si>
  <si>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</si>
  <si>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</si>
  <si>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</si>
  <si>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</si>
  <si>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</si>
  <si>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</si>
  <si>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</si>
  <si>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</si>
  <si>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</si>
  <si>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</si>
  <si>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</si>
  <si>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</si>
  <si>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</si>
  <si>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</si>
  <si>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</si>
  <si>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</si>
  <si>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</si>
  <si>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</si>
  <si>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</si>
  <si>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</si>
  <si>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</si>
  <si>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</si>
  <si>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</si>
  <si>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</si>
  <si>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</si>
  <si>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</si>
  <si>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</si>
  <si>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</si>
  <si>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</si>
  <si>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</si>
  <si>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</si>
  <si>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</si>
  <si>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</si>
  <si>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</si>
  <si>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</si>
  <si>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</si>
  <si>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</si>
  <si>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</si>
  <si>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</si>
  <si>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</si>
  <si>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</si>
  <si>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</si>
  <si>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</si>
  <si>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</si>
  <si>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</si>
  <si>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</si>
  <si>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</si>
  <si>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</si>
  <si>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</si>
  <si>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</si>
  <si>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</si>
  <si>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</si>
  <si>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</si>
  <si>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</si>
  <si>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</si>
  <si>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</si>
  <si>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</si>
  <si>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</si>
  <si>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</si>
  <si>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</si>
  <si>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</si>
  <si>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</si>
  <si>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</si>
  <si>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</si>
  <si>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</si>
  <si>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</si>
  <si>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</si>
  <si>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</si>
  <si>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</si>
  <si>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</si>
  <si>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</si>
  <si>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</si>
  <si>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</si>
  <si>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</si>
  <si>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</si>
  <si>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</si>
  <si>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</si>
  <si>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</si>
  <si>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</si>
  <si>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</si>
  <si>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</si>
  <si>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</si>
  <si>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</si>
  <si>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</si>
  <si>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</si>
  <si>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</si>
  <si>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</si>
  <si>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</si>
  <si>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</si>
  <si>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</si>
  <si>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</si>
  <si>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</si>
  <si>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</si>
  <si>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</si>
  <si>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</si>
  <si>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</si>
  <si>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</si>
  <si>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</si>
  <si>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</si>
  <si>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</si>
  <si>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</si>
  <si>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</si>
  <si>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</si>
  <si>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</si>
  <si>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</si>
  <si>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</si>
  <si>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</si>
  <si>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</si>
  <si>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</si>
  <si>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</si>
  <si>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</si>
  <si>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</si>
  <si>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</si>
  <si>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</si>
  <si>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</si>
  <si>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</si>
  <si>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</si>
  <si>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</si>
  <si>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</si>
  <si>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</si>
  <si>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</si>
  <si>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</si>
  <si>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</si>
  <si>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</si>
  <si>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</si>
  <si>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</si>
  <si>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</si>
  <si>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</si>
  <si>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</si>
  <si>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</si>
  <si>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</si>
  <si>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</si>
  <si>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</si>
  <si>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</si>
  <si>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</si>
  <si>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</si>
  <si>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</si>
  <si>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</si>
  <si>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</si>
  <si>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</si>
  <si>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</si>
  <si>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</si>
  <si>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</si>
  <si>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</si>
  <si>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</si>
  <si>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</si>
  <si>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</si>
  <si>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</si>
  <si>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</si>
  <si>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</si>
  <si>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</si>
  <si>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</si>
  <si>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</si>
  <si>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</si>
  <si>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</si>
  <si>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</si>
  <si>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</si>
  <si>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</si>
  <si>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</si>
  <si>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</si>
  <si>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</si>
  <si>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</si>
  <si>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</si>
  <si>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</si>
  <si>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</si>
  <si>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</si>
  <si>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</si>
  <si>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</si>
  <si>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</si>
  <si>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</si>
  <si>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</si>
  <si>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</si>
  <si>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</si>
  <si>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</si>
  <si>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</si>
  <si>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</si>
  <si>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</si>
  <si>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</si>
  <si>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</si>
  <si>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</si>
  <si>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</si>
  <si>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</si>
  <si>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</si>
  <si>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</si>
  <si>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</si>
  <si>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</si>
  <si>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</si>
  <si>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</si>
  <si>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</si>
  <si>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</si>
  <si>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</si>
  <si>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</si>
  <si>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</si>
  <si>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</si>
  <si>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</si>
  <si>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</si>
  <si>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</si>
  <si>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</si>
  <si>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</si>
  <si>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</si>
  <si>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</si>
  <si>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</si>
  <si>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</si>
  <si>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</si>
  <si>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</si>
  <si>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</si>
  <si>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</si>
  <si>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</si>
  <si>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</si>
  <si>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</si>
  <si>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</si>
  <si>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</si>
  <si>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</si>
  <si>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</si>
  <si>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</si>
  <si>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</si>
  <si>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</si>
  <si>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</si>
  <si>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</si>
  <si>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</si>
  <si>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</si>
  <si>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</si>
  <si>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</si>
  <si>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</si>
  <si>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</si>
  <si>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</si>
  <si>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</si>
  <si>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</si>
  <si>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</si>
  <si>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</si>
  <si>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</si>
  <si>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</si>
  <si>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</si>
  <si>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</si>
  <si>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</si>
  <si>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</si>
  <si>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</si>
  <si>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</si>
  <si>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</si>
  <si>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</si>
  <si>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</si>
  <si>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</si>
  <si>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</si>
  <si>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</si>
  <si>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</si>
  <si>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</si>
  <si>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</si>
  <si>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</si>
  <si>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</si>
  <si>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</si>
  <si>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</si>
  <si>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</si>
  <si>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</si>
  <si>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</si>
  <si>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</si>
  <si>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</si>
  <si>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</si>
  <si>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</si>
  <si>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</si>
  <si>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</si>
  <si>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</si>
  <si>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</si>
  <si>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</si>
  <si>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</si>
  <si>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</si>
  <si>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</si>
  <si>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</si>
  <si>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</si>
  <si>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</si>
  <si>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</si>
  <si>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</si>
  <si>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</si>
  <si>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</si>
  <si>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</si>
  <si>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</si>
  <si>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</si>
  <si>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</si>
  <si>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</si>
  <si>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</si>
  <si>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</si>
  <si>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</si>
  <si>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</si>
  <si>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</si>
  <si>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</si>
  <si>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</si>
  <si>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</si>
  <si>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</si>
  <si>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</si>
  <si>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</si>
  <si>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</si>
  <si>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</si>
  <si>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</si>
  <si>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</si>
  <si>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</si>
  <si>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</si>
  <si>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</si>
  <si>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</si>
  <si>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</si>
  <si>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</si>
  <si>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</si>
  <si>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</si>
  <si>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</si>
  <si>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</si>
  <si>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</si>
  <si>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</si>
  <si>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</si>
  <si>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</si>
  <si>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</si>
  <si>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</si>
  <si>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</si>
  <si>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</si>
  <si>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</si>
  <si>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</si>
  <si>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</si>
  <si>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</si>
  <si>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</si>
  <si>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</si>
  <si>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</si>
  <si>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</si>
  <si>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</si>
  <si>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</si>
  <si>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</si>
  <si>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</si>
  <si>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</si>
  <si>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</si>
  <si>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</si>
  <si>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</si>
  <si>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</si>
  <si>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</si>
  <si>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</si>
  <si>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</si>
  <si>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</si>
  <si>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</si>
  <si>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</si>
  <si>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</si>
  <si>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</si>
  <si>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</si>
  <si>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</si>
  <si>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</si>
  <si>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</si>
  <si>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</si>
  <si>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</si>
  <si>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</si>
  <si>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</si>
  <si>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</si>
  <si>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</si>
  <si>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</si>
  <si>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</si>
  <si>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</si>
  <si>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</si>
  <si>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</si>
  <si>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</si>
  <si>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</si>
  <si>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</si>
  <si>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</si>
  <si>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</si>
  <si>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</si>
  <si>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</si>
  <si>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</si>
  <si>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</si>
  <si>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</si>
  <si>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</si>
  <si>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</si>
  <si>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</si>
  <si>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</si>
  <si>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</si>
  <si>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</si>
  <si>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</si>
  <si>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</si>
  <si>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</si>
  <si>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</si>
  <si>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</si>
  <si>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</si>
  <si>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</si>
  <si>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</si>
  <si>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</si>
  <si>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</si>
  <si>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</si>
  <si>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</si>
  <si>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</si>
  <si>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</si>
  <si>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</si>
  <si>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</si>
  <si>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</si>
  <si>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</si>
  <si>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</si>
  <si>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</si>
  <si>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</si>
  <si>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</si>
  <si>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</si>
  <si>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</si>
  <si>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</si>
  <si>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</si>
  <si>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</si>
  <si>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</si>
  <si>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</si>
  <si>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</si>
  <si>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</si>
  <si>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</si>
  <si>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</si>
  <si>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</si>
  <si>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</si>
  <si>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</si>
  <si>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</si>
  <si>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</si>
  <si>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</si>
  <si>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</si>
  <si>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</si>
  <si>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</si>
  <si>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</si>
  <si>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</si>
  <si>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</si>
  <si>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</si>
  <si>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</si>
  <si>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</si>
  <si>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</si>
  <si>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</si>
  <si>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</si>
  <si>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</si>
  <si>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</si>
  <si>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</si>
  <si>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</si>
  <si>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</si>
  <si>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</si>
  <si>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</si>
  <si>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</si>
  <si>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</si>
  <si>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</si>
  <si>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</si>
  <si>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</si>
  <si>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</si>
  <si>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</si>
  <si>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</si>
  <si>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</si>
  <si>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</si>
  <si>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</si>
  <si>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</si>
  <si>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</si>
  <si>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</si>
  <si>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</si>
  <si>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</si>
  <si>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</si>
  <si>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</si>
  <si>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</si>
  <si>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</si>
  <si>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</si>
  <si>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</si>
  <si>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</si>
  <si>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</si>
  <si>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</si>
  <si>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</si>
  <si>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</si>
  <si>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</si>
  <si>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</si>
  <si>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</si>
  <si>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</si>
  <si>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</si>
  <si>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</si>
  <si>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</si>
  <si>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</si>
  <si>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</si>
  <si>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</si>
  <si>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</si>
  <si>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</si>
  <si>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</si>
  <si>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</si>
  <si>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</si>
  <si>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</si>
  <si>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</si>
  <si>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</si>
  <si>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</si>
  <si>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</si>
  <si>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</si>
  <si>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</si>
  <si>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</si>
  <si>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</si>
  <si>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</si>
  <si>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</si>
  <si>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</si>
  <si>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</si>
  <si>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</si>
  <si>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</si>
  <si>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</si>
  <si>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</si>
  <si>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</si>
  <si>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</si>
  <si>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</si>
  <si>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</si>
  <si>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</si>
  <si>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</si>
  <si>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</si>
  <si>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</si>
  <si>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</si>
  <si>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</si>
  <si>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</si>
  <si>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</si>
  <si>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</si>
  <si>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</si>
  <si>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</si>
  <si>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</si>
  <si>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</si>
  <si>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</si>
  <si>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</si>
  <si>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</si>
  <si>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</si>
  <si>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</si>
  <si>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</si>
  <si>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</si>
  <si>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</si>
  <si>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</si>
  <si>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</si>
  <si>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</si>
  <si>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</si>
  <si>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</si>
  <si>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</si>
  <si>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</si>
  <si>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</si>
  <si>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</si>
  <si>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</si>
  <si>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</si>
  <si>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</si>
  <si>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</si>
  <si>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</si>
  <si>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</si>
  <si>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</si>
  <si>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</si>
  <si>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</si>
  <si>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</si>
  <si>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</si>
  <si>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</si>
  <si>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</si>
  <si>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</si>
  <si>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</si>
  <si>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</si>
  <si>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</si>
  <si>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</si>
  <si>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</si>
  <si>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</si>
  <si>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</si>
  <si>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</si>
  <si>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</si>
  <si>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</si>
  <si>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</si>
  <si>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</si>
  <si>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</si>
  <si>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</si>
  <si>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</si>
  <si>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</si>
  <si>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</si>
  <si>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</si>
  <si>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</si>
  <si>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</si>
  <si>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</si>
  <si>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</si>
  <si>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</si>
  <si>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</si>
  <si>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</si>
  <si>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</si>
  <si>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</si>
  <si>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</si>
  <si>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</si>
  <si>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</si>
  <si>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</si>
  <si>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</si>
  <si>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</si>
  <si>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</si>
  <si>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</si>
  <si>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</si>
  <si>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</si>
  <si>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</si>
  <si>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</si>
  <si>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</si>
  <si>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</si>
  <si>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</si>
  <si>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</si>
  <si>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</si>
  <si>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</si>
  <si>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</si>
  <si>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</si>
  <si>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</si>
  <si>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</si>
  <si>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</si>
  <si>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</si>
  <si>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</si>
  <si>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</si>
  <si>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</si>
  <si>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</si>
  <si>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</si>
  <si>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</si>
  <si>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</si>
  <si>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</si>
  <si>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</si>
  <si>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</si>
  <si>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</si>
  <si>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</si>
  <si>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</si>
  <si>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</si>
  <si>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</si>
  <si>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</si>
  <si>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</si>
  <si>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</si>
  <si>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</si>
  <si>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</si>
  <si>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</si>
  <si>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</si>
  <si>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</si>
  <si>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</si>
  <si>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</si>
  <si>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</si>
  <si>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</si>
  <si>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</si>
  <si>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</si>
  <si>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</si>
  <si>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</si>
  <si>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</si>
  <si>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</si>
  <si>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</si>
  <si>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</si>
  <si>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</si>
  <si>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</si>
  <si>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</si>
  <si>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</si>
  <si>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</si>
  <si>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</si>
  <si>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</si>
  <si>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</si>
  <si>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</si>
  <si>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</si>
  <si>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</si>
  <si>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</si>
  <si>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</si>
  <si>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</si>
  <si>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</si>
  <si>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</si>
  <si>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</si>
  <si>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</si>
  <si>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</si>
  <si>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</si>
  <si>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</si>
  <si>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</si>
  <si>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</si>
  <si>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</si>
  <si>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</si>
  <si>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</si>
  <si>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</si>
  <si>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</si>
  <si>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</si>
  <si>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</si>
  <si>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</si>
  <si>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</si>
  <si>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</si>
  <si>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</si>
  <si>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</si>
  <si>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</si>
  <si>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</si>
  <si>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</si>
  <si>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</si>
  <si>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</si>
  <si>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</si>
  <si>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</si>
  <si>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</si>
  <si>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</si>
  <si>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</si>
  <si>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</si>
  <si>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</si>
  <si>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</si>
  <si>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</si>
  <si>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</si>
  <si>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</si>
  <si>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</si>
  <si>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</si>
  <si>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</si>
  <si>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</si>
  <si>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</si>
  <si>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</si>
  <si>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</si>
  <si>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</si>
  <si>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</si>
  <si>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</si>
  <si>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</si>
  <si>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</si>
  <si>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</si>
  <si>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</si>
  <si>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</si>
  <si>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</si>
  <si>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</si>
  <si>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</si>
  <si>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</si>
  <si>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</si>
  <si>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</si>
  <si>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</si>
  <si>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</si>
  <si>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</si>
  <si>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</si>
  <si>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</si>
  <si>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</si>
  <si>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</si>
  <si>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</si>
  <si>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</si>
  <si>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</si>
  <si>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</si>
  <si>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</si>
  <si>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</si>
  <si>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</si>
  <si>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</si>
  <si>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</si>
  <si>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</si>
  <si>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</si>
  <si>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</si>
  <si>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</si>
  <si>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</si>
  <si>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</si>
  <si>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</si>
  <si>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</si>
  <si>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</si>
  <si>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</si>
  <si>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</si>
  <si>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</si>
  <si>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</si>
  <si>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</si>
  <si>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</si>
  <si>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</si>
  <si>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</si>
  <si>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</si>
  <si>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</si>
  <si>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</si>
  <si>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</si>
  <si>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</si>
  <si>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</si>
  <si>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</si>
  <si>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</si>
  <si>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</si>
  <si>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</si>
  <si>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</si>
  <si>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</si>
  <si>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</si>
  <si>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</si>
  <si>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</si>
  <si>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</si>
  <si>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</si>
  <si>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</si>
  <si>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</si>
  <si>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</si>
  <si>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</si>
  <si>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</si>
  <si>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</si>
  <si>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</si>
  <si>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</si>
  <si>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</si>
  <si>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</si>
  <si>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</si>
  <si>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</si>
  <si>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</si>
  <si>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</si>
  <si>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</si>
  <si>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</si>
  <si>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</si>
  <si>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</si>
  <si>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</si>
  <si>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</si>
  <si>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</si>
  <si>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</si>
  <si>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</si>
  <si>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</si>
  <si>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</si>
  <si>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</si>
  <si>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</si>
  <si>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</si>
  <si>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</si>
  <si>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</si>
  <si>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</si>
  <si>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</si>
  <si>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</si>
  <si>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</si>
  <si>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</si>
  <si>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</si>
  <si>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</si>
  <si>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</si>
  <si>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</si>
  <si>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</si>
  <si>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</si>
  <si>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</si>
  <si>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</si>
  <si>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</si>
  <si>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</si>
  <si>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</si>
  <si>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</si>
  <si>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</si>
  <si>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</si>
  <si>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</si>
  <si>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</si>
  <si>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</si>
  <si>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</si>
  <si>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</si>
  <si>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</si>
  <si>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</si>
  <si>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</si>
  <si>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</si>
  <si>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</si>
  <si>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</si>
  <si>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</si>
  <si>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</si>
  <si>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</si>
  <si>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</si>
  <si>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</si>
  <si>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</si>
  <si>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</si>
  <si>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</si>
  <si>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</si>
  <si>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</si>
  <si>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</si>
  <si>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</si>
  <si>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</si>
  <si>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</si>
  <si>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</si>
  <si>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</si>
  <si>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</si>
  <si>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</si>
  <si>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</si>
  <si>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</si>
  <si>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</si>
  <si>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</si>
  <si>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</si>
  <si>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</si>
  <si>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</si>
  <si>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</si>
  <si>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</si>
  <si>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</si>
  <si>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</si>
  <si>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</si>
  <si>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</si>
  <si>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</si>
  <si>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</si>
  <si>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</si>
  <si>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</si>
  <si>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</si>
  <si>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</si>
  <si>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</si>
  <si>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</si>
  <si>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</si>
  <si>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</si>
  <si>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</si>
  <si>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</si>
  <si>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</si>
  <si>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</si>
  <si>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</si>
  <si>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</si>
  <si>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</si>
  <si>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</si>
  <si>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</si>
  <si>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</si>
  <si>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</si>
  <si>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</si>
  <si>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</si>
  <si>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</si>
  <si>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</si>
  <si>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</si>
  <si>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</si>
  <si>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</si>
  <si>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</si>
  <si>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</si>
  <si>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</si>
  <si>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</si>
  <si>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</si>
  <si>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</si>
  <si>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</si>
  <si>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</si>
  <si>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</si>
  <si>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</si>
  <si>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</si>
  <si>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</si>
  <si>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</si>
  <si>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</si>
  <si>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</si>
  <si>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</si>
  <si>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</si>
  <si>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</si>
  <si>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</si>
  <si>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</si>
  <si>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</si>
  <si>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</si>
  <si>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</si>
  <si>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</si>
  <si>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</si>
  <si>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</si>
  <si>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</si>
  <si>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</si>
  <si>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</si>
  <si>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</si>
  <si>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</si>
  <si>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</si>
  <si>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</si>
  <si>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</si>
  <si>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</si>
  <si>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</si>
  <si>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</si>
  <si>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</si>
  <si>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</si>
  <si>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</si>
  <si>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</si>
  <si>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</si>
  <si>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</si>
  <si>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</si>
  <si>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</si>
  <si>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</si>
  <si>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</si>
  <si>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</si>
  <si>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</si>
  <si>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</si>
  <si>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</si>
  <si>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</si>
  <si>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</si>
  <si>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</si>
  <si>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</si>
  <si>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</si>
  <si>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</si>
  <si>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</si>
  <si>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</si>
  <si>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</si>
  <si>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</si>
  <si>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</si>
  <si>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</si>
  <si>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</si>
  <si>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</si>
  <si>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</si>
  <si>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</si>
  <si>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</si>
  <si>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</si>
  <si>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</si>
  <si>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</si>
  <si>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</si>
  <si>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</si>
  <si>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</si>
  <si>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</si>
  <si>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</si>
  <si>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</si>
  <si>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</si>
  <si>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</si>
  <si>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</si>
  <si>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</si>
  <si>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</si>
  <si>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</si>
  <si>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</si>
  <si>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</si>
  <si>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</si>
  <si>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</si>
  <si>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</si>
  <si>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</si>
  <si>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</si>
  <si>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</si>
  <si>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</si>
  <si>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</si>
  <si>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</si>
  <si>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</si>
  <si>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</si>
  <si>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</si>
  <si>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</si>
  <si>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</si>
  <si>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</si>
  <si>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</si>
  <si>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</si>
  <si>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</si>
  <si>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</si>
  <si>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</si>
  <si>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</si>
  <si>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</si>
  <si>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</si>
  <si>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</si>
  <si>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</si>
  <si>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</si>
  <si>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</si>
  <si>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</si>
  <si>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</si>
  <si>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</si>
  <si>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</si>
  <si>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</si>
  <si>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</si>
  <si>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</si>
  <si>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</si>
  <si>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</si>
  <si>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</si>
  <si>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</si>
  <si>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</si>
  <si>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</si>
  <si>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</si>
  <si>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</si>
  <si>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</si>
  <si>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</si>
  <si>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</si>
  <si>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</si>
  <si>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</si>
  <si>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</si>
  <si>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</si>
  <si>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</si>
  <si>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</si>
  <si>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</si>
  <si>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</si>
  <si>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</si>
  <si>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</si>
  <si>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</si>
  <si>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</si>
  <si>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</si>
  <si>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</si>
  <si>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</si>
  <si>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</si>
  <si>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</si>
  <si>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</si>
  <si>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</si>
  <si>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</si>
  <si>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</si>
  <si>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</si>
  <si>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</si>
  <si>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</si>
  <si>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</si>
  <si>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</si>
  <si>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</si>
  <si>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</si>
  <si>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</si>
  <si>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</si>
  <si>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</si>
  <si>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</si>
  <si>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</si>
  <si>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</si>
  <si>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</si>
  <si>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</si>
  <si>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</si>
  <si>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</si>
  <si>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</si>
  <si>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</si>
  <si>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</si>
  <si>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</si>
  <si>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</si>
  <si>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</si>
  <si>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</si>
  <si>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</si>
  <si>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</si>
  <si>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</si>
  <si>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</si>
  <si>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</si>
  <si>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</si>
  <si>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</si>
  <si>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</si>
  <si>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</si>
  <si>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</si>
  <si>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</si>
  <si>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</si>
  <si>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</si>
  <si>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</si>
  <si>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</si>
  <si>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</si>
  <si>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</si>
  <si>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</si>
  <si>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</si>
  <si>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</si>
  <si>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</si>
  <si>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</si>
  <si>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</si>
  <si>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</si>
  <si>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</si>
  <si>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</si>
  <si>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</si>
  <si>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</si>
  <si>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</si>
  <si>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</si>
  <si>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</si>
  <si>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</si>
  <si>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</si>
  <si>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</si>
  <si>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</si>
  <si>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</si>
  <si>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</si>
  <si>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</si>
  <si>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</si>
  <si>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</si>
  <si>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</si>
  <si>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</si>
  <si>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</si>
  <si>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</si>
  <si>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</si>
  <si>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</si>
  <si>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</si>
  <si>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</si>
  <si>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</si>
  <si>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</si>
  <si>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</si>
  <si>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</si>
  <si>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</si>
  <si>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</si>
  <si>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</si>
  <si>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</si>
  <si>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</si>
  <si>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</si>
  <si>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</si>
  <si>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</si>
  <si>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</si>
  <si>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</si>
  <si>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</si>
  <si>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</si>
  <si>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</si>
  <si>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</si>
  <si>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</si>
  <si>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</si>
  <si>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</si>
  <si>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</si>
  <si>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</si>
  <si>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</si>
  <si>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</si>
  <si>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</si>
  <si>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</si>
  <si>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</si>
  <si>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</si>
  <si>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</si>
  <si>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</si>
  <si>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</si>
  <si>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</si>
  <si>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</si>
  <si>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</si>
  <si>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</si>
  <si>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</si>
  <si>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</si>
  <si>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</si>
  <si>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</si>
  <si>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</si>
  <si>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</si>
  <si>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</si>
  <si>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</si>
  <si>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</si>
  <si>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</si>
  <si>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</si>
  <si>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</si>
  <si>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</si>
  <si>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</si>
  <si>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</si>
  <si>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</si>
  <si>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</si>
  <si>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</si>
  <si>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</si>
  <si>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</si>
  <si>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</si>
  <si>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</si>
  <si>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</si>
  <si>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</si>
  <si>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</si>
  <si>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</si>
  <si>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</si>
  <si>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</si>
  <si>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</si>
  <si>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</si>
  <si>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</si>
  <si>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</si>
  <si>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</si>
  <si>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</si>
  <si>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</si>
  <si>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</si>
  <si>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</si>
  <si>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</si>
  <si>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</si>
  <si>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</si>
  <si>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</si>
  <si>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</si>
  <si>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</si>
  <si>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</si>
  <si>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</si>
  <si>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</si>
  <si>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</si>
  <si>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</si>
  <si>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</si>
  <si>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</si>
  <si>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</si>
  <si>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</si>
  <si>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</si>
  <si>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</si>
  <si>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</si>
  <si>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</si>
  <si>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</si>
  <si>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</si>
  <si>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</si>
  <si>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</si>
  <si>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</si>
  <si>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</si>
  <si>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</si>
  <si>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</si>
  <si>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</si>
  <si>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</si>
  <si>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</si>
  <si>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</si>
  <si>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</si>
  <si>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</si>
  <si>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</si>
  <si>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</si>
  <si>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</si>
  <si>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</si>
  <si>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</si>
  <si>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</si>
  <si>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</si>
  <si>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</si>
  <si>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</si>
  <si>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</si>
  <si>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</si>
  <si>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</si>
  <si>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</si>
  <si>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</si>
  <si>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</si>
  <si>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</si>
  <si>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</si>
  <si>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</si>
  <si>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</si>
  <si>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</si>
  <si>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</si>
  <si>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</si>
  <si>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</si>
  <si>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</si>
  <si>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</si>
  <si>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</si>
  <si>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</si>
  <si>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</si>
  <si>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</si>
  <si>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</si>
  <si>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</si>
  <si>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</si>
  <si>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</si>
  <si>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</si>
  <si>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</si>
  <si>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</si>
  <si>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</si>
  <si>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</si>
  <si>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</si>
  <si>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</si>
  <si>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</si>
  <si>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</si>
  <si>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</si>
  <si>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</si>
  <si>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</si>
  <si>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</si>
  <si>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</si>
  <si>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</si>
  <si>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</si>
  <si>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</si>
  <si>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</si>
  <si>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</si>
  <si>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</si>
  <si>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</si>
  <si>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</si>
  <si>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</si>
  <si>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</si>
  <si>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</si>
  <si>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</si>
  <si>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</si>
  <si>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</si>
  <si>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</si>
  <si>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</si>
  <si>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</si>
  <si>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</si>
  <si>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</si>
  <si>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</si>
  <si>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</si>
  <si>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</si>
  <si>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</si>
  <si>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</si>
  <si>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</si>
  <si>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</si>
  <si>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</si>
  <si>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</si>
  <si>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</si>
  <si>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</si>
  <si>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</si>
  <si>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</si>
  <si>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</si>
  <si>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</si>
  <si>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</si>
  <si>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</si>
  <si>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</si>
  <si>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</si>
  <si>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</si>
  <si>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</si>
  <si>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</si>
  <si>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</si>
  <si>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</si>
  <si>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</si>
  <si>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</si>
  <si>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</si>
  <si>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</si>
  <si>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</si>
  <si>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</si>
  <si>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</si>
  <si>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</si>
  <si>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</si>
  <si>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</si>
  <si>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</si>
  <si>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</si>
  <si>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</si>
  <si>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</si>
  <si>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</si>
  <si>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</si>
  <si>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</si>
  <si>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</si>
  <si>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</si>
  <si>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</si>
  <si>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</si>
  <si>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</si>
  <si>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</si>
  <si>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</si>
  <si>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</si>
  <si>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</si>
  <si>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</si>
  <si>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</si>
  <si>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</si>
  <si>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</si>
  <si>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</si>
  <si>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</si>
  <si>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</si>
  <si>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</si>
  <si>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</si>
  <si>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</si>
  <si>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</si>
  <si>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</si>
  <si>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</si>
  <si>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</si>
  <si>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</si>
  <si>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</si>
  <si>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</si>
  <si>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</si>
  <si>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</si>
  <si>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</si>
  <si>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</si>
  <si>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</si>
  <si>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</si>
  <si>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</si>
  <si>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</si>
  <si>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</si>
  <si>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</si>
  <si>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</si>
  <si>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</si>
  <si>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</si>
  <si>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</si>
  <si>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</si>
  <si>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</si>
  <si>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</si>
  <si>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</si>
  <si>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</si>
  <si>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</si>
  <si>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</si>
  <si>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</si>
  <si>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</si>
  <si>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</si>
  <si>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</si>
  <si>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</si>
  <si>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</si>
  <si>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</si>
  <si>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</si>
  <si>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</si>
  <si>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</si>
  <si>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</si>
  <si>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</si>
  <si>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</si>
  <si>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</si>
  <si>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</si>
  <si>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</si>
  <si>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</si>
  <si>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</si>
  <si>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</si>
  <si>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</si>
  <si>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</si>
  <si>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</si>
  <si>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</si>
  <si>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</si>
  <si>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</si>
  <si>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</si>
  <si>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</si>
  <si>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</si>
  <si>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</si>
  <si>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</si>
  <si>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</si>
  <si>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</si>
  <si>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</si>
  <si>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</si>
  <si>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</si>
  <si>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</si>
  <si>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</si>
  <si>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</si>
  <si>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</si>
  <si>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</si>
  <si>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</si>
  <si>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</si>
  <si>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</si>
  <si>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</si>
  <si>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</si>
  <si>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</si>
  <si>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</si>
  <si>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</si>
  <si>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</si>
  <si>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</si>
  <si>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</si>
  <si>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</si>
  <si>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</si>
  <si>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</si>
  <si>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</si>
  <si>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</si>
  <si>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</si>
  <si>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</si>
  <si>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</si>
  <si>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</si>
  <si>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</si>
  <si>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</si>
  <si>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</si>
  <si>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</si>
  <si>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</si>
  <si>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</si>
  <si>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</si>
  <si>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Canceled_Count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</si>
  <si>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</si>
  <si>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</si>
  <si>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</si>
  <si>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</si>
  <si>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</si>
  <si>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</si>
  <si>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</si>
  <si>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</si>
  <si>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</si>
  <si>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</si>
  <si>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</si>
  <si>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</si>
  <si>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</si>
  <si>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</si>
  <si>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</si>
  <si>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</si>
  <si>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</si>
  <si>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</si>
  <si>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</si>
  <si>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</si>
  <si>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</si>
  <si>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</si>
  <si>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</si>
  <si>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</si>
  <si>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(All)</t>
  </si>
  <si>
    <t>Live_Count</t>
  </si>
  <si>
    <t>Failed_Count</t>
  </si>
  <si>
    <t>Successful_Count</t>
  </si>
  <si>
    <t>Date Ended Conversion</t>
  </si>
  <si>
    <t>(blank)</t>
  </si>
  <si>
    <t>Created Conversion Date</t>
  </si>
  <si>
    <t>Created Conversion Date &amp; Time</t>
  </si>
  <si>
    <t>Date Ended Date &amp; Time</t>
  </si>
  <si>
    <t>8/28/2012</t>
  </si>
  <si>
    <t>9/13/2017</t>
  </si>
  <si>
    <t>3/6/2012</t>
  </si>
  <si>
    <t>9/8/2018</t>
  </si>
  <si>
    <t>7/28/2014</t>
  </si>
  <si>
    <t>4/3/2018</t>
  </si>
  <si>
    <t>2/9/2010</t>
  </si>
  <si>
    <t>1/10/2018</t>
  </si>
  <si>
    <t>10/5/2014</t>
  </si>
  <si>
    <t>3/17/2019</t>
  </si>
  <si>
    <t>7/8/2010</t>
  </si>
  <si>
    <t>3/29/2014</t>
  </si>
  <si>
    <t>10/20/2019</t>
  </si>
  <si>
    <t>8/1/2013</t>
  </si>
  <si>
    <t>3/11/2018</t>
  </si>
  <si>
    <t>2/21/2011</t>
  </si>
  <si>
    <t>7/27/2017</t>
  </si>
  <si>
    <t>11/2/2010</t>
  </si>
  <si>
    <t>1/23/2015</t>
  </si>
  <si>
    <t>9/27/2010</t>
  </si>
  <si>
    <t>8/29/2017</t>
  </si>
  <si>
    <t>2/25/2016</t>
  </si>
  <si>
    <t>10/20/2012</t>
  </si>
  <si>
    <t>10/19/2011</t>
  </si>
  <si>
    <t>5/23/2017</t>
  </si>
  <si>
    <t>9/12/2017</t>
  </si>
  <si>
    <t>11/17/2017</t>
  </si>
  <si>
    <t>9/18/2015</t>
  </si>
  <si>
    <t>6/16/2014</t>
  </si>
  <si>
    <t>5/13/2019</t>
  </si>
  <si>
    <t>1/12/2018</t>
  </si>
  <si>
    <t>6/7/2014</t>
  </si>
  <si>
    <t>9/28/2012</t>
  </si>
  <si>
    <t>4/21/2015</t>
  </si>
  <si>
    <t>2/25/2018</t>
  </si>
  <si>
    <t>2/22/2019</t>
  </si>
  <si>
    <t>6/17/2012</t>
  </si>
  <si>
    <t>8/3/2017</t>
  </si>
  <si>
    <t>10/5/2015</t>
  </si>
  <si>
    <t>9/3/2016</t>
  </si>
  <si>
    <t>11/15/2010</t>
  </si>
  <si>
    <t>10/4/2017</t>
  </si>
  <si>
    <t>9/9/2010</t>
  </si>
  <si>
    <t>5/23/2014</t>
  </si>
  <si>
    <t>3/4/2016</t>
  </si>
  <si>
    <t>3/12/2019</t>
  </si>
  <si>
    <t>7/7/2015</t>
  </si>
  <si>
    <t>4/3/2011</t>
  </si>
  <si>
    <t>10/17/2018</t>
  </si>
  <si>
    <t>5/6/2016</t>
  </si>
  <si>
    <t>3/3/2017</t>
  </si>
  <si>
    <t>12/15/2019</t>
  </si>
  <si>
    <t>2/13/2019</t>
  </si>
  <si>
    <t>11/11/2011</t>
  </si>
  <si>
    <t>3/16/2016</t>
  </si>
  <si>
    <t>9/24/2014</t>
  </si>
  <si>
    <t>5/3/2014</t>
  </si>
  <si>
    <t>6/1/2017</t>
  </si>
  <si>
    <t>12/6/2019</t>
  </si>
  <si>
    <t>6/25/2019</t>
  </si>
  <si>
    <t>8/29/2015</t>
  </si>
  <si>
    <t>5/10/2017</t>
  </si>
  <si>
    <t>12/9/2012</t>
  </si>
  <si>
    <t>10/25/2013</t>
  </si>
  <si>
    <t>8/25/2010</t>
  </si>
  <si>
    <t>1/9/2010</t>
  </si>
  <si>
    <t>10/24/2012</t>
  </si>
  <si>
    <t>10/4/2012</t>
  </si>
  <si>
    <t>7/19/2010</t>
  </si>
  <si>
    <t>11/23/2016</t>
  </si>
  <si>
    <t>4/28/2015</t>
  </si>
  <si>
    <t>8/3/2015</t>
  </si>
  <si>
    <t>1/14/2014</t>
  </si>
  <si>
    <t>1/7/2016</t>
  </si>
  <si>
    <t>4/9/2010</t>
  </si>
  <si>
    <t>8/12/2010</t>
  </si>
  <si>
    <t>5/10/2011</t>
  </si>
  <si>
    <t>12/26/2015</t>
  </si>
  <si>
    <t>12/8/2017</t>
  </si>
  <si>
    <t>11/11/2019</t>
  </si>
  <si>
    <t>10/5/2011</t>
  </si>
  <si>
    <t>11/19/2013</t>
  </si>
  <si>
    <t>1/22/2018</t>
  </si>
  <si>
    <t>5/20/2015</t>
  </si>
  <si>
    <t>7/5/2019</t>
  </si>
  <si>
    <t>12/27/2011</t>
  </si>
  <si>
    <t>1/3/2011</t>
  </si>
  <si>
    <t>10/18/2014</t>
  </si>
  <si>
    <t>7/6/2014</t>
  </si>
  <si>
    <t>5/21/2018</t>
  </si>
  <si>
    <t>6/26/2010</t>
  </si>
  <si>
    <t>6/12/2012</t>
  </si>
  <si>
    <t>7/17/2017</t>
  </si>
  <si>
    <t>12/8/2011</t>
  </si>
  <si>
    <t>5/23/2013</t>
  </si>
  <si>
    <t>8/16/2013</t>
  </si>
  <si>
    <t>10/27/2019</t>
  </si>
  <si>
    <t>1/6/2012</t>
  </si>
  <si>
    <t>11/27/2018</t>
  </si>
  <si>
    <t>5/6/2012</t>
  </si>
  <si>
    <t>4/17/2010</t>
  </si>
  <si>
    <t>4/18/2018</t>
  </si>
  <si>
    <t>4/26/2012</t>
  </si>
  <si>
    <t>9/2/2017</t>
  </si>
  <si>
    <t>7/19/2017</t>
  </si>
  <si>
    <t>2/10/2018</t>
  </si>
  <si>
    <t>3/28/2010</t>
  </si>
  <si>
    <t>4/28/2014</t>
  </si>
  <si>
    <t>1/27/2018</t>
  </si>
  <si>
    <t>4/14/2019</t>
  </si>
  <si>
    <t>5/2/2012</t>
  </si>
  <si>
    <t>7/29/2017</t>
  </si>
  <si>
    <t>8/4/2014</t>
  </si>
  <si>
    <t>2/3/2016</t>
  </si>
  <si>
    <t>6/7/2010</t>
  </si>
  <si>
    <t>12/20/2016</t>
  </si>
  <si>
    <t>1/1/2015</t>
  </si>
  <si>
    <t>3/15/2016</t>
  </si>
  <si>
    <t>3/12/2013</t>
  </si>
  <si>
    <t>7/25/2019</t>
  </si>
  <si>
    <t>8/23/2016</t>
  </si>
  <si>
    <t>3/4/2010</t>
  </si>
  <si>
    <t>7/24/2013</t>
  </si>
  <si>
    <t>9/22/2013</t>
  </si>
  <si>
    <t>7/1/2019</t>
  </si>
  <si>
    <t>9/17/2018</t>
  </si>
  <si>
    <t>1/25/2015</t>
  </si>
  <si>
    <t>4/1/2016</t>
  </si>
  <si>
    <t>5/28/2013</t>
  </si>
  <si>
    <t>2/29/2012</t>
  </si>
  <si>
    <t>12/19/2016</t>
  </si>
  <si>
    <t>11/13/2018</t>
  </si>
  <si>
    <t>3/15/2015</t>
  </si>
  <si>
    <t>7/15/2010</t>
  </si>
  <si>
    <t>6/19/2015</t>
  </si>
  <si>
    <t>9/28/2015</t>
  </si>
  <si>
    <t>3/11/2011</t>
  </si>
  <si>
    <t>8/7/2011</t>
  </si>
  <si>
    <t>7/14/2010</t>
  </si>
  <si>
    <t>4/18/2019</t>
  </si>
  <si>
    <t>1/22/2011</t>
  </si>
  <si>
    <t>1/16/2019</t>
  </si>
  <si>
    <t>10/23/2010</t>
  </si>
  <si>
    <t>1/11/2017</t>
  </si>
  <si>
    <t>4/29/2016</t>
  </si>
  <si>
    <t>9/20/2013</t>
  </si>
  <si>
    <t>7/8/2016</t>
  </si>
  <si>
    <t>7/6/2016</t>
  </si>
  <si>
    <t>11/2/2014</t>
  </si>
  <si>
    <t>7/28/2018</t>
  </si>
  <si>
    <t>12/17/2018</t>
  </si>
  <si>
    <t>3/1/2017</t>
  </si>
  <si>
    <t>12/18/2018</t>
  </si>
  <si>
    <t>3/13/2013</t>
  </si>
  <si>
    <t>8/30/2015</t>
  </si>
  <si>
    <t>10/7/2010</t>
  </si>
  <si>
    <t>7/31/2010</t>
  </si>
  <si>
    <t>8/19/2011</t>
  </si>
  <si>
    <t>9/11/2019</t>
  </si>
  <si>
    <t>7/10/2016</t>
  </si>
  <si>
    <t>12/14/2019</t>
  </si>
  <si>
    <t>12/11/2013</t>
  </si>
  <si>
    <t>9/16/2018</t>
  </si>
  <si>
    <t>8/23/2015</t>
  </si>
  <si>
    <t>11/27/2017</t>
  </si>
  <si>
    <t>3/31/2018</t>
  </si>
  <si>
    <t>11/24/2011</t>
  </si>
  <si>
    <t>8/7/2010</t>
  </si>
  <si>
    <t>4/4/2018</t>
  </si>
  <si>
    <t>3/30/2016</t>
  </si>
  <si>
    <t>2/20/2015</t>
  </si>
  <si>
    <t>11/16/2014</t>
  </si>
  <si>
    <t>3/1/2010</t>
  </si>
  <si>
    <t>7/1/2010</t>
  </si>
  <si>
    <t>3/17/2016</t>
  </si>
  <si>
    <t>10/24/2014</t>
  </si>
  <si>
    <t>2/5/2018</t>
  </si>
  <si>
    <t>5/8/2012</t>
  </si>
  <si>
    <t>10/6/2015</t>
  </si>
  <si>
    <t>1/26/2019</t>
  </si>
  <si>
    <t>10/31/2010</t>
  </si>
  <si>
    <t>3/6/2016</t>
  </si>
  <si>
    <t>5/21/2011</t>
  </si>
  <si>
    <t>12/22/2017</t>
  </si>
  <si>
    <t>1/2/2018</t>
  </si>
  <si>
    <t>5/4/2019</t>
  </si>
  <si>
    <t>1/21/2019</t>
  </si>
  <si>
    <t>1/3/2018</t>
  </si>
  <si>
    <t>2/28/2015</t>
  </si>
  <si>
    <t>3/17/2014</t>
  </si>
  <si>
    <t>8/26/2018</t>
  </si>
  <si>
    <t>7/21/2018</t>
  </si>
  <si>
    <t>6/18/2011</t>
  </si>
  <si>
    <t>4/24/2012</t>
  </si>
  <si>
    <t>4/21/2018</t>
  </si>
  <si>
    <t>2/19/2019</t>
  </si>
  <si>
    <t>8/19/2016</t>
  </si>
  <si>
    <t>6/21/2010</t>
  </si>
  <si>
    <t>1/13/2011</t>
  </si>
  <si>
    <t>7/26/2016</t>
  </si>
  <si>
    <t>7/21/2019</t>
  </si>
  <si>
    <t>5/4/2014</t>
  </si>
  <si>
    <t>12/3/2011</t>
  </si>
  <si>
    <t>6/15/2015</t>
  </si>
  <si>
    <t>12/16/2019</t>
  </si>
  <si>
    <t>9/19/2014</t>
  </si>
  <si>
    <t>7/17/2018</t>
  </si>
  <si>
    <t>1/22/2015</t>
  </si>
  <si>
    <t>5/12/2019</t>
  </si>
  <si>
    <t>6/28/2011</t>
  </si>
  <si>
    <t>2/12/2012</t>
  </si>
  <si>
    <t>6/28/2014</t>
  </si>
  <si>
    <t>7/24/2015</t>
  </si>
  <si>
    <t>7/22/2019</t>
  </si>
  <si>
    <t>5/7/2011</t>
  </si>
  <si>
    <t>8/9/2016</t>
  </si>
  <si>
    <t>12/22/2019</t>
  </si>
  <si>
    <t>5/9/2011</t>
  </si>
  <si>
    <t>10/8/2013</t>
  </si>
  <si>
    <t>12/10/2010</t>
  </si>
  <si>
    <t>1/28/2011</t>
  </si>
  <si>
    <t>12/25/2017</t>
  </si>
  <si>
    <t>7/19/2011</t>
  </si>
  <si>
    <t>8/4/2019</t>
  </si>
  <si>
    <t>12/15/2015</t>
  </si>
  <si>
    <t>8/21/2014</t>
  </si>
  <si>
    <t>9/20/2019</t>
  </si>
  <si>
    <t>1/24/2019</t>
  </si>
  <si>
    <t>9/8/2012</t>
  </si>
  <si>
    <t>9/14/2017</t>
  </si>
  <si>
    <t>8/15/2015</t>
  </si>
  <si>
    <t>8/11/2010</t>
  </si>
  <si>
    <t>11/7/2013</t>
  </si>
  <si>
    <t>10/1/2010</t>
  </si>
  <si>
    <t>10/30/2019</t>
  </si>
  <si>
    <t>6/23/2016</t>
  </si>
  <si>
    <t>4/2/2012</t>
  </si>
  <si>
    <t>2/13/2014</t>
  </si>
  <si>
    <t>3/25/2019</t>
  </si>
  <si>
    <t>9/18/2011</t>
  </si>
  <si>
    <t>4/8/2019</t>
  </si>
  <si>
    <t>6/23/2014</t>
  </si>
  <si>
    <t>6/7/2011</t>
  </si>
  <si>
    <t>8/27/2018</t>
  </si>
  <si>
    <t>10/11/2015</t>
  </si>
  <si>
    <t>8/29/2018</t>
  </si>
  <si>
    <t>5/29/2019</t>
  </si>
  <si>
    <t>2/2/2016</t>
  </si>
  <si>
    <t>2/6/2018</t>
  </si>
  <si>
    <t>11/11/2014</t>
  </si>
  <si>
    <t>3/28/2017</t>
  </si>
  <si>
    <t>3/2/2019</t>
  </si>
  <si>
    <t>3/23/2011</t>
  </si>
  <si>
    <t>11/8/2019</t>
  </si>
  <si>
    <t>3/11/2013</t>
  </si>
  <si>
    <t>6/24/2010</t>
  </si>
  <si>
    <t>9/30/2012</t>
  </si>
  <si>
    <t>7/13/2011</t>
  </si>
  <si>
    <t>8/9/2014</t>
  </si>
  <si>
    <t>3/18/2019</t>
  </si>
  <si>
    <t>11/17/2016</t>
  </si>
  <si>
    <t>12/4/2019</t>
  </si>
  <si>
    <t>8/29/2013</t>
  </si>
  <si>
    <t>4/12/2012</t>
  </si>
  <si>
    <t>9/19/2010</t>
  </si>
  <si>
    <t>3/17/2018</t>
  </si>
  <si>
    <t>8/4/2018</t>
  </si>
  <si>
    <t>1/17/2015</t>
  </si>
  <si>
    <t>10/4/2015</t>
  </si>
  <si>
    <t>6/27/2017</t>
  </si>
  <si>
    <t>7/20/2012</t>
  </si>
  <si>
    <t>4/2/2011</t>
  </si>
  <si>
    <t>6/6/2015</t>
  </si>
  <si>
    <t>5/4/2017</t>
  </si>
  <si>
    <t>2/3/2011</t>
  </si>
  <si>
    <t>4/13/2015</t>
  </si>
  <si>
    <t>1/30/2010</t>
  </si>
  <si>
    <t>12/21/2010</t>
  </si>
  <si>
    <t>8/6/2015</t>
  </si>
  <si>
    <t>11/30/2016</t>
  </si>
  <si>
    <t>3/28/2016</t>
  </si>
  <si>
    <t>7/23/2018</t>
  </si>
  <si>
    <t>3/13/2015</t>
  </si>
  <si>
    <t>10/11/2010</t>
  </si>
  <si>
    <t>4/17/2018</t>
  </si>
  <si>
    <t>6/21/2018</t>
  </si>
  <si>
    <t>9/28/2017</t>
  </si>
  <si>
    <t>12/18/2017</t>
  </si>
  <si>
    <t>8/7/2012</t>
  </si>
  <si>
    <t>9/19/2011</t>
  </si>
  <si>
    <t>5/17/2015</t>
  </si>
  <si>
    <t>3/19/2011</t>
  </si>
  <si>
    <t>5/8/2015</t>
  </si>
  <si>
    <t>10/21/2019</t>
  </si>
  <si>
    <t>8/18/2015</t>
  </si>
  <si>
    <t>7/31/2015</t>
  </si>
  <si>
    <t>12/24/2014</t>
  </si>
  <si>
    <t>11/6/2011</t>
  </si>
  <si>
    <t>5/24/2017</t>
  </si>
  <si>
    <t>4/20/2013</t>
  </si>
  <si>
    <t>9/13/2019</t>
  </si>
  <si>
    <t>5/10/2018</t>
  </si>
  <si>
    <t>5/13/2012</t>
  </si>
  <si>
    <t>9/30/2018</t>
  </si>
  <si>
    <t>9/8/2014</t>
  </si>
  <si>
    <t>9/19/2017</t>
  </si>
  <si>
    <t>4/10/2019</t>
  </si>
  <si>
    <t>9/19/2015</t>
  </si>
  <si>
    <t>9/28/2011</t>
  </si>
  <si>
    <t>2/1/2014</t>
  </si>
  <si>
    <t>7/3/2014</t>
  </si>
  <si>
    <t>11/27/2015</t>
  </si>
  <si>
    <t>9/23/2018</t>
  </si>
  <si>
    <t>9/11/2016</t>
  </si>
  <si>
    <t>5/15/2010</t>
  </si>
  <si>
    <t>12/12/2013</t>
  </si>
  <si>
    <t>1/28/2018</t>
  </si>
  <si>
    <t>9/3/2011</t>
  </si>
  <si>
    <t>6/19/2014</t>
  </si>
  <si>
    <t>10/12/2010</t>
  </si>
  <si>
    <t>5/7/2015</t>
  </si>
  <si>
    <t>3/2/2018</t>
  </si>
  <si>
    <t>6/18/2015</t>
  </si>
  <si>
    <t>5/17/2012</t>
  </si>
  <si>
    <t>7/18/2010</t>
  </si>
  <si>
    <t>9/12/2014</t>
  </si>
  <si>
    <t>11/28/2011</t>
  </si>
  <si>
    <t>6/19/2016</t>
  </si>
  <si>
    <t>2/22/2013</t>
  </si>
  <si>
    <t>7/30/2014</t>
  </si>
  <si>
    <t>2/24/2017</t>
  </si>
  <si>
    <t>10/25/2012</t>
  </si>
  <si>
    <t>6/4/2016</t>
  </si>
  <si>
    <t>10/29/2019</t>
  </si>
  <si>
    <t>1/11/2014</t>
  </si>
  <si>
    <t>12/9/2015</t>
  </si>
  <si>
    <t>9/29/2015</t>
  </si>
  <si>
    <t>1/7/2019</t>
  </si>
  <si>
    <t>10/9/2017</t>
  </si>
  <si>
    <t>12/26/2010</t>
  </si>
  <si>
    <t>6/20/2013</t>
  </si>
  <si>
    <t>7/15/2012</t>
  </si>
  <si>
    <t>8/10/2017</t>
  </si>
  <si>
    <t>4/11/2014</t>
  </si>
  <si>
    <t>8/3/2014</t>
  </si>
  <si>
    <t>5/24/2013</t>
  </si>
  <si>
    <t>9/19/2016</t>
  </si>
  <si>
    <t>9/12/2016</t>
  </si>
  <si>
    <t>9/30/2017</t>
  </si>
  <si>
    <t>3/18/2013</t>
  </si>
  <si>
    <t>3/27/2010</t>
  </si>
  <si>
    <t>10/22/2017</t>
  </si>
  <si>
    <t>9/22/2010</t>
  </si>
  <si>
    <t>5/24/2018</t>
  </si>
  <si>
    <t>3/23/2013</t>
  </si>
  <si>
    <t>12/3/2014</t>
  </si>
  <si>
    <t>6/5/2013</t>
  </si>
  <si>
    <t>3/15/2019</t>
  </si>
  <si>
    <t>7/1/2014</t>
  </si>
  <si>
    <t>4/12/2018</t>
  </si>
  <si>
    <t>9/30/2015</t>
  </si>
  <si>
    <t>8/5/2018</t>
  </si>
  <si>
    <t>9/22/2016</t>
  </si>
  <si>
    <t>7/7/2017</t>
  </si>
  <si>
    <t>9/4/2010</t>
  </si>
  <si>
    <t>7/11/2015</t>
  </si>
  <si>
    <t>4/5/2010</t>
  </si>
  <si>
    <t>8/12/2014</t>
  </si>
  <si>
    <t>10/6/2011</t>
  </si>
  <si>
    <t>1/19/2017</t>
  </si>
  <si>
    <t>4/13/2011</t>
  </si>
  <si>
    <t>10/29/2018</t>
  </si>
  <si>
    <t>3/8/2010</t>
  </si>
  <si>
    <t>12/3/2017</t>
  </si>
  <si>
    <t>5/13/2016</t>
  </si>
  <si>
    <t>3/30/2017</t>
  </si>
  <si>
    <t>1/30/2020</t>
  </si>
  <si>
    <t>11/14/2010</t>
  </si>
  <si>
    <t>2/15/2019</t>
  </si>
  <si>
    <t>5/7/2019</t>
  </si>
  <si>
    <t>12/15/2011</t>
  </si>
  <si>
    <t>6/23/2012</t>
  </si>
  <si>
    <t>10/3/2014</t>
  </si>
  <si>
    <t>11/8/2014</t>
  </si>
  <si>
    <t>5/21/2015</t>
  </si>
  <si>
    <t>9/25/2016</t>
  </si>
  <si>
    <t>7/18/2013</t>
  </si>
  <si>
    <t>2/18/2017</t>
  </si>
  <si>
    <t>7/2/2019</t>
  </si>
  <si>
    <t>4/27/2014</t>
  </si>
  <si>
    <t>1/8/2018</t>
  </si>
  <si>
    <t>9/2/2015</t>
  </si>
  <si>
    <t>4/23/2014</t>
  </si>
  <si>
    <t>5/20/2017</t>
  </si>
  <si>
    <t>3/7/2018</t>
  </si>
  <si>
    <t>9/4/2014</t>
  </si>
  <si>
    <t>4/8/2014</t>
  </si>
  <si>
    <t>8/9/2013</t>
  </si>
  <si>
    <t>1/6/2017</t>
  </si>
  <si>
    <t>1/5/2015</t>
  </si>
  <si>
    <t>1/9/2015</t>
  </si>
  <si>
    <t>12/11/2012</t>
  </si>
  <si>
    <t>10/30/2013</t>
  </si>
  <si>
    <t>4/20/2011</t>
  </si>
  <si>
    <t>2/23/2017</t>
  </si>
  <si>
    <t>3/1/2016</t>
  </si>
  <si>
    <t>3/19/2013</t>
  </si>
  <si>
    <t>12/28/2016</t>
  </si>
  <si>
    <t>12/27/2012</t>
  </si>
  <si>
    <t>10/10/2012</t>
  </si>
  <si>
    <t>8/29/2010</t>
  </si>
  <si>
    <t>5/1/2011</t>
  </si>
  <si>
    <t>2/28/2013</t>
  </si>
  <si>
    <t>2/16/2016</t>
  </si>
  <si>
    <t>12/10/2014</t>
  </si>
  <si>
    <t>11/9/2012</t>
  </si>
  <si>
    <t>11/19/2012</t>
  </si>
  <si>
    <t>2/21/2019</t>
  </si>
  <si>
    <t>12/4/2010</t>
  </si>
  <si>
    <t>9/20/2017</t>
  </si>
  <si>
    <t>11/11/2017</t>
  </si>
  <si>
    <t>7/21/2010</t>
  </si>
  <si>
    <t>12/21/2012</t>
  </si>
  <si>
    <t>9/6/2018</t>
  </si>
  <si>
    <t>4/1/2012</t>
  </si>
  <si>
    <t>12/3/2016</t>
  </si>
  <si>
    <t>10/18/2016</t>
  </si>
  <si>
    <t>3/15/2012</t>
  </si>
  <si>
    <t>6/11/2013</t>
  </si>
  <si>
    <t>4/3/2012</t>
  </si>
  <si>
    <t>10/14/2010</t>
  </si>
  <si>
    <t>11/7/2018</t>
  </si>
  <si>
    <t>11/9/2013</t>
  </si>
  <si>
    <t>1/23/2014</t>
  </si>
  <si>
    <t>4/28/2016</t>
  </si>
  <si>
    <t>8/31/2017</t>
  </si>
  <si>
    <t>1/12/2016</t>
  </si>
  <si>
    <t>9/17/2016</t>
  </si>
  <si>
    <t>6/26/2012</t>
  </si>
  <si>
    <t>4/19/2011</t>
  </si>
  <si>
    <t>10/11/2011</t>
  </si>
  <si>
    <t>4/25/2010</t>
  </si>
  <si>
    <t>2/28/2011</t>
  </si>
  <si>
    <t>11/1/2013</t>
  </si>
  <si>
    <t>6/22/2014</t>
  </si>
  <si>
    <t>11/20/2019</t>
  </si>
  <si>
    <t>5/27/2017</t>
  </si>
  <si>
    <t>2/16/2014</t>
  </si>
  <si>
    <t>9/5/2010</t>
  </si>
  <si>
    <t>5/19/2011</t>
  </si>
  <si>
    <t>4/9/2011</t>
  </si>
  <si>
    <t>12/8/2010</t>
  </si>
  <si>
    <t>7/3/2015</t>
  </si>
  <si>
    <t>7/9/2018</t>
  </si>
  <si>
    <t>1/1/2016</t>
  </si>
  <si>
    <t>9/1/2019</t>
  </si>
  <si>
    <t>12/11/2018</t>
  </si>
  <si>
    <t>12/23/2016</t>
  </si>
  <si>
    <t>12/9/2017</t>
  </si>
  <si>
    <t>12/20/2011</t>
  </si>
  <si>
    <t>3/29/2013</t>
  </si>
  <si>
    <t>1/17/2018</t>
  </si>
  <si>
    <t>11/28/2019</t>
  </si>
  <si>
    <t>12/16/2010</t>
  </si>
  <si>
    <t>11/12/2019</t>
  </si>
  <si>
    <t>11/4/2011</t>
  </si>
  <si>
    <t>8/16/2017</t>
  </si>
  <si>
    <t>12/13/2011</t>
  </si>
  <si>
    <t>9/4/2015</t>
  </si>
  <si>
    <t>3/3/2018</t>
  </si>
  <si>
    <t>7/10/2015</t>
  </si>
  <si>
    <t>10/18/2017</t>
  </si>
  <si>
    <t>3/7/2015</t>
  </si>
  <si>
    <t>8/13/2017</t>
  </si>
  <si>
    <t>6/7/2015</t>
  </si>
  <si>
    <t>9/7/2015</t>
  </si>
  <si>
    <t>11/15/2015</t>
  </si>
  <si>
    <t>7/6/2019</t>
  </si>
  <si>
    <t>9/10/2013</t>
  </si>
  <si>
    <t>1/23/2012</t>
  </si>
  <si>
    <t>8/13/2018</t>
  </si>
  <si>
    <t>1/15/2011</t>
  </si>
  <si>
    <t>10/31/2017</t>
  </si>
  <si>
    <t>3/6/2011</t>
  </si>
  <si>
    <t>12/28/2011</t>
  </si>
  <si>
    <t>1/25/2017</t>
  </si>
  <si>
    <t>1/4/2011</t>
  </si>
  <si>
    <t>11/5/2010</t>
  </si>
  <si>
    <t>3/14/2013</t>
  </si>
  <si>
    <t>4/21/2019</t>
  </si>
  <si>
    <t>3/31/2015</t>
  </si>
  <si>
    <t>1/28/2015</t>
  </si>
  <si>
    <t>8/25/2017</t>
  </si>
  <si>
    <t>12/12/2015</t>
  </si>
  <si>
    <t>7/12/2014</t>
  </si>
  <si>
    <t>11/5/2019</t>
  </si>
  <si>
    <t>6/28/2018</t>
  </si>
  <si>
    <t>11/10/2011</t>
  </si>
  <si>
    <t>6/28/2013</t>
  </si>
  <si>
    <t>11/4/2017</t>
  </si>
  <si>
    <t>3/9/2017</t>
  </si>
  <si>
    <t>4/30/2019</t>
  </si>
  <si>
    <t>11/24/2010</t>
  </si>
  <si>
    <t>9/28/2013</t>
  </si>
  <si>
    <t>1/16/2014</t>
  </si>
  <si>
    <t>1/8/2011</t>
  </si>
  <si>
    <t>7/18/2017</t>
  </si>
  <si>
    <t>8/8/2013</t>
  </si>
  <si>
    <t>12/9/2011</t>
  </si>
  <si>
    <t>10/13/2018</t>
  </si>
  <si>
    <t>5/29/2013</t>
  </si>
  <si>
    <t>2/9/2011</t>
  </si>
  <si>
    <t>9/7/2013</t>
  </si>
  <si>
    <t>2/22/2012</t>
  </si>
  <si>
    <t>6/17/2010</t>
  </si>
  <si>
    <t>7/24/2018</t>
  </si>
  <si>
    <t>2/11/2013</t>
  </si>
  <si>
    <t>4/22/2017</t>
  </si>
  <si>
    <t>5/31/2017</t>
  </si>
  <si>
    <t>1/13/2014</t>
  </si>
  <si>
    <t>12/24/2018</t>
  </si>
  <si>
    <t>4/28/2010</t>
  </si>
  <si>
    <t>1/30/2012</t>
  </si>
  <si>
    <t>1/26/2011</t>
  </si>
  <si>
    <t>5/7/2012</t>
  </si>
  <si>
    <t>7/9/2017</t>
  </si>
  <si>
    <t>5/7/2010</t>
  </si>
  <si>
    <t>9/24/2011</t>
  </si>
  <si>
    <t>4/24/2018</t>
  </si>
  <si>
    <t>3/6/2013</t>
  </si>
  <si>
    <t>10/15/2014</t>
  </si>
  <si>
    <t>2/18/2011</t>
  </si>
  <si>
    <t>3/10/2014</t>
  </si>
  <si>
    <t>11/2/2019</t>
  </si>
  <si>
    <t>5/22/2014</t>
  </si>
  <si>
    <t>12/15/2016</t>
  </si>
  <si>
    <t>12/27/2014</t>
  </si>
  <si>
    <t>9/16/2015</t>
  </si>
  <si>
    <t>4/3/2013</t>
  </si>
  <si>
    <t>11/13/2016</t>
  </si>
  <si>
    <t>7/10/2017</t>
  </si>
  <si>
    <t>5/24/2012</t>
  </si>
  <si>
    <t>9/18/2017</t>
  </si>
  <si>
    <t>10/19/2010</t>
  </si>
  <si>
    <t>7/26/2011</t>
  </si>
  <si>
    <t>12/24/2010</t>
  </si>
  <si>
    <t>12/20/2012</t>
  </si>
  <si>
    <t>1/4/2018</t>
  </si>
  <si>
    <t>4/16/2013</t>
  </si>
  <si>
    <t>3/23/2019</t>
  </si>
  <si>
    <t>8/19/2017</t>
  </si>
  <si>
    <t>7/7/2010</t>
  </si>
  <si>
    <t>11/26/2013</t>
  </si>
  <si>
    <t>10/16/2011</t>
  </si>
  <si>
    <t>10/16/2016</t>
  </si>
  <si>
    <t>5/11/2010</t>
  </si>
  <si>
    <t>5/18/2014</t>
  </si>
  <si>
    <t>3/9/2013</t>
  </si>
  <si>
    <t>1/4/2014</t>
  </si>
  <si>
    <t>6/7/2013</t>
  </si>
  <si>
    <t>11/30/2015</t>
  </si>
  <si>
    <t>6/27/2018</t>
  </si>
  <si>
    <t>12/17/2014</t>
  </si>
  <si>
    <t>6/29/2013</t>
  </si>
  <si>
    <t>8/16/2018</t>
  </si>
  <si>
    <t>7/23/2011</t>
  </si>
  <si>
    <t>3/21/2015</t>
  </si>
  <si>
    <t>7/31/2017</t>
  </si>
  <si>
    <t>3/20/2010</t>
  </si>
  <si>
    <t>11/12/2014</t>
  </si>
  <si>
    <t>12/19/2019</t>
  </si>
  <si>
    <t>9/22/2014</t>
  </si>
  <si>
    <t>3/24/2018</t>
  </si>
  <si>
    <t>2/20/2016</t>
  </si>
  <si>
    <t>8/21/2010</t>
  </si>
  <si>
    <t>11/24/2019</t>
  </si>
  <si>
    <t>7/27/2013</t>
  </si>
  <si>
    <t>7/12/2010</t>
  </si>
  <si>
    <t>7/12/2019</t>
  </si>
  <si>
    <t>3/23/2012</t>
  </si>
  <si>
    <t>6/14/2014</t>
  </si>
  <si>
    <t>6/7/2017</t>
  </si>
  <si>
    <t>1/3/2015</t>
  </si>
  <si>
    <t>3/20/2016</t>
  </si>
  <si>
    <t>8/25/2012</t>
  </si>
  <si>
    <t>7/21/2015</t>
  </si>
  <si>
    <t>5/19/2015</t>
  </si>
  <si>
    <t>4/19/2013</t>
  </si>
  <si>
    <t>12/10/2017</t>
  </si>
  <si>
    <t>8/19/2018</t>
  </si>
  <si>
    <t>5/15/2012</t>
  </si>
  <si>
    <t>6/24/2018</t>
  </si>
  <si>
    <t>9/11/2010</t>
  </si>
  <si>
    <t>12/25/2011</t>
  </si>
  <si>
    <t>9/13/2010</t>
  </si>
  <si>
    <t>4/22/2019</t>
  </si>
  <si>
    <t>8/29/2016</t>
  </si>
  <si>
    <t>3/9/2010</t>
  </si>
  <si>
    <t>5/9/2010</t>
  </si>
  <si>
    <t>11/27/2010</t>
  </si>
  <si>
    <t>2/1/2016</t>
  </si>
  <si>
    <t>3/12/2016</t>
  </si>
  <si>
    <t>1/7/2014</t>
  </si>
  <si>
    <t>9/14/2010</t>
  </si>
  <si>
    <t>1/6/2014</t>
  </si>
  <si>
    <t>1/26/2018</t>
  </si>
  <si>
    <t>8/18/2018</t>
  </si>
  <si>
    <t>6/10/2018</t>
  </si>
  <si>
    <t>9/22/2018</t>
  </si>
  <si>
    <t>7/7/2019</t>
  </si>
  <si>
    <t>5/27/2018</t>
  </si>
  <si>
    <t>7/6/2015</t>
  </si>
  <si>
    <t>2/21/2016</t>
  </si>
  <si>
    <t>9/26/2013</t>
  </si>
  <si>
    <t>1/21/2016</t>
  </si>
  <si>
    <t>1/14/2020</t>
  </si>
  <si>
    <t>9/20/2018</t>
  </si>
  <si>
    <t>2/6/2015</t>
  </si>
  <si>
    <t>4/14/2016</t>
  </si>
  <si>
    <t>6/6/2013</t>
  </si>
  <si>
    <t>3/21/2012</t>
  </si>
  <si>
    <t>1/29/2015</t>
  </si>
  <si>
    <t>11/28/2016</t>
  </si>
  <si>
    <t>12/25/2016</t>
  </si>
  <si>
    <t>9/13/2011</t>
  </si>
  <si>
    <t>4/7/2016</t>
  </si>
  <si>
    <t>3/14/2019</t>
  </si>
  <si>
    <t>12/3/2018</t>
  </si>
  <si>
    <t>3/23/2015</t>
  </si>
  <si>
    <t>12/5/2011</t>
  </si>
  <si>
    <t>3/18/2016</t>
  </si>
  <si>
    <t>1/23/2011</t>
  </si>
  <si>
    <t>12/26/2014</t>
  </si>
  <si>
    <t>8/5/2015</t>
  </si>
  <si>
    <t>10/14/2015</t>
  </si>
  <si>
    <t>12/17/2019</t>
  </si>
  <si>
    <t>11/18/2017</t>
  </si>
  <si>
    <t>4/6/2011</t>
  </si>
  <si>
    <t>12/4/2011</t>
  </si>
  <si>
    <t>3/6/2014</t>
  </si>
  <si>
    <t>5/14/2011</t>
  </si>
  <si>
    <t>3/8/2012</t>
  </si>
  <si>
    <t>5/9/2012</t>
  </si>
  <si>
    <t>12/6/2010</t>
  </si>
  <si>
    <t>7/12/2015</t>
  </si>
  <si>
    <t>7/24/2010</t>
  </si>
  <si>
    <t>6/8/2014</t>
  </si>
  <si>
    <t>6/30/2016</t>
  </si>
  <si>
    <t>4/6/2010</t>
  </si>
  <si>
    <t>12/5/2019</t>
  </si>
  <si>
    <t>8/11/2013</t>
  </si>
  <si>
    <t>6/16/2015</t>
  </si>
  <si>
    <t>5/15/2019</t>
  </si>
  <si>
    <t>2/12/2011</t>
  </si>
  <si>
    <t>11/13/2015</t>
  </si>
  <si>
    <t>3/25/2014</t>
  </si>
  <si>
    <t>3/10/2019</t>
  </si>
  <si>
    <t>2/2/2019</t>
  </si>
  <si>
    <t>12/30/2012</t>
  </si>
  <si>
    <t>8/6/2013</t>
  </si>
  <si>
    <t>9/4/2017</t>
  </si>
  <si>
    <t>1/29/2017</t>
  </si>
  <si>
    <t>5/9/2016</t>
  </si>
  <si>
    <t>9/21/2013</t>
  </si>
  <si>
    <t>7/12/2016</t>
  </si>
  <si>
    <t>9/18/2016</t>
  </si>
  <si>
    <t>5/11/2018</t>
  </si>
  <si>
    <t>1/31/2015</t>
  </si>
  <si>
    <t>2/10/2020</t>
  </si>
  <si>
    <t>7/10/2010</t>
  </si>
  <si>
    <t>3/30/2019</t>
  </si>
  <si>
    <t>11/20/2014</t>
  </si>
  <si>
    <t>11/11/2015</t>
  </si>
  <si>
    <t>4/8/2017</t>
  </si>
  <si>
    <t>3/3/2012</t>
  </si>
  <si>
    <t>11/22/2016</t>
  </si>
  <si>
    <t>8/8/2010</t>
  </si>
  <si>
    <t>3/20/2017</t>
  </si>
  <si>
    <t>12/26/2018</t>
  </si>
  <si>
    <t>3/19/2017</t>
  </si>
  <si>
    <t>1/3/2019</t>
  </si>
  <si>
    <t>3/24/2013</t>
  </si>
  <si>
    <t>5/3/2018</t>
  </si>
  <si>
    <t>7/24/2017</t>
  </si>
  <si>
    <t>3/9/2014</t>
  </si>
  <si>
    <t>4/10/2016</t>
  </si>
  <si>
    <t>3/15/2017</t>
  </si>
  <si>
    <t>9/22/2015</t>
  </si>
  <si>
    <t>4/27/2012</t>
  </si>
  <si>
    <t>12/13/2018</t>
  </si>
  <si>
    <t>10/30/2010</t>
  </si>
  <si>
    <t>3/1/2012</t>
  </si>
  <si>
    <t>9/5/2013</t>
  </si>
  <si>
    <t>8/13/2012</t>
  </si>
  <si>
    <t>7/5/2017</t>
  </si>
  <si>
    <t>3/8/2016</t>
  </si>
  <si>
    <t>8/4/2010</t>
  </si>
  <si>
    <t>9/18/2019</t>
  </si>
  <si>
    <t>10/5/2012</t>
  </si>
  <si>
    <t>10/23/2019</t>
  </si>
  <si>
    <t>12/20/2013</t>
  </si>
  <si>
    <t>9/18/2018</t>
  </si>
  <si>
    <t>4/7/2018</t>
  </si>
  <si>
    <t>11/10/2013</t>
  </si>
  <si>
    <t>7/27/2019</t>
  </si>
  <si>
    <t>11/3/2017</t>
  </si>
  <si>
    <t>4/2/2018</t>
  </si>
  <si>
    <t>6/26/2019</t>
  </si>
  <si>
    <t>7/19/2016</t>
  </si>
  <si>
    <t>12/15/2013</t>
  </si>
  <si>
    <t>1/14/2019</t>
  </si>
  <si>
    <t>1/13/2019</t>
  </si>
  <si>
    <t>1/26/2016</t>
  </si>
  <si>
    <t>8/18/2016</t>
  </si>
  <si>
    <t>8/20/2014</t>
  </si>
  <si>
    <t>8/7/2013</t>
  </si>
  <si>
    <t>9/12/2011</t>
  </si>
  <si>
    <t>7/13/2013</t>
  </si>
  <si>
    <t>6/9/2012</t>
  </si>
  <si>
    <t>4/10/2018</t>
  </si>
  <si>
    <t>3/23/2016</t>
  </si>
  <si>
    <t>11/17/2014</t>
  </si>
  <si>
    <t>3/19/2019</t>
  </si>
  <si>
    <t>6/5/2016</t>
  </si>
  <si>
    <t>2/6/2013</t>
  </si>
  <si>
    <t>5/29/2015</t>
  </si>
  <si>
    <t>4/14/2017</t>
  </si>
  <si>
    <t>8/6/2014</t>
  </si>
  <si>
    <t>2/9/2017</t>
  </si>
  <si>
    <t>4/6/2016</t>
  </si>
  <si>
    <t>2/24/2015</t>
  </si>
  <si>
    <t>12/8/2014</t>
  </si>
  <si>
    <t>6/30/2012</t>
  </si>
  <si>
    <t>2/6/2017</t>
  </si>
  <si>
    <t>5/24/2010</t>
  </si>
  <si>
    <t>3/2/2010</t>
  </si>
  <si>
    <t>10/27/2015</t>
  </si>
  <si>
    <t>8/12/2018</t>
  </si>
  <si>
    <t>10/14/2011</t>
  </si>
  <si>
    <t>3/26/2010</t>
  </si>
  <si>
    <t>10/20/2014</t>
  </si>
  <si>
    <t>7/26/2010</t>
  </si>
  <si>
    <t>8/23/2010</t>
  </si>
  <si>
    <t>1/26/2015</t>
  </si>
  <si>
    <t>5/16/2011</t>
  </si>
  <si>
    <t>8/30/2019</t>
  </si>
  <si>
    <t>11/20/2015</t>
  </si>
  <si>
    <t>12/26/2013</t>
  </si>
  <si>
    <t>4/21/2014</t>
  </si>
  <si>
    <t>4/23/2017</t>
  </si>
  <si>
    <t>7/3/2016</t>
  </si>
  <si>
    <t>10/22/2011</t>
  </si>
  <si>
    <t>8/18/2011</t>
  </si>
  <si>
    <t>8/10/2016</t>
  </si>
  <si>
    <t>3/29/2011</t>
  </si>
  <si>
    <t>12/24/2013</t>
  </si>
  <si>
    <t>5/31/2019</t>
  </si>
  <si>
    <t>5/30/2011</t>
  </si>
  <si>
    <t>11/10/2012</t>
  </si>
  <si>
    <t>2/20/2010</t>
  </si>
  <si>
    <t>12/27/2016</t>
  </si>
  <si>
    <t>11/4/2016</t>
  </si>
  <si>
    <t>8/15/2014</t>
  </si>
  <si>
    <t>1/22/2019</t>
  </si>
  <si>
    <t>6/28/2012</t>
  </si>
  <si>
    <t>1/22/2020</t>
  </si>
  <si>
    <t>3/29/2012</t>
  </si>
  <si>
    <t>6/3/2016</t>
  </si>
  <si>
    <t>8/15/2012</t>
  </si>
  <si>
    <t>1/11/2016</t>
  </si>
  <si>
    <t>9/6/2012</t>
  </si>
  <si>
    <t>5/29/2016</t>
  </si>
  <si>
    <t>2/12/2014</t>
  </si>
  <si>
    <t>6/1/2019</t>
  </si>
  <si>
    <t>2/3/2019</t>
  </si>
  <si>
    <t>8/11/2018</t>
  </si>
  <si>
    <t>3/13/2017</t>
  </si>
  <si>
    <t>8/6/2017</t>
  </si>
  <si>
    <t>1/10/2011</t>
  </si>
  <si>
    <t>5/15/2011</t>
  </si>
  <si>
    <t>6/24/2015</t>
  </si>
  <si>
    <t>4/29/2012</t>
  </si>
  <si>
    <t>11/25/2015</t>
  </si>
  <si>
    <t>2/25/2011</t>
  </si>
  <si>
    <t>3/6/2015</t>
  </si>
  <si>
    <t>2/16/2010</t>
  </si>
  <si>
    <t>5/20/2011</t>
  </si>
  <si>
    <t>10/6/2018</t>
  </si>
  <si>
    <t>5/1/2014</t>
  </si>
  <si>
    <t>7/18/2014</t>
  </si>
  <si>
    <t>6/18/2018</t>
  </si>
  <si>
    <t>9/1/2018</t>
  </si>
  <si>
    <t>1/25/2012</t>
  </si>
  <si>
    <t>6/4/2012</t>
  </si>
  <si>
    <t>6/25/2011</t>
  </si>
  <si>
    <t>5/11/2012</t>
  </si>
  <si>
    <t>2/28/2012</t>
  </si>
  <si>
    <t>4/28/2018</t>
  </si>
  <si>
    <t>3/1/2019</t>
  </si>
  <si>
    <t>3/29/2010</t>
  </si>
  <si>
    <t>8/5/2011</t>
  </si>
  <si>
    <t>8/24/2016</t>
  </si>
  <si>
    <t>10/15/2018</t>
  </si>
  <si>
    <t>10/23/2013</t>
  </si>
  <si>
    <t>7/5/2010</t>
  </si>
  <si>
    <t>11/19/2017</t>
  </si>
  <si>
    <t>5/31/2010</t>
  </si>
  <si>
    <t>1/14/2011</t>
  </si>
  <si>
    <t>7/27/2016</t>
  </si>
  <si>
    <t>2/8/2020</t>
  </si>
  <si>
    <t>7/23/2019</t>
  </si>
  <si>
    <t>8/7/2015</t>
  </si>
  <si>
    <t>6/30/2010</t>
  </si>
  <si>
    <t>5/6/2014</t>
  </si>
  <si>
    <t>4/30/2017</t>
  </si>
  <si>
    <t>3/19/2014</t>
  </si>
  <si>
    <t>1/16/2012</t>
  </si>
  <si>
    <t>8/10/2013</t>
  </si>
  <si>
    <t>2/12/2018</t>
  </si>
  <si>
    <t>7/17/2011</t>
  </si>
  <si>
    <t>9/20/2014</t>
  </si>
  <si>
    <t>5/20/2012</t>
  </si>
  <si>
    <t>10/8/2012</t>
  </si>
  <si>
    <t>6/18/2017</t>
  </si>
  <si>
    <t>5/4/2011</t>
  </si>
  <si>
    <t>7/1/2018</t>
  </si>
  <si>
    <t>9/18/2012</t>
  </si>
  <si>
    <t>5/25/2019</t>
  </si>
  <si>
    <t>9/7/2017</t>
  </si>
  <si>
    <t>7/22/2011</t>
  </si>
  <si>
    <t>11/15/2017</t>
  </si>
  <si>
    <t>2/27/2019</t>
  </si>
  <si>
    <t>2/26/2012</t>
  </si>
  <si>
    <t>5/16/2016</t>
  </si>
  <si>
    <t>8/10/2012</t>
  </si>
  <si>
    <t>5/17/2017</t>
  </si>
  <si>
    <t>3/4/2015</t>
  </si>
  <si>
    <t>6/30/2014</t>
  </si>
  <si>
    <t>3/14/2014</t>
  </si>
  <si>
    <t>4/21/2013</t>
  </si>
  <si>
    <t>2/28/2016</t>
  </si>
  <si>
    <t>12/5/2015</t>
  </si>
  <si>
    <t>7/18/2018</t>
  </si>
  <si>
    <t>5/24/2011</t>
  </si>
  <si>
    <t>12/23/2012</t>
  </si>
  <si>
    <t>2/13/2011</t>
  </si>
  <si>
    <t>10/29/2014</t>
  </si>
  <si>
    <t>4/20/2012</t>
  </si>
  <si>
    <t>12/22/2014</t>
  </si>
  <si>
    <t>1/25/2016</t>
  </si>
  <si>
    <t>10/16/2012</t>
  </si>
  <si>
    <t>11/27/2012</t>
  </si>
  <si>
    <t>2/19/2012</t>
  </si>
  <si>
    <t>7/13/2010</t>
  </si>
  <si>
    <t>12/5/2013</t>
  </si>
  <si>
    <t>5/16/2015</t>
  </si>
  <si>
    <t>3/6/2010</t>
  </si>
  <si>
    <t>6/17/2017</t>
  </si>
  <si>
    <t>1/16/2011</t>
  </si>
  <si>
    <t>12/29/2019</t>
  </si>
  <si>
    <t>10/14/2013</t>
  </si>
  <si>
    <t>6/11/2014</t>
  </si>
  <si>
    <t>12/12/2010</t>
  </si>
  <si>
    <t>5/19/2013</t>
  </si>
  <si>
    <t>12/4/2016</t>
  </si>
  <si>
    <t>11/4/2015</t>
  </si>
  <si>
    <t>7/21/2011</t>
  </si>
  <si>
    <t>8/19/2019</t>
  </si>
  <si>
    <t>10/4/2019</t>
  </si>
  <si>
    <t>1/1/2014</t>
  </si>
  <si>
    <t>5/11/2017</t>
  </si>
  <si>
    <t>3/25/2016</t>
  </si>
  <si>
    <t>9/29/2014</t>
  </si>
  <si>
    <t>1/10/2016</t>
  </si>
  <si>
    <t>10/23/2014</t>
  </si>
  <si>
    <t>2/1/2013</t>
  </si>
  <si>
    <t>1/25/2014</t>
  </si>
  <si>
    <t>2/25/2010</t>
  </si>
  <si>
    <t>Created Conversion 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</si>
  <si>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</si>
  <si>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</si>
  <si>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</si>
  <si>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</si>
  <si>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</si>
  <si>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</si>
  <si>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</si>
  <si>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</si>
  <si>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</si>
  <si>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1000-4999</t>
  </si>
  <si>
    <t>5000-9999</t>
  </si>
  <si>
    <t>10000-14999</t>
  </si>
  <si>
    <t>15000-19999</t>
  </si>
  <si>
    <t>20000-24999</t>
  </si>
  <si>
    <t>25000-29999</t>
  </si>
  <si>
    <t>30000-34999</t>
  </si>
  <si>
    <t>35000-39999</t>
  </si>
  <si>
    <t>40000-44999</t>
  </si>
  <si>
    <t>45000-49999</t>
  </si>
  <si>
    <t>Greater than or equal to 50000</t>
  </si>
  <si>
    <t>Cancelled</t>
  </si>
  <si>
    <t>Outcome</t>
  </si>
  <si>
    <t>Successful</t>
  </si>
  <si>
    <t>Mean</t>
  </si>
  <si>
    <t>Median</t>
  </si>
  <si>
    <t>Minimum</t>
  </si>
  <si>
    <t>Maximum</t>
  </si>
  <si>
    <t>Variance</t>
  </si>
  <si>
    <t>Deviation</t>
  </si>
  <si>
    <t>Unsuccessful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</si>
</sst>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118"/>
      <name val="Nunito Sans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0" fontId="16" fillId="0" borderId="0" xfId="0" applyNumberFormat="1" applyFont="1" applyAlignment="1">
      <alignment horizontal="center"/>
    </xf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8" fillId="0" borderId="0" xfId="0" applyFont="1"/>
    <xf numFmtId="14" fontId="18" fillId="0" borderId="0" xfId="0" applyNumberFormat="1" applyFont="1"/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2" fontId="16" fillId="0" borderId="0" xfId="0" applyNumberFormat="1" applyFont="1"/>
    <xf numFmtId="0" fontId="16" fillId="0" borderId="0" xfId="0" applyFont="1"/>
    <xf numFmtId="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[Challege 1.xlsx]BySubcategory!PivotTable13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BySubcategory!$B$4:$B$5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BySubcategory!$A$6:$A$30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BySubcategory!$B$6:$B$30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D3-4B7A-98E7-62F9081B2B4B}"/>
            </c:ext>
          </c:extLst>
        </c:ser>
        <c:ser>
          <c:idx val="1"/>
          <c:order val="1"/>
          <c:tx>
            <c:strRef>
              <c:f>BySubcategory!$C$4:$C$5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BySubcategory!$A$6:$A$30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BySubcategory!$C$6:$C$30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D3-4B7A-98E7-62F9081B2B4B}"/>
            </c:ext>
          </c:extLst>
        </c:ser>
        <c:ser>
          <c:idx val="2"/>
          <c:order val="2"/>
          <c:tx>
            <c:strRef>
              <c:f>BySubcategory!$D$4:$D$5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BySubcategory!$A$6:$A$30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BySubcategory!$D$6:$D$30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D3-4B7A-98E7-62F9081B2B4B}"/>
            </c:ext>
          </c:extLst>
        </c:ser>
        <c:ser>
          <c:idx val="3"/>
          <c:order val="3"/>
          <c:tx>
            <c:strRef>
              <c:f>BySubcategory!$E$4:$E$5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BySubcategory!$A$6:$A$30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BySubcategory!$E$6:$E$30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4D3-4B7A-98E7-62F9081B2B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88513999"/>
        <c:axId val="1588515919"/>
      </c:barChart>
      <c:catAx>
        <c:axId val="1588513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515919"/>
        <c:crosses val="autoZero"/>
        <c:auto val="1"/>
        <c:lblAlgn val="ctr"/>
        <c:lblOffset val="100"/>
        <c:noMultiLvlLbl val="0"/>
      </c:catAx>
      <c:valAx>
        <c:axId val="1588515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513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[Challege 1.xlsx]Outcome by date!PivotTable17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by date'!$B$4:$B$5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 by date'!$A$6:$A$885</c:f>
              <c:strCache>
                <c:ptCount val="879"/>
                <c:pt idx="0">
                  <c:v>1/1/2014</c:v>
                </c:pt>
                <c:pt idx="1">
                  <c:v>1/1/2015</c:v>
                </c:pt>
                <c:pt idx="2">
                  <c:v>1/1/2016</c:v>
                </c:pt>
                <c:pt idx="3">
                  <c:v>1/10/2011</c:v>
                </c:pt>
                <c:pt idx="4">
                  <c:v>1/10/2016</c:v>
                </c:pt>
                <c:pt idx="5">
                  <c:v>1/10/2018</c:v>
                </c:pt>
                <c:pt idx="6">
                  <c:v>1/11/2014</c:v>
                </c:pt>
                <c:pt idx="7">
                  <c:v>1/11/2016</c:v>
                </c:pt>
                <c:pt idx="8">
                  <c:v>1/11/2017</c:v>
                </c:pt>
                <c:pt idx="9">
                  <c:v>1/12/2016</c:v>
                </c:pt>
                <c:pt idx="10">
                  <c:v>1/12/2018</c:v>
                </c:pt>
                <c:pt idx="11">
                  <c:v>1/13/2011</c:v>
                </c:pt>
                <c:pt idx="12">
                  <c:v>1/13/2014</c:v>
                </c:pt>
                <c:pt idx="13">
                  <c:v>1/13/2019</c:v>
                </c:pt>
                <c:pt idx="14">
                  <c:v>1/14/2011</c:v>
                </c:pt>
                <c:pt idx="15">
                  <c:v>1/14/2014</c:v>
                </c:pt>
                <c:pt idx="16">
                  <c:v>1/14/2019</c:v>
                </c:pt>
                <c:pt idx="17">
                  <c:v>1/14/2020</c:v>
                </c:pt>
                <c:pt idx="18">
                  <c:v>1/15/2011</c:v>
                </c:pt>
                <c:pt idx="19">
                  <c:v>1/16/2011</c:v>
                </c:pt>
                <c:pt idx="20">
                  <c:v>1/16/2012</c:v>
                </c:pt>
                <c:pt idx="21">
                  <c:v>1/16/2014</c:v>
                </c:pt>
                <c:pt idx="22">
                  <c:v>1/16/2019</c:v>
                </c:pt>
                <c:pt idx="23">
                  <c:v>1/17/2015</c:v>
                </c:pt>
                <c:pt idx="24">
                  <c:v>1/17/2018</c:v>
                </c:pt>
                <c:pt idx="25">
                  <c:v>1/19/2017</c:v>
                </c:pt>
                <c:pt idx="26">
                  <c:v>1/2/2018</c:v>
                </c:pt>
                <c:pt idx="27">
                  <c:v>1/21/2016</c:v>
                </c:pt>
                <c:pt idx="28">
                  <c:v>1/21/2019</c:v>
                </c:pt>
                <c:pt idx="29">
                  <c:v>1/22/2011</c:v>
                </c:pt>
                <c:pt idx="30">
                  <c:v>1/22/2015</c:v>
                </c:pt>
                <c:pt idx="31">
                  <c:v>1/22/2018</c:v>
                </c:pt>
                <c:pt idx="32">
                  <c:v>1/22/2019</c:v>
                </c:pt>
                <c:pt idx="33">
                  <c:v>1/22/2020</c:v>
                </c:pt>
                <c:pt idx="34">
                  <c:v>1/23/2011</c:v>
                </c:pt>
                <c:pt idx="35">
                  <c:v>1/23/2012</c:v>
                </c:pt>
                <c:pt idx="36">
                  <c:v>1/23/2014</c:v>
                </c:pt>
                <c:pt idx="37">
                  <c:v>1/23/2015</c:v>
                </c:pt>
                <c:pt idx="38">
                  <c:v>1/24/2019</c:v>
                </c:pt>
                <c:pt idx="39">
                  <c:v>1/25/2012</c:v>
                </c:pt>
                <c:pt idx="40">
                  <c:v>1/25/2014</c:v>
                </c:pt>
                <c:pt idx="41">
                  <c:v>1/25/2015</c:v>
                </c:pt>
                <c:pt idx="42">
                  <c:v>1/25/2016</c:v>
                </c:pt>
                <c:pt idx="43">
                  <c:v>1/25/2017</c:v>
                </c:pt>
                <c:pt idx="44">
                  <c:v>1/26/2011</c:v>
                </c:pt>
                <c:pt idx="45">
                  <c:v>1/26/2015</c:v>
                </c:pt>
                <c:pt idx="46">
                  <c:v>1/26/2016</c:v>
                </c:pt>
                <c:pt idx="47">
                  <c:v>1/26/2018</c:v>
                </c:pt>
                <c:pt idx="48">
                  <c:v>1/26/2019</c:v>
                </c:pt>
                <c:pt idx="49">
                  <c:v>1/27/2018</c:v>
                </c:pt>
                <c:pt idx="50">
                  <c:v>1/28/2011</c:v>
                </c:pt>
                <c:pt idx="51">
                  <c:v>1/28/2015</c:v>
                </c:pt>
                <c:pt idx="52">
                  <c:v>1/28/2018</c:v>
                </c:pt>
                <c:pt idx="53">
                  <c:v>1/29/2015</c:v>
                </c:pt>
                <c:pt idx="54">
                  <c:v>1/29/2017</c:v>
                </c:pt>
                <c:pt idx="55">
                  <c:v>1/3/2011</c:v>
                </c:pt>
                <c:pt idx="56">
                  <c:v>1/3/2015</c:v>
                </c:pt>
                <c:pt idx="57">
                  <c:v>1/3/2018</c:v>
                </c:pt>
                <c:pt idx="58">
                  <c:v>1/3/2019</c:v>
                </c:pt>
                <c:pt idx="59">
                  <c:v>1/30/2010</c:v>
                </c:pt>
                <c:pt idx="60">
                  <c:v>1/30/2012</c:v>
                </c:pt>
                <c:pt idx="61">
                  <c:v>1/30/2020</c:v>
                </c:pt>
                <c:pt idx="62">
                  <c:v>1/31/2015</c:v>
                </c:pt>
                <c:pt idx="63">
                  <c:v>1/4/2011</c:v>
                </c:pt>
                <c:pt idx="64">
                  <c:v>1/4/2014</c:v>
                </c:pt>
                <c:pt idx="65">
                  <c:v>1/4/2018</c:v>
                </c:pt>
                <c:pt idx="66">
                  <c:v>1/5/2015</c:v>
                </c:pt>
                <c:pt idx="67">
                  <c:v>1/6/2012</c:v>
                </c:pt>
                <c:pt idx="68">
                  <c:v>1/6/2014</c:v>
                </c:pt>
                <c:pt idx="69">
                  <c:v>1/6/2017</c:v>
                </c:pt>
                <c:pt idx="70">
                  <c:v>1/7/2014</c:v>
                </c:pt>
                <c:pt idx="71">
                  <c:v>1/7/2016</c:v>
                </c:pt>
                <c:pt idx="72">
                  <c:v>1/7/2019</c:v>
                </c:pt>
                <c:pt idx="73">
                  <c:v>1/8/2011</c:v>
                </c:pt>
                <c:pt idx="74">
                  <c:v>1/8/2018</c:v>
                </c:pt>
                <c:pt idx="75">
                  <c:v>1/9/2010</c:v>
                </c:pt>
                <c:pt idx="76">
                  <c:v>1/9/2015</c:v>
                </c:pt>
                <c:pt idx="77">
                  <c:v>10/1/2010</c:v>
                </c:pt>
                <c:pt idx="78">
                  <c:v>10/10/2012</c:v>
                </c:pt>
                <c:pt idx="79">
                  <c:v>10/11/2010</c:v>
                </c:pt>
                <c:pt idx="80">
                  <c:v>10/11/2011</c:v>
                </c:pt>
                <c:pt idx="81">
                  <c:v>10/11/2015</c:v>
                </c:pt>
                <c:pt idx="82">
                  <c:v>10/12/2010</c:v>
                </c:pt>
                <c:pt idx="83">
                  <c:v>10/13/2018</c:v>
                </c:pt>
                <c:pt idx="84">
                  <c:v>10/14/2010</c:v>
                </c:pt>
                <c:pt idx="85">
                  <c:v>10/14/2011</c:v>
                </c:pt>
                <c:pt idx="86">
                  <c:v>10/14/2013</c:v>
                </c:pt>
                <c:pt idx="87">
                  <c:v>10/14/2015</c:v>
                </c:pt>
                <c:pt idx="88">
                  <c:v>10/15/2014</c:v>
                </c:pt>
                <c:pt idx="89">
                  <c:v>10/15/2018</c:v>
                </c:pt>
                <c:pt idx="90">
                  <c:v>10/16/2011</c:v>
                </c:pt>
                <c:pt idx="91">
                  <c:v>10/16/2012</c:v>
                </c:pt>
                <c:pt idx="92">
                  <c:v>10/16/2016</c:v>
                </c:pt>
                <c:pt idx="93">
                  <c:v>10/17/2018</c:v>
                </c:pt>
                <c:pt idx="94">
                  <c:v>10/18/2014</c:v>
                </c:pt>
                <c:pt idx="95">
                  <c:v>10/18/2016</c:v>
                </c:pt>
                <c:pt idx="96">
                  <c:v>10/18/2017</c:v>
                </c:pt>
                <c:pt idx="97">
                  <c:v>10/19/2010</c:v>
                </c:pt>
                <c:pt idx="98">
                  <c:v>10/19/2011</c:v>
                </c:pt>
                <c:pt idx="99">
                  <c:v>10/20/2012</c:v>
                </c:pt>
                <c:pt idx="100">
                  <c:v>10/20/2014</c:v>
                </c:pt>
                <c:pt idx="101">
                  <c:v>10/20/2019</c:v>
                </c:pt>
                <c:pt idx="102">
                  <c:v>10/21/2019</c:v>
                </c:pt>
                <c:pt idx="103">
                  <c:v>10/22/2011</c:v>
                </c:pt>
                <c:pt idx="104">
                  <c:v>10/22/2017</c:v>
                </c:pt>
                <c:pt idx="105">
                  <c:v>10/23/2010</c:v>
                </c:pt>
                <c:pt idx="106">
                  <c:v>10/23/2013</c:v>
                </c:pt>
                <c:pt idx="107">
                  <c:v>10/23/2014</c:v>
                </c:pt>
                <c:pt idx="108">
                  <c:v>10/23/2019</c:v>
                </c:pt>
                <c:pt idx="109">
                  <c:v>10/24/2012</c:v>
                </c:pt>
                <c:pt idx="110">
                  <c:v>10/24/2014</c:v>
                </c:pt>
                <c:pt idx="111">
                  <c:v>10/25/2012</c:v>
                </c:pt>
                <c:pt idx="112">
                  <c:v>10/25/2013</c:v>
                </c:pt>
                <c:pt idx="113">
                  <c:v>10/27/2015</c:v>
                </c:pt>
                <c:pt idx="114">
                  <c:v>10/27/2019</c:v>
                </c:pt>
                <c:pt idx="115">
                  <c:v>10/29/2014</c:v>
                </c:pt>
                <c:pt idx="116">
                  <c:v>10/29/2018</c:v>
                </c:pt>
                <c:pt idx="117">
                  <c:v>10/29/2019</c:v>
                </c:pt>
                <c:pt idx="118">
                  <c:v>10/3/2014</c:v>
                </c:pt>
                <c:pt idx="119">
                  <c:v>10/30/2010</c:v>
                </c:pt>
                <c:pt idx="120">
                  <c:v>10/30/2013</c:v>
                </c:pt>
                <c:pt idx="121">
                  <c:v>10/30/2019</c:v>
                </c:pt>
                <c:pt idx="122">
                  <c:v>10/31/2010</c:v>
                </c:pt>
                <c:pt idx="123">
                  <c:v>10/31/2017</c:v>
                </c:pt>
                <c:pt idx="124">
                  <c:v>10/4/2012</c:v>
                </c:pt>
                <c:pt idx="125">
                  <c:v>10/4/2015</c:v>
                </c:pt>
                <c:pt idx="126">
                  <c:v>10/4/2017</c:v>
                </c:pt>
                <c:pt idx="127">
                  <c:v>10/4/2019</c:v>
                </c:pt>
                <c:pt idx="128">
                  <c:v>10/5/2011</c:v>
                </c:pt>
                <c:pt idx="129">
                  <c:v>10/5/2012</c:v>
                </c:pt>
                <c:pt idx="130">
                  <c:v>10/5/2014</c:v>
                </c:pt>
                <c:pt idx="131">
                  <c:v>10/5/2015</c:v>
                </c:pt>
                <c:pt idx="132">
                  <c:v>10/6/2011</c:v>
                </c:pt>
                <c:pt idx="133">
                  <c:v>10/6/2015</c:v>
                </c:pt>
                <c:pt idx="134">
                  <c:v>10/6/2018</c:v>
                </c:pt>
                <c:pt idx="135">
                  <c:v>10/7/2010</c:v>
                </c:pt>
                <c:pt idx="136">
                  <c:v>10/8/2012</c:v>
                </c:pt>
                <c:pt idx="137">
                  <c:v>10/8/2013</c:v>
                </c:pt>
                <c:pt idx="138">
                  <c:v>10/9/2017</c:v>
                </c:pt>
                <c:pt idx="139">
                  <c:v>11/1/2013</c:v>
                </c:pt>
                <c:pt idx="140">
                  <c:v>11/10/2011</c:v>
                </c:pt>
                <c:pt idx="141">
                  <c:v>11/10/2012</c:v>
                </c:pt>
                <c:pt idx="142">
                  <c:v>11/10/2013</c:v>
                </c:pt>
                <c:pt idx="143">
                  <c:v>11/11/2011</c:v>
                </c:pt>
                <c:pt idx="144">
                  <c:v>11/11/2014</c:v>
                </c:pt>
                <c:pt idx="145">
                  <c:v>11/11/2015</c:v>
                </c:pt>
                <c:pt idx="146">
                  <c:v>11/11/2017</c:v>
                </c:pt>
                <c:pt idx="147">
                  <c:v>11/11/2019</c:v>
                </c:pt>
                <c:pt idx="148">
                  <c:v>11/12/2014</c:v>
                </c:pt>
                <c:pt idx="149">
                  <c:v>11/12/2019</c:v>
                </c:pt>
                <c:pt idx="150">
                  <c:v>11/13/2015</c:v>
                </c:pt>
                <c:pt idx="151">
                  <c:v>11/13/2016</c:v>
                </c:pt>
                <c:pt idx="152">
                  <c:v>11/13/2018</c:v>
                </c:pt>
                <c:pt idx="153">
                  <c:v>11/14/2010</c:v>
                </c:pt>
                <c:pt idx="154">
                  <c:v>11/15/2010</c:v>
                </c:pt>
                <c:pt idx="155">
                  <c:v>11/15/2015</c:v>
                </c:pt>
                <c:pt idx="156">
                  <c:v>11/15/2017</c:v>
                </c:pt>
                <c:pt idx="157">
                  <c:v>11/16/2014</c:v>
                </c:pt>
                <c:pt idx="158">
                  <c:v>11/17/2014</c:v>
                </c:pt>
                <c:pt idx="159">
                  <c:v>11/17/2016</c:v>
                </c:pt>
                <c:pt idx="160">
                  <c:v>11/17/2017</c:v>
                </c:pt>
                <c:pt idx="161">
                  <c:v>11/18/2017</c:v>
                </c:pt>
                <c:pt idx="162">
                  <c:v>11/19/2012</c:v>
                </c:pt>
                <c:pt idx="163">
                  <c:v>11/19/2013</c:v>
                </c:pt>
                <c:pt idx="164">
                  <c:v>11/19/2017</c:v>
                </c:pt>
                <c:pt idx="165">
                  <c:v>11/2/2010</c:v>
                </c:pt>
                <c:pt idx="166">
                  <c:v>11/2/2014</c:v>
                </c:pt>
                <c:pt idx="167">
                  <c:v>11/2/2019</c:v>
                </c:pt>
                <c:pt idx="168">
                  <c:v>11/20/2014</c:v>
                </c:pt>
                <c:pt idx="169">
                  <c:v>11/20/2015</c:v>
                </c:pt>
                <c:pt idx="170">
                  <c:v>11/20/2019</c:v>
                </c:pt>
                <c:pt idx="171">
                  <c:v>11/22/2016</c:v>
                </c:pt>
                <c:pt idx="172">
                  <c:v>11/23/2016</c:v>
                </c:pt>
                <c:pt idx="173">
                  <c:v>11/24/2010</c:v>
                </c:pt>
                <c:pt idx="174">
                  <c:v>11/24/2011</c:v>
                </c:pt>
                <c:pt idx="175">
                  <c:v>11/24/2019</c:v>
                </c:pt>
                <c:pt idx="176">
                  <c:v>11/25/2015</c:v>
                </c:pt>
                <c:pt idx="177">
                  <c:v>11/26/2013</c:v>
                </c:pt>
                <c:pt idx="178">
                  <c:v>11/27/2010</c:v>
                </c:pt>
                <c:pt idx="179">
                  <c:v>11/27/2012</c:v>
                </c:pt>
                <c:pt idx="180">
                  <c:v>11/27/2015</c:v>
                </c:pt>
                <c:pt idx="181">
                  <c:v>11/27/2017</c:v>
                </c:pt>
                <c:pt idx="182">
                  <c:v>11/27/2018</c:v>
                </c:pt>
                <c:pt idx="183">
                  <c:v>11/28/2011</c:v>
                </c:pt>
                <c:pt idx="184">
                  <c:v>11/28/2016</c:v>
                </c:pt>
                <c:pt idx="185">
                  <c:v>11/28/2019</c:v>
                </c:pt>
                <c:pt idx="186">
                  <c:v>11/3/2017</c:v>
                </c:pt>
                <c:pt idx="187">
                  <c:v>11/30/2015</c:v>
                </c:pt>
                <c:pt idx="188">
                  <c:v>11/30/2016</c:v>
                </c:pt>
                <c:pt idx="189">
                  <c:v>11/4/2011</c:v>
                </c:pt>
                <c:pt idx="190">
                  <c:v>11/4/2015</c:v>
                </c:pt>
                <c:pt idx="191">
                  <c:v>11/4/2016</c:v>
                </c:pt>
                <c:pt idx="192">
                  <c:v>11/4/2017</c:v>
                </c:pt>
                <c:pt idx="193">
                  <c:v>11/5/2010</c:v>
                </c:pt>
                <c:pt idx="194">
                  <c:v>11/5/2019</c:v>
                </c:pt>
                <c:pt idx="195">
                  <c:v>11/6/2011</c:v>
                </c:pt>
                <c:pt idx="196">
                  <c:v>11/7/2013</c:v>
                </c:pt>
                <c:pt idx="197">
                  <c:v>11/7/2018</c:v>
                </c:pt>
                <c:pt idx="198">
                  <c:v>11/8/2014</c:v>
                </c:pt>
                <c:pt idx="199">
                  <c:v>11/8/2019</c:v>
                </c:pt>
                <c:pt idx="200">
                  <c:v>11/9/2012</c:v>
                </c:pt>
                <c:pt idx="201">
                  <c:v>11/9/2013</c:v>
                </c:pt>
                <c:pt idx="202">
                  <c:v>12/10/2010</c:v>
                </c:pt>
                <c:pt idx="203">
                  <c:v>12/10/2014</c:v>
                </c:pt>
                <c:pt idx="204">
                  <c:v>12/10/2017</c:v>
                </c:pt>
                <c:pt idx="205">
                  <c:v>12/11/2012</c:v>
                </c:pt>
                <c:pt idx="206">
                  <c:v>12/11/2013</c:v>
                </c:pt>
                <c:pt idx="207">
                  <c:v>12/11/2018</c:v>
                </c:pt>
                <c:pt idx="208">
                  <c:v>12/12/2010</c:v>
                </c:pt>
                <c:pt idx="209">
                  <c:v>12/12/2013</c:v>
                </c:pt>
                <c:pt idx="210">
                  <c:v>12/12/2015</c:v>
                </c:pt>
                <c:pt idx="211">
                  <c:v>12/13/2011</c:v>
                </c:pt>
                <c:pt idx="212">
                  <c:v>12/13/2018</c:v>
                </c:pt>
                <c:pt idx="213">
                  <c:v>12/14/2019</c:v>
                </c:pt>
                <c:pt idx="214">
                  <c:v>12/15/2011</c:v>
                </c:pt>
                <c:pt idx="215">
                  <c:v>12/15/2013</c:v>
                </c:pt>
                <c:pt idx="216">
                  <c:v>12/15/2015</c:v>
                </c:pt>
                <c:pt idx="217">
                  <c:v>12/15/2016</c:v>
                </c:pt>
                <c:pt idx="218">
                  <c:v>12/15/2019</c:v>
                </c:pt>
                <c:pt idx="219">
                  <c:v>12/16/2010</c:v>
                </c:pt>
                <c:pt idx="220">
                  <c:v>12/16/2019</c:v>
                </c:pt>
                <c:pt idx="221">
                  <c:v>12/17/2014</c:v>
                </c:pt>
                <c:pt idx="222">
                  <c:v>12/17/2018</c:v>
                </c:pt>
                <c:pt idx="223">
                  <c:v>12/17/2019</c:v>
                </c:pt>
                <c:pt idx="224">
                  <c:v>12/18/2017</c:v>
                </c:pt>
                <c:pt idx="225">
                  <c:v>12/18/2018</c:v>
                </c:pt>
                <c:pt idx="226">
                  <c:v>12/19/2016</c:v>
                </c:pt>
                <c:pt idx="227">
                  <c:v>12/19/2019</c:v>
                </c:pt>
                <c:pt idx="228">
                  <c:v>12/20/2011</c:v>
                </c:pt>
                <c:pt idx="229">
                  <c:v>12/20/2012</c:v>
                </c:pt>
                <c:pt idx="230">
                  <c:v>12/20/2013</c:v>
                </c:pt>
                <c:pt idx="231">
                  <c:v>12/20/2016</c:v>
                </c:pt>
                <c:pt idx="232">
                  <c:v>12/21/2010</c:v>
                </c:pt>
                <c:pt idx="233">
                  <c:v>12/21/2012</c:v>
                </c:pt>
                <c:pt idx="234">
                  <c:v>12/22/2014</c:v>
                </c:pt>
                <c:pt idx="235">
                  <c:v>12/22/2017</c:v>
                </c:pt>
                <c:pt idx="236">
                  <c:v>12/22/2019</c:v>
                </c:pt>
                <c:pt idx="237">
                  <c:v>12/23/2012</c:v>
                </c:pt>
                <c:pt idx="238">
                  <c:v>12/23/2016</c:v>
                </c:pt>
                <c:pt idx="239">
                  <c:v>12/24/2010</c:v>
                </c:pt>
                <c:pt idx="240">
                  <c:v>12/24/2013</c:v>
                </c:pt>
                <c:pt idx="241">
                  <c:v>12/24/2014</c:v>
                </c:pt>
                <c:pt idx="242">
                  <c:v>12/24/2018</c:v>
                </c:pt>
                <c:pt idx="243">
                  <c:v>12/25/2011</c:v>
                </c:pt>
                <c:pt idx="244">
                  <c:v>12/25/2016</c:v>
                </c:pt>
                <c:pt idx="245">
                  <c:v>12/25/2017</c:v>
                </c:pt>
                <c:pt idx="246">
                  <c:v>12/26/2010</c:v>
                </c:pt>
                <c:pt idx="247">
                  <c:v>12/26/2013</c:v>
                </c:pt>
                <c:pt idx="248">
                  <c:v>12/26/2014</c:v>
                </c:pt>
                <c:pt idx="249">
                  <c:v>12/26/2015</c:v>
                </c:pt>
                <c:pt idx="250">
                  <c:v>12/26/2018</c:v>
                </c:pt>
                <c:pt idx="251">
                  <c:v>12/27/2011</c:v>
                </c:pt>
                <c:pt idx="252">
                  <c:v>12/27/2012</c:v>
                </c:pt>
                <c:pt idx="253">
                  <c:v>12/27/2014</c:v>
                </c:pt>
                <c:pt idx="254">
                  <c:v>12/27/2016</c:v>
                </c:pt>
                <c:pt idx="255">
                  <c:v>12/28/2011</c:v>
                </c:pt>
                <c:pt idx="256">
                  <c:v>12/28/2016</c:v>
                </c:pt>
                <c:pt idx="257">
                  <c:v>12/29/2019</c:v>
                </c:pt>
                <c:pt idx="258">
                  <c:v>12/3/2011</c:v>
                </c:pt>
                <c:pt idx="259">
                  <c:v>12/3/2014</c:v>
                </c:pt>
                <c:pt idx="260">
                  <c:v>12/3/2016</c:v>
                </c:pt>
                <c:pt idx="261">
                  <c:v>12/3/2017</c:v>
                </c:pt>
                <c:pt idx="262">
                  <c:v>12/3/2018</c:v>
                </c:pt>
                <c:pt idx="263">
                  <c:v>12/30/2012</c:v>
                </c:pt>
                <c:pt idx="264">
                  <c:v>12/4/2010</c:v>
                </c:pt>
                <c:pt idx="265">
                  <c:v>12/4/2011</c:v>
                </c:pt>
                <c:pt idx="266">
                  <c:v>12/4/2016</c:v>
                </c:pt>
                <c:pt idx="267">
                  <c:v>12/4/2019</c:v>
                </c:pt>
                <c:pt idx="268">
                  <c:v>12/5/2011</c:v>
                </c:pt>
                <c:pt idx="269">
                  <c:v>12/5/2013</c:v>
                </c:pt>
                <c:pt idx="270">
                  <c:v>12/5/2015</c:v>
                </c:pt>
                <c:pt idx="271">
                  <c:v>12/5/2019</c:v>
                </c:pt>
                <c:pt idx="272">
                  <c:v>12/6/2010</c:v>
                </c:pt>
                <c:pt idx="273">
                  <c:v>12/6/2019</c:v>
                </c:pt>
                <c:pt idx="274">
                  <c:v>12/8/2010</c:v>
                </c:pt>
                <c:pt idx="275">
                  <c:v>12/8/2011</c:v>
                </c:pt>
                <c:pt idx="276">
                  <c:v>12/8/2014</c:v>
                </c:pt>
                <c:pt idx="277">
                  <c:v>12/8/2017</c:v>
                </c:pt>
                <c:pt idx="278">
                  <c:v>12/9/2011</c:v>
                </c:pt>
                <c:pt idx="279">
                  <c:v>12/9/2012</c:v>
                </c:pt>
                <c:pt idx="280">
                  <c:v>12/9/2015</c:v>
                </c:pt>
                <c:pt idx="281">
                  <c:v>12/9/2017</c:v>
                </c:pt>
                <c:pt idx="282">
                  <c:v>2/1/2013</c:v>
                </c:pt>
                <c:pt idx="283">
                  <c:v>2/1/2014</c:v>
                </c:pt>
                <c:pt idx="284">
                  <c:v>2/1/2016</c:v>
                </c:pt>
                <c:pt idx="285">
                  <c:v>2/10/2018</c:v>
                </c:pt>
                <c:pt idx="286">
                  <c:v>2/10/2020</c:v>
                </c:pt>
                <c:pt idx="287">
                  <c:v>2/11/2013</c:v>
                </c:pt>
                <c:pt idx="288">
                  <c:v>2/12/2011</c:v>
                </c:pt>
                <c:pt idx="289">
                  <c:v>2/12/2012</c:v>
                </c:pt>
                <c:pt idx="290">
                  <c:v>2/12/2014</c:v>
                </c:pt>
                <c:pt idx="291">
                  <c:v>2/12/2018</c:v>
                </c:pt>
                <c:pt idx="292">
                  <c:v>2/13/2011</c:v>
                </c:pt>
                <c:pt idx="293">
                  <c:v>2/13/2014</c:v>
                </c:pt>
                <c:pt idx="294">
                  <c:v>2/13/2019</c:v>
                </c:pt>
                <c:pt idx="295">
                  <c:v>2/15/2019</c:v>
                </c:pt>
                <c:pt idx="296">
                  <c:v>2/16/2010</c:v>
                </c:pt>
                <c:pt idx="297">
                  <c:v>2/16/2014</c:v>
                </c:pt>
                <c:pt idx="298">
                  <c:v>2/16/2016</c:v>
                </c:pt>
                <c:pt idx="299">
                  <c:v>2/18/2011</c:v>
                </c:pt>
                <c:pt idx="300">
                  <c:v>2/18/2017</c:v>
                </c:pt>
                <c:pt idx="301">
                  <c:v>2/19/2012</c:v>
                </c:pt>
                <c:pt idx="302">
                  <c:v>2/19/2019</c:v>
                </c:pt>
                <c:pt idx="303">
                  <c:v>2/2/2016</c:v>
                </c:pt>
                <c:pt idx="304">
                  <c:v>2/2/2019</c:v>
                </c:pt>
                <c:pt idx="305">
                  <c:v>2/20/2010</c:v>
                </c:pt>
                <c:pt idx="306">
                  <c:v>2/20/2015</c:v>
                </c:pt>
                <c:pt idx="307">
                  <c:v>2/20/2016</c:v>
                </c:pt>
                <c:pt idx="308">
                  <c:v>2/21/2011</c:v>
                </c:pt>
                <c:pt idx="309">
                  <c:v>2/21/2016</c:v>
                </c:pt>
                <c:pt idx="310">
                  <c:v>2/21/2019</c:v>
                </c:pt>
                <c:pt idx="311">
                  <c:v>2/22/2012</c:v>
                </c:pt>
                <c:pt idx="312">
                  <c:v>2/22/2013</c:v>
                </c:pt>
                <c:pt idx="313">
                  <c:v>2/22/2019</c:v>
                </c:pt>
                <c:pt idx="314">
                  <c:v>2/23/2017</c:v>
                </c:pt>
                <c:pt idx="315">
                  <c:v>2/24/2015</c:v>
                </c:pt>
                <c:pt idx="316">
                  <c:v>2/24/2017</c:v>
                </c:pt>
                <c:pt idx="317">
                  <c:v>2/25/2010</c:v>
                </c:pt>
                <c:pt idx="318">
                  <c:v>2/25/2011</c:v>
                </c:pt>
                <c:pt idx="319">
                  <c:v>2/25/2016</c:v>
                </c:pt>
                <c:pt idx="320">
                  <c:v>2/25/2018</c:v>
                </c:pt>
                <c:pt idx="321">
                  <c:v>2/26/2012</c:v>
                </c:pt>
                <c:pt idx="322">
                  <c:v>2/27/2019</c:v>
                </c:pt>
                <c:pt idx="323">
                  <c:v>2/28/2011</c:v>
                </c:pt>
                <c:pt idx="324">
                  <c:v>2/28/2012</c:v>
                </c:pt>
                <c:pt idx="325">
                  <c:v>2/28/2013</c:v>
                </c:pt>
                <c:pt idx="326">
                  <c:v>2/28/2015</c:v>
                </c:pt>
                <c:pt idx="327">
                  <c:v>2/28/2016</c:v>
                </c:pt>
                <c:pt idx="328">
                  <c:v>2/29/2012</c:v>
                </c:pt>
                <c:pt idx="329">
                  <c:v>2/3/2011</c:v>
                </c:pt>
                <c:pt idx="330">
                  <c:v>2/3/2016</c:v>
                </c:pt>
                <c:pt idx="331">
                  <c:v>2/3/2019</c:v>
                </c:pt>
                <c:pt idx="332">
                  <c:v>2/5/2018</c:v>
                </c:pt>
                <c:pt idx="333">
                  <c:v>2/6/2013</c:v>
                </c:pt>
                <c:pt idx="334">
                  <c:v>2/6/2015</c:v>
                </c:pt>
                <c:pt idx="335">
                  <c:v>2/6/2017</c:v>
                </c:pt>
                <c:pt idx="336">
                  <c:v>2/6/2018</c:v>
                </c:pt>
                <c:pt idx="337">
                  <c:v>2/8/2020</c:v>
                </c:pt>
                <c:pt idx="338">
                  <c:v>2/9/2010</c:v>
                </c:pt>
                <c:pt idx="339">
                  <c:v>2/9/2011</c:v>
                </c:pt>
                <c:pt idx="340">
                  <c:v>2/9/2017</c:v>
                </c:pt>
                <c:pt idx="341">
                  <c:v>3/1/2010</c:v>
                </c:pt>
                <c:pt idx="342">
                  <c:v>3/1/2012</c:v>
                </c:pt>
                <c:pt idx="343">
                  <c:v>3/1/2016</c:v>
                </c:pt>
                <c:pt idx="344">
                  <c:v>3/1/2017</c:v>
                </c:pt>
                <c:pt idx="345">
                  <c:v>3/1/2019</c:v>
                </c:pt>
                <c:pt idx="346">
                  <c:v>3/10/2014</c:v>
                </c:pt>
                <c:pt idx="347">
                  <c:v>3/10/2019</c:v>
                </c:pt>
                <c:pt idx="348">
                  <c:v>3/11/2011</c:v>
                </c:pt>
                <c:pt idx="349">
                  <c:v>3/11/2013</c:v>
                </c:pt>
                <c:pt idx="350">
                  <c:v>3/11/2018</c:v>
                </c:pt>
                <c:pt idx="351">
                  <c:v>3/12/2013</c:v>
                </c:pt>
                <c:pt idx="352">
                  <c:v>3/12/2016</c:v>
                </c:pt>
                <c:pt idx="353">
                  <c:v>3/12/2019</c:v>
                </c:pt>
                <c:pt idx="354">
                  <c:v>3/13/2013</c:v>
                </c:pt>
                <c:pt idx="355">
                  <c:v>3/13/2015</c:v>
                </c:pt>
                <c:pt idx="356">
                  <c:v>3/13/2017</c:v>
                </c:pt>
                <c:pt idx="357">
                  <c:v>3/14/2013</c:v>
                </c:pt>
                <c:pt idx="358">
                  <c:v>3/14/2014</c:v>
                </c:pt>
                <c:pt idx="359">
                  <c:v>3/14/2019</c:v>
                </c:pt>
                <c:pt idx="360">
                  <c:v>3/15/2012</c:v>
                </c:pt>
                <c:pt idx="361">
                  <c:v>3/15/2015</c:v>
                </c:pt>
                <c:pt idx="362">
                  <c:v>3/15/2016</c:v>
                </c:pt>
                <c:pt idx="363">
                  <c:v>3/15/2017</c:v>
                </c:pt>
                <c:pt idx="364">
                  <c:v>3/15/2019</c:v>
                </c:pt>
                <c:pt idx="365">
                  <c:v>3/16/2016</c:v>
                </c:pt>
                <c:pt idx="366">
                  <c:v>3/17/2014</c:v>
                </c:pt>
                <c:pt idx="367">
                  <c:v>3/17/2016</c:v>
                </c:pt>
                <c:pt idx="368">
                  <c:v>3/17/2018</c:v>
                </c:pt>
                <c:pt idx="369">
                  <c:v>3/17/2019</c:v>
                </c:pt>
                <c:pt idx="370">
                  <c:v>3/18/2013</c:v>
                </c:pt>
                <c:pt idx="371">
                  <c:v>3/18/2016</c:v>
                </c:pt>
                <c:pt idx="372">
                  <c:v>3/18/2019</c:v>
                </c:pt>
                <c:pt idx="373">
                  <c:v>3/19/2011</c:v>
                </c:pt>
                <c:pt idx="374">
                  <c:v>3/19/2013</c:v>
                </c:pt>
                <c:pt idx="375">
                  <c:v>3/19/2014</c:v>
                </c:pt>
                <c:pt idx="376">
                  <c:v>3/19/2017</c:v>
                </c:pt>
                <c:pt idx="377">
                  <c:v>3/19/2019</c:v>
                </c:pt>
                <c:pt idx="378">
                  <c:v>3/2/2010</c:v>
                </c:pt>
                <c:pt idx="379">
                  <c:v>3/2/2018</c:v>
                </c:pt>
                <c:pt idx="380">
                  <c:v>3/2/2019</c:v>
                </c:pt>
                <c:pt idx="381">
                  <c:v>3/20/2010</c:v>
                </c:pt>
                <c:pt idx="382">
                  <c:v>3/20/2016</c:v>
                </c:pt>
                <c:pt idx="383">
                  <c:v>3/20/2017</c:v>
                </c:pt>
                <c:pt idx="384">
                  <c:v>3/21/2012</c:v>
                </c:pt>
                <c:pt idx="385">
                  <c:v>3/21/2015</c:v>
                </c:pt>
                <c:pt idx="386">
                  <c:v>3/23/2011</c:v>
                </c:pt>
                <c:pt idx="387">
                  <c:v>3/23/2012</c:v>
                </c:pt>
                <c:pt idx="388">
                  <c:v>3/23/2013</c:v>
                </c:pt>
                <c:pt idx="389">
                  <c:v>3/23/2015</c:v>
                </c:pt>
                <c:pt idx="390">
                  <c:v>3/23/2016</c:v>
                </c:pt>
                <c:pt idx="391">
                  <c:v>3/23/2019</c:v>
                </c:pt>
                <c:pt idx="392">
                  <c:v>3/24/2013</c:v>
                </c:pt>
                <c:pt idx="393">
                  <c:v>3/24/2018</c:v>
                </c:pt>
                <c:pt idx="394">
                  <c:v>3/25/2014</c:v>
                </c:pt>
                <c:pt idx="395">
                  <c:v>3/25/2016</c:v>
                </c:pt>
                <c:pt idx="396">
                  <c:v>3/25/2019</c:v>
                </c:pt>
                <c:pt idx="397">
                  <c:v>3/26/2010</c:v>
                </c:pt>
                <c:pt idx="398">
                  <c:v>3/27/2010</c:v>
                </c:pt>
                <c:pt idx="399">
                  <c:v>3/28/2010</c:v>
                </c:pt>
                <c:pt idx="400">
                  <c:v>3/28/2016</c:v>
                </c:pt>
                <c:pt idx="401">
                  <c:v>3/28/2017</c:v>
                </c:pt>
                <c:pt idx="402">
                  <c:v>3/29/2010</c:v>
                </c:pt>
                <c:pt idx="403">
                  <c:v>3/29/2011</c:v>
                </c:pt>
                <c:pt idx="404">
                  <c:v>3/29/2012</c:v>
                </c:pt>
                <c:pt idx="405">
                  <c:v>3/29/2013</c:v>
                </c:pt>
                <c:pt idx="406">
                  <c:v>3/29/2014</c:v>
                </c:pt>
                <c:pt idx="407">
                  <c:v>3/3/2012</c:v>
                </c:pt>
                <c:pt idx="408">
                  <c:v>3/3/2017</c:v>
                </c:pt>
                <c:pt idx="409">
                  <c:v>3/3/2018</c:v>
                </c:pt>
                <c:pt idx="410">
                  <c:v>3/30/2016</c:v>
                </c:pt>
                <c:pt idx="411">
                  <c:v>3/30/2017</c:v>
                </c:pt>
                <c:pt idx="412">
                  <c:v>3/30/2019</c:v>
                </c:pt>
                <c:pt idx="413">
                  <c:v>3/31/2015</c:v>
                </c:pt>
                <c:pt idx="414">
                  <c:v>3/31/2018</c:v>
                </c:pt>
                <c:pt idx="415">
                  <c:v>3/4/2010</c:v>
                </c:pt>
                <c:pt idx="416">
                  <c:v>3/4/2015</c:v>
                </c:pt>
                <c:pt idx="417">
                  <c:v>3/4/2016</c:v>
                </c:pt>
                <c:pt idx="418">
                  <c:v>3/6/2010</c:v>
                </c:pt>
                <c:pt idx="419">
                  <c:v>3/6/2011</c:v>
                </c:pt>
                <c:pt idx="420">
                  <c:v>3/6/2012</c:v>
                </c:pt>
                <c:pt idx="421">
                  <c:v>3/6/2013</c:v>
                </c:pt>
                <c:pt idx="422">
                  <c:v>3/6/2014</c:v>
                </c:pt>
                <c:pt idx="423">
                  <c:v>3/6/2015</c:v>
                </c:pt>
                <c:pt idx="424">
                  <c:v>3/6/2016</c:v>
                </c:pt>
                <c:pt idx="425">
                  <c:v>3/7/2015</c:v>
                </c:pt>
                <c:pt idx="426">
                  <c:v>3/7/2018</c:v>
                </c:pt>
                <c:pt idx="427">
                  <c:v>3/8/2010</c:v>
                </c:pt>
                <c:pt idx="428">
                  <c:v>3/8/2012</c:v>
                </c:pt>
                <c:pt idx="429">
                  <c:v>3/8/2016</c:v>
                </c:pt>
                <c:pt idx="430">
                  <c:v>3/9/2010</c:v>
                </c:pt>
                <c:pt idx="431">
                  <c:v>3/9/2013</c:v>
                </c:pt>
                <c:pt idx="432">
                  <c:v>3/9/2014</c:v>
                </c:pt>
                <c:pt idx="433">
                  <c:v>3/9/2017</c:v>
                </c:pt>
                <c:pt idx="434">
                  <c:v>4/1/2012</c:v>
                </c:pt>
                <c:pt idx="435">
                  <c:v>4/1/2016</c:v>
                </c:pt>
                <c:pt idx="436">
                  <c:v>4/10/2016</c:v>
                </c:pt>
                <c:pt idx="437">
                  <c:v>4/10/2018</c:v>
                </c:pt>
                <c:pt idx="438">
                  <c:v>4/10/2019</c:v>
                </c:pt>
                <c:pt idx="439">
                  <c:v>4/11/2014</c:v>
                </c:pt>
                <c:pt idx="440">
                  <c:v>4/12/2012</c:v>
                </c:pt>
                <c:pt idx="441">
                  <c:v>4/12/2018</c:v>
                </c:pt>
                <c:pt idx="442">
                  <c:v>4/13/2011</c:v>
                </c:pt>
                <c:pt idx="443">
                  <c:v>4/13/2015</c:v>
                </c:pt>
                <c:pt idx="444">
                  <c:v>4/14/2016</c:v>
                </c:pt>
                <c:pt idx="445">
                  <c:v>4/14/2017</c:v>
                </c:pt>
                <c:pt idx="446">
                  <c:v>4/14/2019</c:v>
                </c:pt>
                <c:pt idx="447">
                  <c:v>4/16/2013</c:v>
                </c:pt>
                <c:pt idx="448">
                  <c:v>4/17/2010</c:v>
                </c:pt>
                <c:pt idx="449">
                  <c:v>4/17/2018</c:v>
                </c:pt>
                <c:pt idx="450">
                  <c:v>4/18/2018</c:v>
                </c:pt>
                <c:pt idx="451">
                  <c:v>4/18/2019</c:v>
                </c:pt>
                <c:pt idx="452">
                  <c:v>4/19/2011</c:v>
                </c:pt>
                <c:pt idx="453">
                  <c:v>4/19/2013</c:v>
                </c:pt>
                <c:pt idx="454">
                  <c:v>4/2/2011</c:v>
                </c:pt>
                <c:pt idx="455">
                  <c:v>4/2/2012</c:v>
                </c:pt>
                <c:pt idx="456">
                  <c:v>4/2/2018</c:v>
                </c:pt>
                <c:pt idx="457">
                  <c:v>4/20/2011</c:v>
                </c:pt>
                <c:pt idx="458">
                  <c:v>4/20/2012</c:v>
                </c:pt>
                <c:pt idx="459">
                  <c:v>4/20/2013</c:v>
                </c:pt>
                <c:pt idx="460">
                  <c:v>4/21/2013</c:v>
                </c:pt>
                <c:pt idx="461">
                  <c:v>4/21/2014</c:v>
                </c:pt>
                <c:pt idx="462">
                  <c:v>4/21/2015</c:v>
                </c:pt>
                <c:pt idx="463">
                  <c:v>4/21/2018</c:v>
                </c:pt>
                <c:pt idx="464">
                  <c:v>4/21/2019</c:v>
                </c:pt>
                <c:pt idx="465">
                  <c:v>4/22/2017</c:v>
                </c:pt>
                <c:pt idx="466">
                  <c:v>4/22/2019</c:v>
                </c:pt>
                <c:pt idx="467">
                  <c:v>4/23/2014</c:v>
                </c:pt>
                <c:pt idx="468">
                  <c:v>4/23/2017</c:v>
                </c:pt>
                <c:pt idx="469">
                  <c:v>4/24/2012</c:v>
                </c:pt>
                <c:pt idx="470">
                  <c:v>4/24/2018</c:v>
                </c:pt>
                <c:pt idx="471">
                  <c:v>4/25/2010</c:v>
                </c:pt>
                <c:pt idx="472">
                  <c:v>4/26/2012</c:v>
                </c:pt>
                <c:pt idx="473">
                  <c:v>4/27/2012</c:v>
                </c:pt>
                <c:pt idx="474">
                  <c:v>4/27/2014</c:v>
                </c:pt>
                <c:pt idx="475">
                  <c:v>4/28/2010</c:v>
                </c:pt>
                <c:pt idx="476">
                  <c:v>4/28/2014</c:v>
                </c:pt>
                <c:pt idx="477">
                  <c:v>4/28/2015</c:v>
                </c:pt>
                <c:pt idx="478">
                  <c:v>4/28/2016</c:v>
                </c:pt>
                <c:pt idx="479">
                  <c:v>4/28/2018</c:v>
                </c:pt>
                <c:pt idx="480">
                  <c:v>4/29/2012</c:v>
                </c:pt>
                <c:pt idx="481">
                  <c:v>4/29/2016</c:v>
                </c:pt>
                <c:pt idx="482">
                  <c:v>4/3/2011</c:v>
                </c:pt>
                <c:pt idx="483">
                  <c:v>4/3/2012</c:v>
                </c:pt>
                <c:pt idx="484">
                  <c:v>4/3/2013</c:v>
                </c:pt>
                <c:pt idx="485">
                  <c:v>4/3/2018</c:v>
                </c:pt>
                <c:pt idx="486">
                  <c:v>4/30/2017</c:v>
                </c:pt>
                <c:pt idx="487">
                  <c:v>4/30/2019</c:v>
                </c:pt>
                <c:pt idx="488">
                  <c:v>4/4/2018</c:v>
                </c:pt>
                <c:pt idx="489">
                  <c:v>4/5/2010</c:v>
                </c:pt>
                <c:pt idx="490">
                  <c:v>4/6/2010</c:v>
                </c:pt>
                <c:pt idx="491">
                  <c:v>4/6/2011</c:v>
                </c:pt>
                <c:pt idx="492">
                  <c:v>4/6/2016</c:v>
                </c:pt>
                <c:pt idx="493">
                  <c:v>4/7/2016</c:v>
                </c:pt>
                <c:pt idx="494">
                  <c:v>4/7/2018</c:v>
                </c:pt>
                <c:pt idx="495">
                  <c:v>4/8/2014</c:v>
                </c:pt>
                <c:pt idx="496">
                  <c:v>4/8/2017</c:v>
                </c:pt>
                <c:pt idx="497">
                  <c:v>4/8/2019</c:v>
                </c:pt>
                <c:pt idx="498">
                  <c:v>4/9/2010</c:v>
                </c:pt>
                <c:pt idx="499">
                  <c:v>4/9/2011</c:v>
                </c:pt>
                <c:pt idx="500">
                  <c:v>5/1/2011</c:v>
                </c:pt>
                <c:pt idx="501">
                  <c:v>5/1/2014</c:v>
                </c:pt>
                <c:pt idx="502">
                  <c:v>5/10/2011</c:v>
                </c:pt>
                <c:pt idx="503">
                  <c:v>5/10/2017</c:v>
                </c:pt>
                <c:pt idx="504">
                  <c:v>5/10/2018</c:v>
                </c:pt>
                <c:pt idx="505">
                  <c:v>5/11/2010</c:v>
                </c:pt>
                <c:pt idx="506">
                  <c:v>5/11/2012</c:v>
                </c:pt>
                <c:pt idx="507">
                  <c:v>5/11/2017</c:v>
                </c:pt>
                <c:pt idx="508">
                  <c:v>5/11/2018</c:v>
                </c:pt>
                <c:pt idx="509">
                  <c:v>5/12/2019</c:v>
                </c:pt>
                <c:pt idx="510">
                  <c:v>5/13/2012</c:v>
                </c:pt>
                <c:pt idx="511">
                  <c:v>5/13/2016</c:v>
                </c:pt>
                <c:pt idx="512">
                  <c:v>5/13/2019</c:v>
                </c:pt>
                <c:pt idx="513">
                  <c:v>5/14/2011</c:v>
                </c:pt>
                <c:pt idx="514">
                  <c:v>5/15/2010</c:v>
                </c:pt>
                <c:pt idx="515">
                  <c:v>5/15/2011</c:v>
                </c:pt>
                <c:pt idx="516">
                  <c:v>5/15/2012</c:v>
                </c:pt>
                <c:pt idx="517">
                  <c:v>5/15/2019</c:v>
                </c:pt>
                <c:pt idx="518">
                  <c:v>5/16/2011</c:v>
                </c:pt>
                <c:pt idx="519">
                  <c:v>5/16/2015</c:v>
                </c:pt>
                <c:pt idx="520">
                  <c:v>5/16/2016</c:v>
                </c:pt>
                <c:pt idx="521">
                  <c:v>5/17/2012</c:v>
                </c:pt>
                <c:pt idx="522">
                  <c:v>5/17/2015</c:v>
                </c:pt>
                <c:pt idx="523">
                  <c:v>5/17/2017</c:v>
                </c:pt>
                <c:pt idx="524">
                  <c:v>5/18/2014</c:v>
                </c:pt>
                <c:pt idx="525">
                  <c:v>5/19/2011</c:v>
                </c:pt>
                <c:pt idx="526">
                  <c:v>5/19/2013</c:v>
                </c:pt>
                <c:pt idx="527">
                  <c:v>5/19/2015</c:v>
                </c:pt>
                <c:pt idx="528">
                  <c:v>5/2/2012</c:v>
                </c:pt>
                <c:pt idx="529">
                  <c:v>5/20/2011</c:v>
                </c:pt>
                <c:pt idx="530">
                  <c:v>5/20/2012</c:v>
                </c:pt>
                <c:pt idx="531">
                  <c:v>5/20/2015</c:v>
                </c:pt>
                <c:pt idx="532">
                  <c:v>5/20/2017</c:v>
                </c:pt>
                <c:pt idx="533">
                  <c:v>5/21/2011</c:v>
                </c:pt>
                <c:pt idx="534">
                  <c:v>5/21/2015</c:v>
                </c:pt>
                <c:pt idx="535">
                  <c:v>5/21/2018</c:v>
                </c:pt>
                <c:pt idx="536">
                  <c:v>5/22/2014</c:v>
                </c:pt>
                <c:pt idx="537">
                  <c:v>5/23/2013</c:v>
                </c:pt>
                <c:pt idx="538">
                  <c:v>5/23/2014</c:v>
                </c:pt>
                <c:pt idx="539">
                  <c:v>5/23/2017</c:v>
                </c:pt>
                <c:pt idx="540">
                  <c:v>5/24/2010</c:v>
                </c:pt>
                <c:pt idx="541">
                  <c:v>5/24/2011</c:v>
                </c:pt>
                <c:pt idx="542">
                  <c:v>5/24/2012</c:v>
                </c:pt>
                <c:pt idx="543">
                  <c:v>5/24/2013</c:v>
                </c:pt>
                <c:pt idx="544">
                  <c:v>5/24/2017</c:v>
                </c:pt>
                <c:pt idx="545">
                  <c:v>5/24/2018</c:v>
                </c:pt>
                <c:pt idx="546">
                  <c:v>5/25/2019</c:v>
                </c:pt>
                <c:pt idx="547">
                  <c:v>5/27/2017</c:v>
                </c:pt>
                <c:pt idx="548">
                  <c:v>5/27/2018</c:v>
                </c:pt>
                <c:pt idx="549">
                  <c:v>5/28/2013</c:v>
                </c:pt>
                <c:pt idx="550">
                  <c:v>5/29/2013</c:v>
                </c:pt>
                <c:pt idx="551">
                  <c:v>5/29/2015</c:v>
                </c:pt>
                <c:pt idx="552">
                  <c:v>5/29/2016</c:v>
                </c:pt>
                <c:pt idx="553">
                  <c:v>5/29/2019</c:v>
                </c:pt>
                <c:pt idx="554">
                  <c:v>5/3/2014</c:v>
                </c:pt>
                <c:pt idx="555">
                  <c:v>5/3/2018</c:v>
                </c:pt>
                <c:pt idx="556">
                  <c:v>5/30/2011</c:v>
                </c:pt>
                <c:pt idx="557">
                  <c:v>5/31/2010</c:v>
                </c:pt>
                <c:pt idx="558">
                  <c:v>5/31/2017</c:v>
                </c:pt>
                <c:pt idx="559">
                  <c:v>5/31/2019</c:v>
                </c:pt>
                <c:pt idx="560">
                  <c:v>5/4/2011</c:v>
                </c:pt>
                <c:pt idx="561">
                  <c:v>5/4/2014</c:v>
                </c:pt>
                <c:pt idx="562">
                  <c:v>5/4/2017</c:v>
                </c:pt>
                <c:pt idx="563">
                  <c:v>5/4/2019</c:v>
                </c:pt>
                <c:pt idx="564">
                  <c:v>5/6/2012</c:v>
                </c:pt>
                <c:pt idx="565">
                  <c:v>5/6/2014</c:v>
                </c:pt>
                <c:pt idx="566">
                  <c:v>5/6/2016</c:v>
                </c:pt>
                <c:pt idx="567">
                  <c:v>5/7/2010</c:v>
                </c:pt>
                <c:pt idx="568">
                  <c:v>5/7/2011</c:v>
                </c:pt>
                <c:pt idx="569">
                  <c:v>5/7/2012</c:v>
                </c:pt>
                <c:pt idx="570">
                  <c:v>5/7/2015</c:v>
                </c:pt>
                <c:pt idx="571">
                  <c:v>5/7/2019</c:v>
                </c:pt>
                <c:pt idx="572">
                  <c:v>5/8/2012</c:v>
                </c:pt>
                <c:pt idx="573">
                  <c:v>5/8/2015</c:v>
                </c:pt>
                <c:pt idx="574">
                  <c:v>5/9/2010</c:v>
                </c:pt>
                <c:pt idx="575">
                  <c:v>5/9/2011</c:v>
                </c:pt>
                <c:pt idx="576">
                  <c:v>5/9/2012</c:v>
                </c:pt>
                <c:pt idx="577">
                  <c:v>5/9/2016</c:v>
                </c:pt>
                <c:pt idx="578">
                  <c:v>6/1/2017</c:v>
                </c:pt>
                <c:pt idx="579">
                  <c:v>6/1/2019</c:v>
                </c:pt>
                <c:pt idx="580">
                  <c:v>6/10/2018</c:v>
                </c:pt>
                <c:pt idx="581">
                  <c:v>6/11/2013</c:v>
                </c:pt>
                <c:pt idx="582">
                  <c:v>6/11/2014</c:v>
                </c:pt>
                <c:pt idx="583">
                  <c:v>6/12/2012</c:v>
                </c:pt>
                <c:pt idx="584">
                  <c:v>6/14/2014</c:v>
                </c:pt>
                <c:pt idx="585">
                  <c:v>6/15/2015</c:v>
                </c:pt>
                <c:pt idx="586">
                  <c:v>6/16/2014</c:v>
                </c:pt>
                <c:pt idx="587">
                  <c:v>6/16/2015</c:v>
                </c:pt>
                <c:pt idx="588">
                  <c:v>6/17/2010</c:v>
                </c:pt>
                <c:pt idx="589">
                  <c:v>6/17/2012</c:v>
                </c:pt>
                <c:pt idx="590">
                  <c:v>6/17/2017</c:v>
                </c:pt>
                <c:pt idx="591">
                  <c:v>6/18/2011</c:v>
                </c:pt>
                <c:pt idx="592">
                  <c:v>6/18/2015</c:v>
                </c:pt>
                <c:pt idx="593">
                  <c:v>6/18/2017</c:v>
                </c:pt>
                <c:pt idx="594">
                  <c:v>6/18/2018</c:v>
                </c:pt>
                <c:pt idx="595">
                  <c:v>6/19/2014</c:v>
                </c:pt>
                <c:pt idx="596">
                  <c:v>6/19/2015</c:v>
                </c:pt>
                <c:pt idx="597">
                  <c:v>6/19/2016</c:v>
                </c:pt>
                <c:pt idx="598">
                  <c:v>6/20/2013</c:v>
                </c:pt>
                <c:pt idx="599">
                  <c:v>6/21/2010</c:v>
                </c:pt>
                <c:pt idx="600">
                  <c:v>6/21/2018</c:v>
                </c:pt>
                <c:pt idx="601">
                  <c:v>6/22/2014</c:v>
                </c:pt>
                <c:pt idx="602">
                  <c:v>6/23/2012</c:v>
                </c:pt>
                <c:pt idx="603">
                  <c:v>6/23/2014</c:v>
                </c:pt>
                <c:pt idx="604">
                  <c:v>6/23/2016</c:v>
                </c:pt>
                <c:pt idx="605">
                  <c:v>6/24/2010</c:v>
                </c:pt>
                <c:pt idx="606">
                  <c:v>6/24/2015</c:v>
                </c:pt>
                <c:pt idx="607">
                  <c:v>6/24/2018</c:v>
                </c:pt>
                <c:pt idx="608">
                  <c:v>6/25/2011</c:v>
                </c:pt>
                <c:pt idx="609">
                  <c:v>6/25/2019</c:v>
                </c:pt>
                <c:pt idx="610">
                  <c:v>6/26/2010</c:v>
                </c:pt>
                <c:pt idx="611">
                  <c:v>6/26/2012</c:v>
                </c:pt>
                <c:pt idx="612">
                  <c:v>6/26/2019</c:v>
                </c:pt>
                <c:pt idx="613">
                  <c:v>6/27/2017</c:v>
                </c:pt>
                <c:pt idx="614">
                  <c:v>6/27/2018</c:v>
                </c:pt>
                <c:pt idx="615">
                  <c:v>6/28/2011</c:v>
                </c:pt>
                <c:pt idx="616">
                  <c:v>6/28/2012</c:v>
                </c:pt>
                <c:pt idx="617">
                  <c:v>6/28/2013</c:v>
                </c:pt>
                <c:pt idx="618">
                  <c:v>6/28/2014</c:v>
                </c:pt>
                <c:pt idx="619">
                  <c:v>6/28/2018</c:v>
                </c:pt>
                <c:pt idx="620">
                  <c:v>6/29/2013</c:v>
                </c:pt>
                <c:pt idx="621">
                  <c:v>6/3/2016</c:v>
                </c:pt>
                <c:pt idx="622">
                  <c:v>6/30/2010</c:v>
                </c:pt>
                <c:pt idx="623">
                  <c:v>6/30/2012</c:v>
                </c:pt>
                <c:pt idx="624">
                  <c:v>6/30/2014</c:v>
                </c:pt>
                <c:pt idx="625">
                  <c:v>6/30/2016</c:v>
                </c:pt>
                <c:pt idx="626">
                  <c:v>6/4/2012</c:v>
                </c:pt>
                <c:pt idx="627">
                  <c:v>6/4/2016</c:v>
                </c:pt>
                <c:pt idx="628">
                  <c:v>6/5/2013</c:v>
                </c:pt>
                <c:pt idx="629">
                  <c:v>6/5/2016</c:v>
                </c:pt>
                <c:pt idx="630">
                  <c:v>6/6/2013</c:v>
                </c:pt>
                <c:pt idx="631">
                  <c:v>6/6/2015</c:v>
                </c:pt>
                <c:pt idx="632">
                  <c:v>6/7/2010</c:v>
                </c:pt>
                <c:pt idx="633">
                  <c:v>6/7/2011</c:v>
                </c:pt>
                <c:pt idx="634">
                  <c:v>6/7/2013</c:v>
                </c:pt>
                <c:pt idx="635">
                  <c:v>6/7/2014</c:v>
                </c:pt>
                <c:pt idx="636">
                  <c:v>6/7/2015</c:v>
                </c:pt>
                <c:pt idx="637">
                  <c:v>6/7/2017</c:v>
                </c:pt>
                <c:pt idx="638">
                  <c:v>6/8/2014</c:v>
                </c:pt>
                <c:pt idx="639">
                  <c:v>6/9/2012</c:v>
                </c:pt>
                <c:pt idx="640">
                  <c:v>7/1/2010</c:v>
                </c:pt>
                <c:pt idx="641">
                  <c:v>7/1/2014</c:v>
                </c:pt>
                <c:pt idx="642">
                  <c:v>7/1/2018</c:v>
                </c:pt>
                <c:pt idx="643">
                  <c:v>7/1/2019</c:v>
                </c:pt>
                <c:pt idx="644">
                  <c:v>7/10/2010</c:v>
                </c:pt>
                <c:pt idx="645">
                  <c:v>7/10/2015</c:v>
                </c:pt>
                <c:pt idx="646">
                  <c:v>7/10/2016</c:v>
                </c:pt>
                <c:pt idx="647">
                  <c:v>7/10/2017</c:v>
                </c:pt>
                <c:pt idx="648">
                  <c:v>7/11/2015</c:v>
                </c:pt>
                <c:pt idx="649">
                  <c:v>7/12/2010</c:v>
                </c:pt>
                <c:pt idx="650">
                  <c:v>7/12/2014</c:v>
                </c:pt>
                <c:pt idx="651">
                  <c:v>7/12/2015</c:v>
                </c:pt>
                <c:pt idx="652">
                  <c:v>7/12/2016</c:v>
                </c:pt>
                <c:pt idx="653">
                  <c:v>7/12/2019</c:v>
                </c:pt>
                <c:pt idx="654">
                  <c:v>7/13/2010</c:v>
                </c:pt>
                <c:pt idx="655">
                  <c:v>7/13/2011</c:v>
                </c:pt>
                <c:pt idx="656">
                  <c:v>7/13/2013</c:v>
                </c:pt>
                <c:pt idx="657">
                  <c:v>7/14/2010</c:v>
                </c:pt>
                <c:pt idx="658">
                  <c:v>7/15/2010</c:v>
                </c:pt>
                <c:pt idx="659">
                  <c:v>7/15/2012</c:v>
                </c:pt>
                <c:pt idx="660">
                  <c:v>7/17/2011</c:v>
                </c:pt>
                <c:pt idx="661">
                  <c:v>7/17/2017</c:v>
                </c:pt>
                <c:pt idx="662">
                  <c:v>7/17/2018</c:v>
                </c:pt>
                <c:pt idx="663">
                  <c:v>7/18/2010</c:v>
                </c:pt>
                <c:pt idx="664">
                  <c:v>7/18/2013</c:v>
                </c:pt>
                <c:pt idx="665">
                  <c:v>7/18/2014</c:v>
                </c:pt>
                <c:pt idx="666">
                  <c:v>7/18/2017</c:v>
                </c:pt>
                <c:pt idx="667">
                  <c:v>7/18/2018</c:v>
                </c:pt>
                <c:pt idx="668">
                  <c:v>7/19/2010</c:v>
                </c:pt>
                <c:pt idx="669">
                  <c:v>7/19/2011</c:v>
                </c:pt>
                <c:pt idx="670">
                  <c:v>7/19/2016</c:v>
                </c:pt>
                <c:pt idx="671">
                  <c:v>7/19/2017</c:v>
                </c:pt>
                <c:pt idx="672">
                  <c:v>7/2/2019</c:v>
                </c:pt>
                <c:pt idx="673">
                  <c:v>7/20/2012</c:v>
                </c:pt>
                <c:pt idx="674">
                  <c:v>7/21/2010</c:v>
                </c:pt>
                <c:pt idx="675">
                  <c:v>7/21/2011</c:v>
                </c:pt>
                <c:pt idx="676">
                  <c:v>7/21/2015</c:v>
                </c:pt>
                <c:pt idx="677">
                  <c:v>7/21/2018</c:v>
                </c:pt>
                <c:pt idx="678">
                  <c:v>7/21/2019</c:v>
                </c:pt>
                <c:pt idx="679">
                  <c:v>7/22/2011</c:v>
                </c:pt>
                <c:pt idx="680">
                  <c:v>7/22/2019</c:v>
                </c:pt>
                <c:pt idx="681">
                  <c:v>7/23/2011</c:v>
                </c:pt>
                <c:pt idx="682">
                  <c:v>7/23/2018</c:v>
                </c:pt>
                <c:pt idx="683">
                  <c:v>7/23/2019</c:v>
                </c:pt>
                <c:pt idx="684">
                  <c:v>7/24/2010</c:v>
                </c:pt>
                <c:pt idx="685">
                  <c:v>7/24/2013</c:v>
                </c:pt>
                <c:pt idx="686">
                  <c:v>7/24/2015</c:v>
                </c:pt>
                <c:pt idx="687">
                  <c:v>7/24/2017</c:v>
                </c:pt>
                <c:pt idx="688">
                  <c:v>7/24/2018</c:v>
                </c:pt>
                <c:pt idx="689">
                  <c:v>7/25/2019</c:v>
                </c:pt>
                <c:pt idx="690">
                  <c:v>7/26/2010</c:v>
                </c:pt>
                <c:pt idx="691">
                  <c:v>7/26/2011</c:v>
                </c:pt>
                <c:pt idx="692">
                  <c:v>7/26/2016</c:v>
                </c:pt>
                <c:pt idx="693">
                  <c:v>7/27/2013</c:v>
                </c:pt>
                <c:pt idx="694">
                  <c:v>7/27/2016</c:v>
                </c:pt>
                <c:pt idx="695">
                  <c:v>7/27/2017</c:v>
                </c:pt>
                <c:pt idx="696">
                  <c:v>7/27/2019</c:v>
                </c:pt>
                <c:pt idx="697">
                  <c:v>7/28/2014</c:v>
                </c:pt>
                <c:pt idx="698">
                  <c:v>7/28/2018</c:v>
                </c:pt>
                <c:pt idx="699">
                  <c:v>7/29/2017</c:v>
                </c:pt>
                <c:pt idx="700">
                  <c:v>7/3/2014</c:v>
                </c:pt>
                <c:pt idx="701">
                  <c:v>7/3/2015</c:v>
                </c:pt>
                <c:pt idx="702">
                  <c:v>7/3/2016</c:v>
                </c:pt>
                <c:pt idx="703">
                  <c:v>7/30/2014</c:v>
                </c:pt>
                <c:pt idx="704">
                  <c:v>7/31/2010</c:v>
                </c:pt>
                <c:pt idx="705">
                  <c:v>7/31/2015</c:v>
                </c:pt>
                <c:pt idx="706">
                  <c:v>7/31/2017</c:v>
                </c:pt>
                <c:pt idx="707">
                  <c:v>7/5/2010</c:v>
                </c:pt>
                <c:pt idx="708">
                  <c:v>7/5/2017</c:v>
                </c:pt>
                <c:pt idx="709">
                  <c:v>7/5/2019</c:v>
                </c:pt>
                <c:pt idx="710">
                  <c:v>7/6/2014</c:v>
                </c:pt>
                <c:pt idx="711">
                  <c:v>7/6/2015</c:v>
                </c:pt>
                <c:pt idx="712">
                  <c:v>7/6/2016</c:v>
                </c:pt>
                <c:pt idx="713">
                  <c:v>7/6/2019</c:v>
                </c:pt>
                <c:pt idx="714">
                  <c:v>7/7/2010</c:v>
                </c:pt>
                <c:pt idx="715">
                  <c:v>7/7/2015</c:v>
                </c:pt>
                <c:pt idx="716">
                  <c:v>7/7/2017</c:v>
                </c:pt>
                <c:pt idx="717">
                  <c:v>7/7/2019</c:v>
                </c:pt>
                <c:pt idx="718">
                  <c:v>7/8/2010</c:v>
                </c:pt>
                <c:pt idx="719">
                  <c:v>7/8/2016</c:v>
                </c:pt>
                <c:pt idx="720">
                  <c:v>7/9/2017</c:v>
                </c:pt>
                <c:pt idx="721">
                  <c:v>7/9/2018</c:v>
                </c:pt>
                <c:pt idx="722">
                  <c:v>8/1/2013</c:v>
                </c:pt>
                <c:pt idx="723">
                  <c:v>8/10/2012</c:v>
                </c:pt>
                <c:pt idx="724">
                  <c:v>8/10/2013</c:v>
                </c:pt>
                <c:pt idx="725">
                  <c:v>8/10/2016</c:v>
                </c:pt>
                <c:pt idx="726">
                  <c:v>8/10/2017</c:v>
                </c:pt>
                <c:pt idx="727">
                  <c:v>8/11/2010</c:v>
                </c:pt>
                <c:pt idx="728">
                  <c:v>8/11/2013</c:v>
                </c:pt>
                <c:pt idx="729">
                  <c:v>8/11/2018</c:v>
                </c:pt>
                <c:pt idx="730">
                  <c:v>8/12/2010</c:v>
                </c:pt>
                <c:pt idx="731">
                  <c:v>8/12/2014</c:v>
                </c:pt>
                <c:pt idx="732">
                  <c:v>8/12/2018</c:v>
                </c:pt>
                <c:pt idx="733">
                  <c:v>8/13/2012</c:v>
                </c:pt>
                <c:pt idx="734">
                  <c:v>8/13/2017</c:v>
                </c:pt>
                <c:pt idx="735">
                  <c:v>8/13/2018</c:v>
                </c:pt>
                <c:pt idx="736">
                  <c:v>8/15/2012</c:v>
                </c:pt>
                <c:pt idx="737">
                  <c:v>8/15/2014</c:v>
                </c:pt>
                <c:pt idx="738">
                  <c:v>8/15/2015</c:v>
                </c:pt>
                <c:pt idx="739">
                  <c:v>8/16/2013</c:v>
                </c:pt>
                <c:pt idx="740">
                  <c:v>8/16/2017</c:v>
                </c:pt>
                <c:pt idx="741">
                  <c:v>8/16/2018</c:v>
                </c:pt>
                <c:pt idx="742">
                  <c:v>8/18/2011</c:v>
                </c:pt>
                <c:pt idx="743">
                  <c:v>8/18/2015</c:v>
                </c:pt>
                <c:pt idx="744">
                  <c:v>8/18/2016</c:v>
                </c:pt>
                <c:pt idx="745">
                  <c:v>8/18/2018</c:v>
                </c:pt>
                <c:pt idx="746">
                  <c:v>8/19/2011</c:v>
                </c:pt>
                <c:pt idx="747">
                  <c:v>8/19/2016</c:v>
                </c:pt>
                <c:pt idx="748">
                  <c:v>8/19/2017</c:v>
                </c:pt>
                <c:pt idx="749">
                  <c:v>8/19/2018</c:v>
                </c:pt>
                <c:pt idx="750">
                  <c:v>8/19/2019</c:v>
                </c:pt>
                <c:pt idx="751">
                  <c:v>8/20/2014</c:v>
                </c:pt>
                <c:pt idx="752">
                  <c:v>8/21/2010</c:v>
                </c:pt>
                <c:pt idx="753">
                  <c:v>8/21/2014</c:v>
                </c:pt>
                <c:pt idx="754">
                  <c:v>8/23/2010</c:v>
                </c:pt>
                <c:pt idx="755">
                  <c:v>8/23/2015</c:v>
                </c:pt>
                <c:pt idx="756">
                  <c:v>8/23/2016</c:v>
                </c:pt>
                <c:pt idx="757">
                  <c:v>8/24/2016</c:v>
                </c:pt>
                <c:pt idx="758">
                  <c:v>8/25/2010</c:v>
                </c:pt>
                <c:pt idx="759">
                  <c:v>8/25/2012</c:v>
                </c:pt>
                <c:pt idx="760">
                  <c:v>8/25/2017</c:v>
                </c:pt>
                <c:pt idx="761">
                  <c:v>8/26/2018</c:v>
                </c:pt>
                <c:pt idx="762">
                  <c:v>8/27/2018</c:v>
                </c:pt>
                <c:pt idx="763">
                  <c:v>8/28/2012</c:v>
                </c:pt>
                <c:pt idx="764">
                  <c:v>8/29/2010</c:v>
                </c:pt>
                <c:pt idx="765">
                  <c:v>8/29/2013</c:v>
                </c:pt>
                <c:pt idx="766">
                  <c:v>8/29/2015</c:v>
                </c:pt>
                <c:pt idx="767">
                  <c:v>8/29/2016</c:v>
                </c:pt>
                <c:pt idx="768">
                  <c:v>8/29/2017</c:v>
                </c:pt>
                <c:pt idx="769">
                  <c:v>8/29/2018</c:v>
                </c:pt>
                <c:pt idx="770">
                  <c:v>8/3/2014</c:v>
                </c:pt>
                <c:pt idx="771">
                  <c:v>8/3/2015</c:v>
                </c:pt>
                <c:pt idx="772">
                  <c:v>8/3/2017</c:v>
                </c:pt>
                <c:pt idx="773">
                  <c:v>8/30/2015</c:v>
                </c:pt>
                <c:pt idx="774">
                  <c:v>8/30/2019</c:v>
                </c:pt>
                <c:pt idx="775">
                  <c:v>8/31/2017</c:v>
                </c:pt>
                <c:pt idx="776">
                  <c:v>8/4/2010</c:v>
                </c:pt>
                <c:pt idx="777">
                  <c:v>8/4/2014</c:v>
                </c:pt>
                <c:pt idx="778">
                  <c:v>8/4/2018</c:v>
                </c:pt>
                <c:pt idx="779">
                  <c:v>8/4/2019</c:v>
                </c:pt>
                <c:pt idx="780">
                  <c:v>8/5/2011</c:v>
                </c:pt>
                <c:pt idx="781">
                  <c:v>8/5/2015</c:v>
                </c:pt>
                <c:pt idx="782">
                  <c:v>8/5/2018</c:v>
                </c:pt>
                <c:pt idx="783">
                  <c:v>8/6/2013</c:v>
                </c:pt>
                <c:pt idx="784">
                  <c:v>8/6/2014</c:v>
                </c:pt>
                <c:pt idx="785">
                  <c:v>8/6/2015</c:v>
                </c:pt>
                <c:pt idx="786">
                  <c:v>8/6/2017</c:v>
                </c:pt>
                <c:pt idx="787">
                  <c:v>8/7/2010</c:v>
                </c:pt>
                <c:pt idx="788">
                  <c:v>8/7/2011</c:v>
                </c:pt>
                <c:pt idx="789">
                  <c:v>8/7/2012</c:v>
                </c:pt>
                <c:pt idx="790">
                  <c:v>8/7/2013</c:v>
                </c:pt>
                <c:pt idx="791">
                  <c:v>8/7/2015</c:v>
                </c:pt>
                <c:pt idx="792">
                  <c:v>8/8/2010</c:v>
                </c:pt>
                <c:pt idx="793">
                  <c:v>8/8/2013</c:v>
                </c:pt>
                <c:pt idx="794">
                  <c:v>8/9/2013</c:v>
                </c:pt>
                <c:pt idx="795">
                  <c:v>8/9/2014</c:v>
                </c:pt>
                <c:pt idx="796">
                  <c:v>8/9/2016</c:v>
                </c:pt>
                <c:pt idx="797">
                  <c:v>9/1/2018</c:v>
                </c:pt>
                <c:pt idx="798">
                  <c:v>9/1/2019</c:v>
                </c:pt>
                <c:pt idx="799">
                  <c:v>9/10/2013</c:v>
                </c:pt>
                <c:pt idx="800">
                  <c:v>9/11/2010</c:v>
                </c:pt>
                <c:pt idx="801">
                  <c:v>9/11/2016</c:v>
                </c:pt>
                <c:pt idx="802">
                  <c:v>9/11/2019</c:v>
                </c:pt>
                <c:pt idx="803">
                  <c:v>9/12/2011</c:v>
                </c:pt>
                <c:pt idx="804">
                  <c:v>9/12/2014</c:v>
                </c:pt>
                <c:pt idx="805">
                  <c:v>9/12/2016</c:v>
                </c:pt>
                <c:pt idx="806">
                  <c:v>9/12/2017</c:v>
                </c:pt>
                <c:pt idx="807">
                  <c:v>9/13/2010</c:v>
                </c:pt>
                <c:pt idx="808">
                  <c:v>9/13/2011</c:v>
                </c:pt>
                <c:pt idx="809">
                  <c:v>9/13/2017</c:v>
                </c:pt>
                <c:pt idx="810">
                  <c:v>9/13/2019</c:v>
                </c:pt>
                <c:pt idx="811">
                  <c:v>9/14/2010</c:v>
                </c:pt>
                <c:pt idx="812">
                  <c:v>9/14/2017</c:v>
                </c:pt>
                <c:pt idx="813">
                  <c:v>9/16/2015</c:v>
                </c:pt>
                <c:pt idx="814">
                  <c:v>9/16/2018</c:v>
                </c:pt>
                <c:pt idx="815">
                  <c:v>9/17/2016</c:v>
                </c:pt>
                <c:pt idx="816">
                  <c:v>9/17/2018</c:v>
                </c:pt>
                <c:pt idx="817">
                  <c:v>9/18/2011</c:v>
                </c:pt>
                <c:pt idx="818">
                  <c:v>9/18/2012</c:v>
                </c:pt>
                <c:pt idx="819">
                  <c:v>9/18/2015</c:v>
                </c:pt>
                <c:pt idx="820">
                  <c:v>9/18/2016</c:v>
                </c:pt>
                <c:pt idx="821">
                  <c:v>9/18/2017</c:v>
                </c:pt>
                <c:pt idx="822">
                  <c:v>9/18/2018</c:v>
                </c:pt>
                <c:pt idx="823">
                  <c:v>9/18/2019</c:v>
                </c:pt>
                <c:pt idx="824">
                  <c:v>9/19/2010</c:v>
                </c:pt>
                <c:pt idx="825">
                  <c:v>9/19/2011</c:v>
                </c:pt>
                <c:pt idx="826">
                  <c:v>9/19/2014</c:v>
                </c:pt>
                <c:pt idx="827">
                  <c:v>9/19/2015</c:v>
                </c:pt>
                <c:pt idx="828">
                  <c:v>9/19/2016</c:v>
                </c:pt>
                <c:pt idx="829">
                  <c:v>9/19/2017</c:v>
                </c:pt>
                <c:pt idx="830">
                  <c:v>9/2/2015</c:v>
                </c:pt>
                <c:pt idx="831">
                  <c:v>9/2/2017</c:v>
                </c:pt>
                <c:pt idx="832">
                  <c:v>9/20/2013</c:v>
                </c:pt>
                <c:pt idx="833">
                  <c:v>9/20/2014</c:v>
                </c:pt>
                <c:pt idx="834">
                  <c:v>9/20/2017</c:v>
                </c:pt>
                <c:pt idx="835">
                  <c:v>9/20/2018</c:v>
                </c:pt>
                <c:pt idx="836">
                  <c:v>9/20/2019</c:v>
                </c:pt>
                <c:pt idx="837">
                  <c:v>9/21/2013</c:v>
                </c:pt>
                <c:pt idx="838">
                  <c:v>9/22/2010</c:v>
                </c:pt>
                <c:pt idx="839">
                  <c:v>9/22/2013</c:v>
                </c:pt>
                <c:pt idx="840">
                  <c:v>9/22/2014</c:v>
                </c:pt>
                <c:pt idx="841">
                  <c:v>9/22/2015</c:v>
                </c:pt>
                <c:pt idx="842">
                  <c:v>9/22/2016</c:v>
                </c:pt>
                <c:pt idx="843">
                  <c:v>9/22/2018</c:v>
                </c:pt>
                <c:pt idx="844">
                  <c:v>9/23/2018</c:v>
                </c:pt>
                <c:pt idx="845">
                  <c:v>9/24/2011</c:v>
                </c:pt>
                <c:pt idx="846">
                  <c:v>9/24/2014</c:v>
                </c:pt>
                <c:pt idx="847">
                  <c:v>9/25/2016</c:v>
                </c:pt>
                <c:pt idx="848">
                  <c:v>9/26/2013</c:v>
                </c:pt>
                <c:pt idx="849">
                  <c:v>9/27/2010</c:v>
                </c:pt>
                <c:pt idx="850">
                  <c:v>9/28/2011</c:v>
                </c:pt>
                <c:pt idx="851">
                  <c:v>9/28/2012</c:v>
                </c:pt>
                <c:pt idx="852">
                  <c:v>9/28/2013</c:v>
                </c:pt>
                <c:pt idx="853">
                  <c:v>9/28/2015</c:v>
                </c:pt>
                <c:pt idx="854">
                  <c:v>9/28/2017</c:v>
                </c:pt>
                <c:pt idx="855">
                  <c:v>9/29/2014</c:v>
                </c:pt>
                <c:pt idx="856">
                  <c:v>9/29/2015</c:v>
                </c:pt>
                <c:pt idx="857">
                  <c:v>9/3/2011</c:v>
                </c:pt>
                <c:pt idx="858">
                  <c:v>9/3/2016</c:v>
                </c:pt>
                <c:pt idx="859">
                  <c:v>9/30/2012</c:v>
                </c:pt>
                <c:pt idx="860">
                  <c:v>9/30/2015</c:v>
                </c:pt>
                <c:pt idx="861">
                  <c:v>9/30/2017</c:v>
                </c:pt>
                <c:pt idx="862">
                  <c:v>9/30/2018</c:v>
                </c:pt>
                <c:pt idx="863">
                  <c:v>9/4/2010</c:v>
                </c:pt>
                <c:pt idx="864">
                  <c:v>9/4/2014</c:v>
                </c:pt>
                <c:pt idx="865">
                  <c:v>9/4/2015</c:v>
                </c:pt>
                <c:pt idx="866">
                  <c:v>9/4/2017</c:v>
                </c:pt>
                <c:pt idx="867">
                  <c:v>9/5/2010</c:v>
                </c:pt>
                <c:pt idx="868">
                  <c:v>9/5/2013</c:v>
                </c:pt>
                <c:pt idx="869">
                  <c:v>9/6/2012</c:v>
                </c:pt>
                <c:pt idx="870">
                  <c:v>9/6/2018</c:v>
                </c:pt>
                <c:pt idx="871">
                  <c:v>9/7/2013</c:v>
                </c:pt>
                <c:pt idx="872">
                  <c:v>9/7/2015</c:v>
                </c:pt>
                <c:pt idx="873">
                  <c:v>9/7/2017</c:v>
                </c:pt>
                <c:pt idx="874">
                  <c:v>9/8/2012</c:v>
                </c:pt>
                <c:pt idx="875">
                  <c:v>9/8/2014</c:v>
                </c:pt>
                <c:pt idx="876">
                  <c:v>9/8/2018</c:v>
                </c:pt>
                <c:pt idx="877">
                  <c:v>9/9/2010</c:v>
                </c:pt>
                <c:pt idx="878">
                  <c:v>(blank)</c:v>
                </c:pt>
              </c:strCache>
            </c:strRef>
          </c:cat>
          <c:val>
            <c:numRef>
              <c:f>'Outcome by date'!$B$6:$B$885</c:f>
              <c:numCache>
                <c:formatCode>General</c:formatCode>
                <c:ptCount val="879"/>
                <c:pt idx="4">
                  <c:v>1</c:v>
                </c:pt>
                <c:pt idx="28">
                  <c:v>1</c:v>
                </c:pt>
                <c:pt idx="29">
                  <c:v>1</c:v>
                </c:pt>
                <c:pt idx="37">
                  <c:v>1</c:v>
                </c:pt>
                <c:pt idx="39">
                  <c:v>1</c:v>
                </c:pt>
                <c:pt idx="40">
                  <c:v>1</c:v>
                </c:pt>
                <c:pt idx="65">
                  <c:v>1</c:v>
                </c:pt>
                <c:pt idx="67">
                  <c:v>1</c:v>
                </c:pt>
                <c:pt idx="80">
                  <c:v>1</c:v>
                </c:pt>
                <c:pt idx="84">
                  <c:v>1</c:v>
                </c:pt>
                <c:pt idx="87">
                  <c:v>1</c:v>
                </c:pt>
                <c:pt idx="97">
                  <c:v>1</c:v>
                </c:pt>
                <c:pt idx="109">
                  <c:v>1</c:v>
                </c:pt>
                <c:pt idx="117">
                  <c:v>1</c:v>
                </c:pt>
                <c:pt idx="122">
                  <c:v>1</c:v>
                </c:pt>
                <c:pt idx="128">
                  <c:v>1</c:v>
                </c:pt>
                <c:pt idx="132">
                  <c:v>1</c:v>
                </c:pt>
                <c:pt idx="183">
                  <c:v>1</c:v>
                </c:pt>
                <c:pt idx="188">
                  <c:v>1</c:v>
                </c:pt>
                <c:pt idx="206">
                  <c:v>1</c:v>
                </c:pt>
                <c:pt idx="217">
                  <c:v>1</c:v>
                </c:pt>
                <c:pt idx="232">
                  <c:v>1</c:v>
                </c:pt>
                <c:pt idx="234">
                  <c:v>1</c:v>
                </c:pt>
                <c:pt idx="264">
                  <c:v>1</c:v>
                </c:pt>
                <c:pt idx="270">
                  <c:v>1</c:v>
                </c:pt>
                <c:pt idx="305">
                  <c:v>1</c:v>
                </c:pt>
                <c:pt idx="313">
                  <c:v>1</c:v>
                </c:pt>
                <c:pt idx="315">
                  <c:v>1</c:v>
                </c:pt>
                <c:pt idx="326">
                  <c:v>1</c:v>
                </c:pt>
                <c:pt idx="346">
                  <c:v>1</c:v>
                </c:pt>
                <c:pt idx="384">
                  <c:v>1</c:v>
                </c:pt>
                <c:pt idx="397">
                  <c:v>1</c:v>
                </c:pt>
                <c:pt idx="417">
                  <c:v>1</c:v>
                </c:pt>
                <c:pt idx="426">
                  <c:v>1</c:v>
                </c:pt>
                <c:pt idx="427">
                  <c:v>1</c:v>
                </c:pt>
                <c:pt idx="437">
                  <c:v>1</c:v>
                </c:pt>
                <c:pt idx="491">
                  <c:v>1</c:v>
                </c:pt>
                <c:pt idx="496">
                  <c:v>1</c:v>
                </c:pt>
                <c:pt idx="509">
                  <c:v>1</c:v>
                </c:pt>
                <c:pt idx="575">
                  <c:v>1</c:v>
                </c:pt>
                <c:pt idx="595">
                  <c:v>1</c:v>
                </c:pt>
                <c:pt idx="649">
                  <c:v>1</c:v>
                </c:pt>
                <c:pt idx="664">
                  <c:v>1</c:v>
                </c:pt>
                <c:pt idx="687">
                  <c:v>2</c:v>
                </c:pt>
                <c:pt idx="712">
                  <c:v>1</c:v>
                </c:pt>
                <c:pt idx="740">
                  <c:v>1</c:v>
                </c:pt>
                <c:pt idx="754">
                  <c:v>1</c:v>
                </c:pt>
                <c:pt idx="756">
                  <c:v>1</c:v>
                </c:pt>
                <c:pt idx="762">
                  <c:v>1</c:v>
                </c:pt>
                <c:pt idx="783">
                  <c:v>1</c:v>
                </c:pt>
                <c:pt idx="800">
                  <c:v>1</c:v>
                </c:pt>
                <c:pt idx="814">
                  <c:v>1</c:v>
                </c:pt>
                <c:pt idx="841">
                  <c:v>1</c:v>
                </c:pt>
                <c:pt idx="867">
                  <c:v>1</c:v>
                </c:pt>
                <c:pt idx="868">
                  <c:v>1</c:v>
                </c:pt>
                <c:pt idx="87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C3-4232-ABAA-CD1D80695F45}"/>
            </c:ext>
          </c:extLst>
        </c:ser>
        <c:ser>
          <c:idx val="1"/>
          <c:order val="1"/>
          <c:tx>
            <c:strRef>
              <c:f>'Outcome by date'!$C$4:$C$5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 by date'!$A$6:$A$885</c:f>
              <c:strCache>
                <c:ptCount val="879"/>
                <c:pt idx="0">
                  <c:v>1/1/2014</c:v>
                </c:pt>
                <c:pt idx="1">
                  <c:v>1/1/2015</c:v>
                </c:pt>
                <c:pt idx="2">
                  <c:v>1/1/2016</c:v>
                </c:pt>
                <c:pt idx="3">
                  <c:v>1/10/2011</c:v>
                </c:pt>
                <c:pt idx="4">
                  <c:v>1/10/2016</c:v>
                </c:pt>
                <c:pt idx="5">
                  <c:v>1/10/2018</c:v>
                </c:pt>
                <c:pt idx="6">
                  <c:v>1/11/2014</c:v>
                </c:pt>
                <c:pt idx="7">
                  <c:v>1/11/2016</c:v>
                </c:pt>
                <c:pt idx="8">
                  <c:v>1/11/2017</c:v>
                </c:pt>
                <c:pt idx="9">
                  <c:v>1/12/2016</c:v>
                </c:pt>
                <c:pt idx="10">
                  <c:v>1/12/2018</c:v>
                </c:pt>
                <c:pt idx="11">
                  <c:v>1/13/2011</c:v>
                </c:pt>
                <c:pt idx="12">
                  <c:v>1/13/2014</c:v>
                </c:pt>
                <c:pt idx="13">
                  <c:v>1/13/2019</c:v>
                </c:pt>
                <c:pt idx="14">
                  <c:v>1/14/2011</c:v>
                </c:pt>
                <c:pt idx="15">
                  <c:v>1/14/2014</c:v>
                </c:pt>
                <c:pt idx="16">
                  <c:v>1/14/2019</c:v>
                </c:pt>
                <c:pt idx="17">
                  <c:v>1/14/2020</c:v>
                </c:pt>
                <c:pt idx="18">
                  <c:v>1/15/2011</c:v>
                </c:pt>
                <c:pt idx="19">
                  <c:v>1/16/2011</c:v>
                </c:pt>
                <c:pt idx="20">
                  <c:v>1/16/2012</c:v>
                </c:pt>
                <c:pt idx="21">
                  <c:v>1/16/2014</c:v>
                </c:pt>
                <c:pt idx="22">
                  <c:v>1/16/2019</c:v>
                </c:pt>
                <c:pt idx="23">
                  <c:v>1/17/2015</c:v>
                </c:pt>
                <c:pt idx="24">
                  <c:v>1/17/2018</c:v>
                </c:pt>
                <c:pt idx="25">
                  <c:v>1/19/2017</c:v>
                </c:pt>
                <c:pt idx="26">
                  <c:v>1/2/2018</c:v>
                </c:pt>
                <c:pt idx="27">
                  <c:v>1/21/2016</c:v>
                </c:pt>
                <c:pt idx="28">
                  <c:v>1/21/2019</c:v>
                </c:pt>
                <c:pt idx="29">
                  <c:v>1/22/2011</c:v>
                </c:pt>
                <c:pt idx="30">
                  <c:v>1/22/2015</c:v>
                </c:pt>
                <c:pt idx="31">
                  <c:v>1/22/2018</c:v>
                </c:pt>
                <c:pt idx="32">
                  <c:v>1/22/2019</c:v>
                </c:pt>
                <c:pt idx="33">
                  <c:v>1/22/2020</c:v>
                </c:pt>
                <c:pt idx="34">
                  <c:v>1/23/2011</c:v>
                </c:pt>
                <c:pt idx="35">
                  <c:v>1/23/2012</c:v>
                </c:pt>
                <c:pt idx="36">
                  <c:v>1/23/2014</c:v>
                </c:pt>
                <c:pt idx="37">
                  <c:v>1/23/2015</c:v>
                </c:pt>
                <c:pt idx="38">
                  <c:v>1/24/2019</c:v>
                </c:pt>
                <c:pt idx="39">
                  <c:v>1/25/2012</c:v>
                </c:pt>
                <c:pt idx="40">
                  <c:v>1/25/2014</c:v>
                </c:pt>
                <c:pt idx="41">
                  <c:v>1/25/2015</c:v>
                </c:pt>
                <c:pt idx="42">
                  <c:v>1/25/2016</c:v>
                </c:pt>
                <c:pt idx="43">
                  <c:v>1/25/2017</c:v>
                </c:pt>
                <c:pt idx="44">
                  <c:v>1/26/2011</c:v>
                </c:pt>
                <c:pt idx="45">
                  <c:v>1/26/2015</c:v>
                </c:pt>
                <c:pt idx="46">
                  <c:v>1/26/2016</c:v>
                </c:pt>
                <c:pt idx="47">
                  <c:v>1/26/2018</c:v>
                </c:pt>
                <c:pt idx="48">
                  <c:v>1/26/2019</c:v>
                </c:pt>
                <c:pt idx="49">
                  <c:v>1/27/2018</c:v>
                </c:pt>
                <c:pt idx="50">
                  <c:v>1/28/2011</c:v>
                </c:pt>
                <c:pt idx="51">
                  <c:v>1/28/2015</c:v>
                </c:pt>
                <c:pt idx="52">
                  <c:v>1/28/2018</c:v>
                </c:pt>
                <c:pt idx="53">
                  <c:v>1/29/2015</c:v>
                </c:pt>
                <c:pt idx="54">
                  <c:v>1/29/2017</c:v>
                </c:pt>
                <c:pt idx="55">
                  <c:v>1/3/2011</c:v>
                </c:pt>
                <c:pt idx="56">
                  <c:v>1/3/2015</c:v>
                </c:pt>
                <c:pt idx="57">
                  <c:v>1/3/2018</c:v>
                </c:pt>
                <c:pt idx="58">
                  <c:v>1/3/2019</c:v>
                </c:pt>
                <c:pt idx="59">
                  <c:v>1/30/2010</c:v>
                </c:pt>
                <c:pt idx="60">
                  <c:v>1/30/2012</c:v>
                </c:pt>
                <c:pt idx="61">
                  <c:v>1/30/2020</c:v>
                </c:pt>
                <c:pt idx="62">
                  <c:v>1/31/2015</c:v>
                </c:pt>
                <c:pt idx="63">
                  <c:v>1/4/2011</c:v>
                </c:pt>
                <c:pt idx="64">
                  <c:v>1/4/2014</c:v>
                </c:pt>
                <c:pt idx="65">
                  <c:v>1/4/2018</c:v>
                </c:pt>
                <c:pt idx="66">
                  <c:v>1/5/2015</c:v>
                </c:pt>
                <c:pt idx="67">
                  <c:v>1/6/2012</c:v>
                </c:pt>
                <c:pt idx="68">
                  <c:v>1/6/2014</c:v>
                </c:pt>
                <c:pt idx="69">
                  <c:v>1/6/2017</c:v>
                </c:pt>
                <c:pt idx="70">
                  <c:v>1/7/2014</c:v>
                </c:pt>
                <c:pt idx="71">
                  <c:v>1/7/2016</c:v>
                </c:pt>
                <c:pt idx="72">
                  <c:v>1/7/2019</c:v>
                </c:pt>
                <c:pt idx="73">
                  <c:v>1/8/2011</c:v>
                </c:pt>
                <c:pt idx="74">
                  <c:v>1/8/2018</c:v>
                </c:pt>
                <c:pt idx="75">
                  <c:v>1/9/2010</c:v>
                </c:pt>
                <c:pt idx="76">
                  <c:v>1/9/2015</c:v>
                </c:pt>
                <c:pt idx="77">
                  <c:v>10/1/2010</c:v>
                </c:pt>
                <c:pt idx="78">
                  <c:v>10/10/2012</c:v>
                </c:pt>
                <c:pt idx="79">
                  <c:v>10/11/2010</c:v>
                </c:pt>
                <c:pt idx="80">
                  <c:v>10/11/2011</c:v>
                </c:pt>
                <c:pt idx="81">
                  <c:v>10/11/2015</c:v>
                </c:pt>
                <c:pt idx="82">
                  <c:v>10/12/2010</c:v>
                </c:pt>
                <c:pt idx="83">
                  <c:v>10/13/2018</c:v>
                </c:pt>
                <c:pt idx="84">
                  <c:v>10/14/2010</c:v>
                </c:pt>
                <c:pt idx="85">
                  <c:v>10/14/2011</c:v>
                </c:pt>
                <c:pt idx="86">
                  <c:v>10/14/2013</c:v>
                </c:pt>
                <c:pt idx="87">
                  <c:v>10/14/2015</c:v>
                </c:pt>
                <c:pt idx="88">
                  <c:v>10/15/2014</c:v>
                </c:pt>
                <c:pt idx="89">
                  <c:v>10/15/2018</c:v>
                </c:pt>
                <c:pt idx="90">
                  <c:v>10/16/2011</c:v>
                </c:pt>
                <c:pt idx="91">
                  <c:v>10/16/2012</c:v>
                </c:pt>
                <c:pt idx="92">
                  <c:v>10/16/2016</c:v>
                </c:pt>
                <c:pt idx="93">
                  <c:v>10/17/2018</c:v>
                </c:pt>
                <c:pt idx="94">
                  <c:v>10/18/2014</c:v>
                </c:pt>
                <c:pt idx="95">
                  <c:v>10/18/2016</c:v>
                </c:pt>
                <c:pt idx="96">
                  <c:v>10/18/2017</c:v>
                </c:pt>
                <c:pt idx="97">
                  <c:v>10/19/2010</c:v>
                </c:pt>
                <c:pt idx="98">
                  <c:v>10/19/2011</c:v>
                </c:pt>
                <c:pt idx="99">
                  <c:v>10/20/2012</c:v>
                </c:pt>
                <c:pt idx="100">
                  <c:v>10/20/2014</c:v>
                </c:pt>
                <c:pt idx="101">
                  <c:v>10/20/2019</c:v>
                </c:pt>
                <c:pt idx="102">
                  <c:v>10/21/2019</c:v>
                </c:pt>
                <c:pt idx="103">
                  <c:v>10/22/2011</c:v>
                </c:pt>
                <c:pt idx="104">
                  <c:v>10/22/2017</c:v>
                </c:pt>
                <c:pt idx="105">
                  <c:v>10/23/2010</c:v>
                </c:pt>
                <c:pt idx="106">
                  <c:v>10/23/2013</c:v>
                </c:pt>
                <c:pt idx="107">
                  <c:v>10/23/2014</c:v>
                </c:pt>
                <c:pt idx="108">
                  <c:v>10/23/2019</c:v>
                </c:pt>
                <c:pt idx="109">
                  <c:v>10/24/2012</c:v>
                </c:pt>
                <c:pt idx="110">
                  <c:v>10/24/2014</c:v>
                </c:pt>
                <c:pt idx="111">
                  <c:v>10/25/2012</c:v>
                </c:pt>
                <c:pt idx="112">
                  <c:v>10/25/2013</c:v>
                </c:pt>
                <c:pt idx="113">
                  <c:v>10/27/2015</c:v>
                </c:pt>
                <c:pt idx="114">
                  <c:v>10/27/2019</c:v>
                </c:pt>
                <c:pt idx="115">
                  <c:v>10/29/2014</c:v>
                </c:pt>
                <c:pt idx="116">
                  <c:v>10/29/2018</c:v>
                </c:pt>
                <c:pt idx="117">
                  <c:v>10/29/2019</c:v>
                </c:pt>
                <c:pt idx="118">
                  <c:v>10/3/2014</c:v>
                </c:pt>
                <c:pt idx="119">
                  <c:v>10/30/2010</c:v>
                </c:pt>
                <c:pt idx="120">
                  <c:v>10/30/2013</c:v>
                </c:pt>
                <c:pt idx="121">
                  <c:v>10/30/2019</c:v>
                </c:pt>
                <c:pt idx="122">
                  <c:v>10/31/2010</c:v>
                </c:pt>
                <c:pt idx="123">
                  <c:v>10/31/2017</c:v>
                </c:pt>
                <c:pt idx="124">
                  <c:v>10/4/2012</c:v>
                </c:pt>
                <c:pt idx="125">
                  <c:v>10/4/2015</c:v>
                </c:pt>
                <c:pt idx="126">
                  <c:v>10/4/2017</c:v>
                </c:pt>
                <c:pt idx="127">
                  <c:v>10/4/2019</c:v>
                </c:pt>
                <c:pt idx="128">
                  <c:v>10/5/2011</c:v>
                </c:pt>
                <c:pt idx="129">
                  <c:v>10/5/2012</c:v>
                </c:pt>
                <c:pt idx="130">
                  <c:v>10/5/2014</c:v>
                </c:pt>
                <c:pt idx="131">
                  <c:v>10/5/2015</c:v>
                </c:pt>
                <c:pt idx="132">
                  <c:v>10/6/2011</c:v>
                </c:pt>
                <c:pt idx="133">
                  <c:v>10/6/2015</c:v>
                </c:pt>
                <c:pt idx="134">
                  <c:v>10/6/2018</c:v>
                </c:pt>
                <c:pt idx="135">
                  <c:v>10/7/2010</c:v>
                </c:pt>
                <c:pt idx="136">
                  <c:v>10/8/2012</c:v>
                </c:pt>
                <c:pt idx="137">
                  <c:v>10/8/2013</c:v>
                </c:pt>
                <c:pt idx="138">
                  <c:v>10/9/2017</c:v>
                </c:pt>
                <c:pt idx="139">
                  <c:v>11/1/2013</c:v>
                </c:pt>
                <c:pt idx="140">
                  <c:v>11/10/2011</c:v>
                </c:pt>
                <c:pt idx="141">
                  <c:v>11/10/2012</c:v>
                </c:pt>
                <c:pt idx="142">
                  <c:v>11/10/2013</c:v>
                </c:pt>
                <c:pt idx="143">
                  <c:v>11/11/2011</c:v>
                </c:pt>
                <c:pt idx="144">
                  <c:v>11/11/2014</c:v>
                </c:pt>
                <c:pt idx="145">
                  <c:v>11/11/2015</c:v>
                </c:pt>
                <c:pt idx="146">
                  <c:v>11/11/2017</c:v>
                </c:pt>
                <c:pt idx="147">
                  <c:v>11/11/2019</c:v>
                </c:pt>
                <c:pt idx="148">
                  <c:v>11/12/2014</c:v>
                </c:pt>
                <c:pt idx="149">
                  <c:v>11/12/2019</c:v>
                </c:pt>
                <c:pt idx="150">
                  <c:v>11/13/2015</c:v>
                </c:pt>
                <c:pt idx="151">
                  <c:v>11/13/2016</c:v>
                </c:pt>
                <c:pt idx="152">
                  <c:v>11/13/2018</c:v>
                </c:pt>
                <c:pt idx="153">
                  <c:v>11/14/2010</c:v>
                </c:pt>
                <c:pt idx="154">
                  <c:v>11/15/2010</c:v>
                </c:pt>
                <c:pt idx="155">
                  <c:v>11/15/2015</c:v>
                </c:pt>
                <c:pt idx="156">
                  <c:v>11/15/2017</c:v>
                </c:pt>
                <c:pt idx="157">
                  <c:v>11/16/2014</c:v>
                </c:pt>
                <c:pt idx="158">
                  <c:v>11/17/2014</c:v>
                </c:pt>
                <c:pt idx="159">
                  <c:v>11/17/2016</c:v>
                </c:pt>
                <c:pt idx="160">
                  <c:v>11/17/2017</c:v>
                </c:pt>
                <c:pt idx="161">
                  <c:v>11/18/2017</c:v>
                </c:pt>
                <c:pt idx="162">
                  <c:v>11/19/2012</c:v>
                </c:pt>
                <c:pt idx="163">
                  <c:v>11/19/2013</c:v>
                </c:pt>
                <c:pt idx="164">
                  <c:v>11/19/2017</c:v>
                </c:pt>
                <c:pt idx="165">
                  <c:v>11/2/2010</c:v>
                </c:pt>
                <c:pt idx="166">
                  <c:v>11/2/2014</c:v>
                </c:pt>
                <c:pt idx="167">
                  <c:v>11/2/2019</c:v>
                </c:pt>
                <c:pt idx="168">
                  <c:v>11/20/2014</c:v>
                </c:pt>
                <c:pt idx="169">
                  <c:v>11/20/2015</c:v>
                </c:pt>
                <c:pt idx="170">
                  <c:v>11/20/2019</c:v>
                </c:pt>
                <c:pt idx="171">
                  <c:v>11/22/2016</c:v>
                </c:pt>
                <c:pt idx="172">
                  <c:v>11/23/2016</c:v>
                </c:pt>
                <c:pt idx="173">
                  <c:v>11/24/2010</c:v>
                </c:pt>
                <c:pt idx="174">
                  <c:v>11/24/2011</c:v>
                </c:pt>
                <c:pt idx="175">
                  <c:v>11/24/2019</c:v>
                </c:pt>
                <c:pt idx="176">
                  <c:v>11/25/2015</c:v>
                </c:pt>
                <c:pt idx="177">
                  <c:v>11/26/2013</c:v>
                </c:pt>
                <c:pt idx="178">
                  <c:v>11/27/2010</c:v>
                </c:pt>
                <c:pt idx="179">
                  <c:v>11/27/2012</c:v>
                </c:pt>
                <c:pt idx="180">
                  <c:v>11/27/2015</c:v>
                </c:pt>
                <c:pt idx="181">
                  <c:v>11/27/2017</c:v>
                </c:pt>
                <c:pt idx="182">
                  <c:v>11/27/2018</c:v>
                </c:pt>
                <c:pt idx="183">
                  <c:v>11/28/2011</c:v>
                </c:pt>
                <c:pt idx="184">
                  <c:v>11/28/2016</c:v>
                </c:pt>
                <c:pt idx="185">
                  <c:v>11/28/2019</c:v>
                </c:pt>
                <c:pt idx="186">
                  <c:v>11/3/2017</c:v>
                </c:pt>
                <c:pt idx="187">
                  <c:v>11/30/2015</c:v>
                </c:pt>
                <c:pt idx="188">
                  <c:v>11/30/2016</c:v>
                </c:pt>
                <c:pt idx="189">
                  <c:v>11/4/2011</c:v>
                </c:pt>
                <c:pt idx="190">
                  <c:v>11/4/2015</c:v>
                </c:pt>
                <c:pt idx="191">
                  <c:v>11/4/2016</c:v>
                </c:pt>
                <c:pt idx="192">
                  <c:v>11/4/2017</c:v>
                </c:pt>
                <c:pt idx="193">
                  <c:v>11/5/2010</c:v>
                </c:pt>
                <c:pt idx="194">
                  <c:v>11/5/2019</c:v>
                </c:pt>
                <c:pt idx="195">
                  <c:v>11/6/2011</c:v>
                </c:pt>
                <c:pt idx="196">
                  <c:v>11/7/2013</c:v>
                </c:pt>
                <c:pt idx="197">
                  <c:v>11/7/2018</c:v>
                </c:pt>
                <c:pt idx="198">
                  <c:v>11/8/2014</c:v>
                </c:pt>
                <c:pt idx="199">
                  <c:v>11/8/2019</c:v>
                </c:pt>
                <c:pt idx="200">
                  <c:v>11/9/2012</c:v>
                </c:pt>
                <c:pt idx="201">
                  <c:v>11/9/2013</c:v>
                </c:pt>
                <c:pt idx="202">
                  <c:v>12/10/2010</c:v>
                </c:pt>
                <c:pt idx="203">
                  <c:v>12/10/2014</c:v>
                </c:pt>
                <c:pt idx="204">
                  <c:v>12/10/2017</c:v>
                </c:pt>
                <c:pt idx="205">
                  <c:v>12/11/2012</c:v>
                </c:pt>
                <c:pt idx="206">
                  <c:v>12/11/2013</c:v>
                </c:pt>
                <c:pt idx="207">
                  <c:v>12/11/2018</c:v>
                </c:pt>
                <c:pt idx="208">
                  <c:v>12/12/2010</c:v>
                </c:pt>
                <c:pt idx="209">
                  <c:v>12/12/2013</c:v>
                </c:pt>
                <c:pt idx="210">
                  <c:v>12/12/2015</c:v>
                </c:pt>
                <c:pt idx="211">
                  <c:v>12/13/2011</c:v>
                </c:pt>
                <c:pt idx="212">
                  <c:v>12/13/2018</c:v>
                </c:pt>
                <c:pt idx="213">
                  <c:v>12/14/2019</c:v>
                </c:pt>
                <c:pt idx="214">
                  <c:v>12/15/2011</c:v>
                </c:pt>
                <c:pt idx="215">
                  <c:v>12/15/2013</c:v>
                </c:pt>
                <c:pt idx="216">
                  <c:v>12/15/2015</c:v>
                </c:pt>
                <c:pt idx="217">
                  <c:v>12/15/2016</c:v>
                </c:pt>
                <c:pt idx="218">
                  <c:v>12/15/2019</c:v>
                </c:pt>
                <c:pt idx="219">
                  <c:v>12/16/2010</c:v>
                </c:pt>
                <c:pt idx="220">
                  <c:v>12/16/2019</c:v>
                </c:pt>
                <c:pt idx="221">
                  <c:v>12/17/2014</c:v>
                </c:pt>
                <c:pt idx="222">
                  <c:v>12/17/2018</c:v>
                </c:pt>
                <c:pt idx="223">
                  <c:v>12/17/2019</c:v>
                </c:pt>
                <c:pt idx="224">
                  <c:v>12/18/2017</c:v>
                </c:pt>
                <c:pt idx="225">
                  <c:v>12/18/2018</c:v>
                </c:pt>
                <c:pt idx="226">
                  <c:v>12/19/2016</c:v>
                </c:pt>
                <c:pt idx="227">
                  <c:v>12/19/2019</c:v>
                </c:pt>
                <c:pt idx="228">
                  <c:v>12/20/2011</c:v>
                </c:pt>
                <c:pt idx="229">
                  <c:v>12/20/2012</c:v>
                </c:pt>
                <c:pt idx="230">
                  <c:v>12/20/2013</c:v>
                </c:pt>
                <c:pt idx="231">
                  <c:v>12/20/2016</c:v>
                </c:pt>
                <c:pt idx="232">
                  <c:v>12/21/2010</c:v>
                </c:pt>
                <c:pt idx="233">
                  <c:v>12/21/2012</c:v>
                </c:pt>
                <c:pt idx="234">
                  <c:v>12/22/2014</c:v>
                </c:pt>
                <c:pt idx="235">
                  <c:v>12/22/2017</c:v>
                </c:pt>
                <c:pt idx="236">
                  <c:v>12/22/2019</c:v>
                </c:pt>
                <c:pt idx="237">
                  <c:v>12/23/2012</c:v>
                </c:pt>
                <c:pt idx="238">
                  <c:v>12/23/2016</c:v>
                </c:pt>
                <c:pt idx="239">
                  <c:v>12/24/2010</c:v>
                </c:pt>
                <c:pt idx="240">
                  <c:v>12/24/2013</c:v>
                </c:pt>
                <c:pt idx="241">
                  <c:v>12/24/2014</c:v>
                </c:pt>
                <c:pt idx="242">
                  <c:v>12/24/2018</c:v>
                </c:pt>
                <c:pt idx="243">
                  <c:v>12/25/2011</c:v>
                </c:pt>
                <c:pt idx="244">
                  <c:v>12/25/2016</c:v>
                </c:pt>
                <c:pt idx="245">
                  <c:v>12/25/2017</c:v>
                </c:pt>
                <c:pt idx="246">
                  <c:v>12/26/2010</c:v>
                </c:pt>
                <c:pt idx="247">
                  <c:v>12/26/2013</c:v>
                </c:pt>
                <c:pt idx="248">
                  <c:v>12/26/2014</c:v>
                </c:pt>
                <c:pt idx="249">
                  <c:v>12/26/2015</c:v>
                </c:pt>
                <c:pt idx="250">
                  <c:v>12/26/2018</c:v>
                </c:pt>
                <c:pt idx="251">
                  <c:v>12/27/2011</c:v>
                </c:pt>
                <c:pt idx="252">
                  <c:v>12/27/2012</c:v>
                </c:pt>
                <c:pt idx="253">
                  <c:v>12/27/2014</c:v>
                </c:pt>
                <c:pt idx="254">
                  <c:v>12/27/2016</c:v>
                </c:pt>
                <c:pt idx="255">
                  <c:v>12/28/2011</c:v>
                </c:pt>
                <c:pt idx="256">
                  <c:v>12/28/2016</c:v>
                </c:pt>
                <c:pt idx="257">
                  <c:v>12/29/2019</c:v>
                </c:pt>
                <c:pt idx="258">
                  <c:v>12/3/2011</c:v>
                </c:pt>
                <c:pt idx="259">
                  <c:v>12/3/2014</c:v>
                </c:pt>
                <c:pt idx="260">
                  <c:v>12/3/2016</c:v>
                </c:pt>
                <c:pt idx="261">
                  <c:v>12/3/2017</c:v>
                </c:pt>
                <c:pt idx="262">
                  <c:v>12/3/2018</c:v>
                </c:pt>
                <c:pt idx="263">
                  <c:v>12/30/2012</c:v>
                </c:pt>
                <c:pt idx="264">
                  <c:v>12/4/2010</c:v>
                </c:pt>
                <c:pt idx="265">
                  <c:v>12/4/2011</c:v>
                </c:pt>
                <c:pt idx="266">
                  <c:v>12/4/2016</c:v>
                </c:pt>
                <c:pt idx="267">
                  <c:v>12/4/2019</c:v>
                </c:pt>
                <c:pt idx="268">
                  <c:v>12/5/2011</c:v>
                </c:pt>
                <c:pt idx="269">
                  <c:v>12/5/2013</c:v>
                </c:pt>
                <c:pt idx="270">
                  <c:v>12/5/2015</c:v>
                </c:pt>
                <c:pt idx="271">
                  <c:v>12/5/2019</c:v>
                </c:pt>
                <c:pt idx="272">
                  <c:v>12/6/2010</c:v>
                </c:pt>
                <c:pt idx="273">
                  <c:v>12/6/2019</c:v>
                </c:pt>
                <c:pt idx="274">
                  <c:v>12/8/2010</c:v>
                </c:pt>
                <c:pt idx="275">
                  <c:v>12/8/2011</c:v>
                </c:pt>
                <c:pt idx="276">
                  <c:v>12/8/2014</c:v>
                </c:pt>
                <c:pt idx="277">
                  <c:v>12/8/2017</c:v>
                </c:pt>
                <c:pt idx="278">
                  <c:v>12/9/2011</c:v>
                </c:pt>
                <c:pt idx="279">
                  <c:v>12/9/2012</c:v>
                </c:pt>
                <c:pt idx="280">
                  <c:v>12/9/2015</c:v>
                </c:pt>
                <c:pt idx="281">
                  <c:v>12/9/2017</c:v>
                </c:pt>
                <c:pt idx="282">
                  <c:v>2/1/2013</c:v>
                </c:pt>
                <c:pt idx="283">
                  <c:v>2/1/2014</c:v>
                </c:pt>
                <c:pt idx="284">
                  <c:v>2/1/2016</c:v>
                </c:pt>
                <c:pt idx="285">
                  <c:v>2/10/2018</c:v>
                </c:pt>
                <c:pt idx="286">
                  <c:v>2/10/2020</c:v>
                </c:pt>
                <c:pt idx="287">
                  <c:v>2/11/2013</c:v>
                </c:pt>
                <c:pt idx="288">
                  <c:v>2/12/2011</c:v>
                </c:pt>
                <c:pt idx="289">
                  <c:v>2/12/2012</c:v>
                </c:pt>
                <c:pt idx="290">
                  <c:v>2/12/2014</c:v>
                </c:pt>
                <c:pt idx="291">
                  <c:v>2/12/2018</c:v>
                </c:pt>
                <c:pt idx="292">
                  <c:v>2/13/2011</c:v>
                </c:pt>
                <c:pt idx="293">
                  <c:v>2/13/2014</c:v>
                </c:pt>
                <c:pt idx="294">
                  <c:v>2/13/2019</c:v>
                </c:pt>
                <c:pt idx="295">
                  <c:v>2/15/2019</c:v>
                </c:pt>
                <c:pt idx="296">
                  <c:v>2/16/2010</c:v>
                </c:pt>
                <c:pt idx="297">
                  <c:v>2/16/2014</c:v>
                </c:pt>
                <c:pt idx="298">
                  <c:v>2/16/2016</c:v>
                </c:pt>
                <c:pt idx="299">
                  <c:v>2/18/2011</c:v>
                </c:pt>
                <c:pt idx="300">
                  <c:v>2/18/2017</c:v>
                </c:pt>
                <c:pt idx="301">
                  <c:v>2/19/2012</c:v>
                </c:pt>
                <c:pt idx="302">
                  <c:v>2/19/2019</c:v>
                </c:pt>
                <c:pt idx="303">
                  <c:v>2/2/2016</c:v>
                </c:pt>
                <c:pt idx="304">
                  <c:v>2/2/2019</c:v>
                </c:pt>
                <c:pt idx="305">
                  <c:v>2/20/2010</c:v>
                </c:pt>
                <c:pt idx="306">
                  <c:v>2/20/2015</c:v>
                </c:pt>
                <c:pt idx="307">
                  <c:v>2/20/2016</c:v>
                </c:pt>
                <c:pt idx="308">
                  <c:v>2/21/2011</c:v>
                </c:pt>
                <c:pt idx="309">
                  <c:v>2/21/2016</c:v>
                </c:pt>
                <c:pt idx="310">
                  <c:v>2/21/2019</c:v>
                </c:pt>
                <c:pt idx="311">
                  <c:v>2/22/2012</c:v>
                </c:pt>
                <c:pt idx="312">
                  <c:v>2/22/2013</c:v>
                </c:pt>
                <c:pt idx="313">
                  <c:v>2/22/2019</c:v>
                </c:pt>
                <c:pt idx="314">
                  <c:v>2/23/2017</c:v>
                </c:pt>
                <c:pt idx="315">
                  <c:v>2/24/2015</c:v>
                </c:pt>
                <c:pt idx="316">
                  <c:v>2/24/2017</c:v>
                </c:pt>
                <c:pt idx="317">
                  <c:v>2/25/2010</c:v>
                </c:pt>
                <c:pt idx="318">
                  <c:v>2/25/2011</c:v>
                </c:pt>
                <c:pt idx="319">
                  <c:v>2/25/2016</c:v>
                </c:pt>
                <c:pt idx="320">
                  <c:v>2/25/2018</c:v>
                </c:pt>
                <c:pt idx="321">
                  <c:v>2/26/2012</c:v>
                </c:pt>
                <c:pt idx="322">
                  <c:v>2/27/2019</c:v>
                </c:pt>
                <c:pt idx="323">
                  <c:v>2/28/2011</c:v>
                </c:pt>
                <c:pt idx="324">
                  <c:v>2/28/2012</c:v>
                </c:pt>
                <c:pt idx="325">
                  <c:v>2/28/2013</c:v>
                </c:pt>
                <c:pt idx="326">
                  <c:v>2/28/2015</c:v>
                </c:pt>
                <c:pt idx="327">
                  <c:v>2/28/2016</c:v>
                </c:pt>
                <c:pt idx="328">
                  <c:v>2/29/2012</c:v>
                </c:pt>
                <c:pt idx="329">
                  <c:v>2/3/2011</c:v>
                </c:pt>
                <c:pt idx="330">
                  <c:v>2/3/2016</c:v>
                </c:pt>
                <c:pt idx="331">
                  <c:v>2/3/2019</c:v>
                </c:pt>
                <c:pt idx="332">
                  <c:v>2/5/2018</c:v>
                </c:pt>
                <c:pt idx="333">
                  <c:v>2/6/2013</c:v>
                </c:pt>
                <c:pt idx="334">
                  <c:v>2/6/2015</c:v>
                </c:pt>
                <c:pt idx="335">
                  <c:v>2/6/2017</c:v>
                </c:pt>
                <c:pt idx="336">
                  <c:v>2/6/2018</c:v>
                </c:pt>
                <c:pt idx="337">
                  <c:v>2/8/2020</c:v>
                </c:pt>
                <c:pt idx="338">
                  <c:v>2/9/2010</c:v>
                </c:pt>
                <c:pt idx="339">
                  <c:v>2/9/2011</c:v>
                </c:pt>
                <c:pt idx="340">
                  <c:v>2/9/2017</c:v>
                </c:pt>
                <c:pt idx="341">
                  <c:v>3/1/2010</c:v>
                </c:pt>
                <c:pt idx="342">
                  <c:v>3/1/2012</c:v>
                </c:pt>
                <c:pt idx="343">
                  <c:v>3/1/2016</c:v>
                </c:pt>
                <c:pt idx="344">
                  <c:v>3/1/2017</c:v>
                </c:pt>
                <c:pt idx="345">
                  <c:v>3/1/2019</c:v>
                </c:pt>
                <c:pt idx="346">
                  <c:v>3/10/2014</c:v>
                </c:pt>
                <c:pt idx="347">
                  <c:v>3/10/2019</c:v>
                </c:pt>
                <c:pt idx="348">
                  <c:v>3/11/2011</c:v>
                </c:pt>
                <c:pt idx="349">
                  <c:v>3/11/2013</c:v>
                </c:pt>
                <c:pt idx="350">
                  <c:v>3/11/2018</c:v>
                </c:pt>
                <c:pt idx="351">
                  <c:v>3/12/2013</c:v>
                </c:pt>
                <c:pt idx="352">
                  <c:v>3/12/2016</c:v>
                </c:pt>
                <c:pt idx="353">
                  <c:v>3/12/2019</c:v>
                </c:pt>
                <c:pt idx="354">
                  <c:v>3/13/2013</c:v>
                </c:pt>
                <c:pt idx="355">
                  <c:v>3/13/2015</c:v>
                </c:pt>
                <c:pt idx="356">
                  <c:v>3/13/2017</c:v>
                </c:pt>
                <c:pt idx="357">
                  <c:v>3/14/2013</c:v>
                </c:pt>
                <c:pt idx="358">
                  <c:v>3/14/2014</c:v>
                </c:pt>
                <c:pt idx="359">
                  <c:v>3/14/2019</c:v>
                </c:pt>
                <c:pt idx="360">
                  <c:v>3/15/2012</c:v>
                </c:pt>
                <c:pt idx="361">
                  <c:v>3/15/2015</c:v>
                </c:pt>
                <c:pt idx="362">
                  <c:v>3/15/2016</c:v>
                </c:pt>
                <c:pt idx="363">
                  <c:v>3/15/2017</c:v>
                </c:pt>
                <c:pt idx="364">
                  <c:v>3/15/2019</c:v>
                </c:pt>
                <c:pt idx="365">
                  <c:v>3/16/2016</c:v>
                </c:pt>
                <c:pt idx="366">
                  <c:v>3/17/2014</c:v>
                </c:pt>
                <c:pt idx="367">
                  <c:v>3/17/2016</c:v>
                </c:pt>
                <c:pt idx="368">
                  <c:v>3/17/2018</c:v>
                </c:pt>
                <c:pt idx="369">
                  <c:v>3/17/2019</c:v>
                </c:pt>
                <c:pt idx="370">
                  <c:v>3/18/2013</c:v>
                </c:pt>
                <c:pt idx="371">
                  <c:v>3/18/2016</c:v>
                </c:pt>
                <c:pt idx="372">
                  <c:v>3/18/2019</c:v>
                </c:pt>
                <c:pt idx="373">
                  <c:v>3/19/2011</c:v>
                </c:pt>
                <c:pt idx="374">
                  <c:v>3/19/2013</c:v>
                </c:pt>
                <c:pt idx="375">
                  <c:v>3/19/2014</c:v>
                </c:pt>
                <c:pt idx="376">
                  <c:v>3/19/2017</c:v>
                </c:pt>
                <c:pt idx="377">
                  <c:v>3/19/2019</c:v>
                </c:pt>
                <c:pt idx="378">
                  <c:v>3/2/2010</c:v>
                </c:pt>
                <c:pt idx="379">
                  <c:v>3/2/2018</c:v>
                </c:pt>
                <c:pt idx="380">
                  <c:v>3/2/2019</c:v>
                </c:pt>
                <c:pt idx="381">
                  <c:v>3/20/2010</c:v>
                </c:pt>
                <c:pt idx="382">
                  <c:v>3/20/2016</c:v>
                </c:pt>
                <c:pt idx="383">
                  <c:v>3/20/2017</c:v>
                </c:pt>
                <c:pt idx="384">
                  <c:v>3/21/2012</c:v>
                </c:pt>
                <c:pt idx="385">
                  <c:v>3/21/2015</c:v>
                </c:pt>
                <c:pt idx="386">
                  <c:v>3/23/2011</c:v>
                </c:pt>
                <c:pt idx="387">
                  <c:v>3/23/2012</c:v>
                </c:pt>
                <c:pt idx="388">
                  <c:v>3/23/2013</c:v>
                </c:pt>
                <c:pt idx="389">
                  <c:v>3/23/2015</c:v>
                </c:pt>
                <c:pt idx="390">
                  <c:v>3/23/2016</c:v>
                </c:pt>
                <c:pt idx="391">
                  <c:v>3/23/2019</c:v>
                </c:pt>
                <c:pt idx="392">
                  <c:v>3/24/2013</c:v>
                </c:pt>
                <c:pt idx="393">
                  <c:v>3/24/2018</c:v>
                </c:pt>
                <c:pt idx="394">
                  <c:v>3/25/2014</c:v>
                </c:pt>
                <c:pt idx="395">
                  <c:v>3/25/2016</c:v>
                </c:pt>
                <c:pt idx="396">
                  <c:v>3/25/2019</c:v>
                </c:pt>
                <c:pt idx="397">
                  <c:v>3/26/2010</c:v>
                </c:pt>
                <c:pt idx="398">
                  <c:v>3/27/2010</c:v>
                </c:pt>
                <c:pt idx="399">
                  <c:v>3/28/2010</c:v>
                </c:pt>
                <c:pt idx="400">
                  <c:v>3/28/2016</c:v>
                </c:pt>
                <c:pt idx="401">
                  <c:v>3/28/2017</c:v>
                </c:pt>
                <c:pt idx="402">
                  <c:v>3/29/2010</c:v>
                </c:pt>
                <c:pt idx="403">
                  <c:v>3/29/2011</c:v>
                </c:pt>
                <c:pt idx="404">
                  <c:v>3/29/2012</c:v>
                </c:pt>
                <c:pt idx="405">
                  <c:v>3/29/2013</c:v>
                </c:pt>
                <c:pt idx="406">
                  <c:v>3/29/2014</c:v>
                </c:pt>
                <c:pt idx="407">
                  <c:v>3/3/2012</c:v>
                </c:pt>
                <c:pt idx="408">
                  <c:v>3/3/2017</c:v>
                </c:pt>
                <c:pt idx="409">
                  <c:v>3/3/2018</c:v>
                </c:pt>
                <c:pt idx="410">
                  <c:v>3/30/2016</c:v>
                </c:pt>
                <c:pt idx="411">
                  <c:v>3/30/2017</c:v>
                </c:pt>
                <c:pt idx="412">
                  <c:v>3/30/2019</c:v>
                </c:pt>
                <c:pt idx="413">
                  <c:v>3/31/2015</c:v>
                </c:pt>
                <c:pt idx="414">
                  <c:v>3/31/2018</c:v>
                </c:pt>
                <c:pt idx="415">
                  <c:v>3/4/2010</c:v>
                </c:pt>
                <c:pt idx="416">
                  <c:v>3/4/2015</c:v>
                </c:pt>
                <c:pt idx="417">
                  <c:v>3/4/2016</c:v>
                </c:pt>
                <c:pt idx="418">
                  <c:v>3/6/2010</c:v>
                </c:pt>
                <c:pt idx="419">
                  <c:v>3/6/2011</c:v>
                </c:pt>
                <c:pt idx="420">
                  <c:v>3/6/2012</c:v>
                </c:pt>
                <c:pt idx="421">
                  <c:v>3/6/2013</c:v>
                </c:pt>
                <c:pt idx="422">
                  <c:v>3/6/2014</c:v>
                </c:pt>
                <c:pt idx="423">
                  <c:v>3/6/2015</c:v>
                </c:pt>
                <c:pt idx="424">
                  <c:v>3/6/2016</c:v>
                </c:pt>
                <c:pt idx="425">
                  <c:v>3/7/2015</c:v>
                </c:pt>
                <c:pt idx="426">
                  <c:v>3/7/2018</c:v>
                </c:pt>
                <c:pt idx="427">
                  <c:v>3/8/2010</c:v>
                </c:pt>
                <c:pt idx="428">
                  <c:v>3/8/2012</c:v>
                </c:pt>
                <c:pt idx="429">
                  <c:v>3/8/2016</c:v>
                </c:pt>
                <c:pt idx="430">
                  <c:v>3/9/2010</c:v>
                </c:pt>
                <c:pt idx="431">
                  <c:v>3/9/2013</c:v>
                </c:pt>
                <c:pt idx="432">
                  <c:v>3/9/2014</c:v>
                </c:pt>
                <c:pt idx="433">
                  <c:v>3/9/2017</c:v>
                </c:pt>
                <c:pt idx="434">
                  <c:v>4/1/2012</c:v>
                </c:pt>
                <c:pt idx="435">
                  <c:v>4/1/2016</c:v>
                </c:pt>
                <c:pt idx="436">
                  <c:v>4/10/2016</c:v>
                </c:pt>
                <c:pt idx="437">
                  <c:v>4/10/2018</c:v>
                </c:pt>
                <c:pt idx="438">
                  <c:v>4/10/2019</c:v>
                </c:pt>
                <c:pt idx="439">
                  <c:v>4/11/2014</c:v>
                </c:pt>
                <c:pt idx="440">
                  <c:v>4/12/2012</c:v>
                </c:pt>
                <c:pt idx="441">
                  <c:v>4/12/2018</c:v>
                </c:pt>
                <c:pt idx="442">
                  <c:v>4/13/2011</c:v>
                </c:pt>
                <c:pt idx="443">
                  <c:v>4/13/2015</c:v>
                </c:pt>
                <c:pt idx="444">
                  <c:v>4/14/2016</c:v>
                </c:pt>
                <c:pt idx="445">
                  <c:v>4/14/2017</c:v>
                </c:pt>
                <c:pt idx="446">
                  <c:v>4/14/2019</c:v>
                </c:pt>
                <c:pt idx="447">
                  <c:v>4/16/2013</c:v>
                </c:pt>
                <c:pt idx="448">
                  <c:v>4/17/2010</c:v>
                </c:pt>
                <c:pt idx="449">
                  <c:v>4/17/2018</c:v>
                </c:pt>
                <c:pt idx="450">
                  <c:v>4/18/2018</c:v>
                </c:pt>
                <c:pt idx="451">
                  <c:v>4/18/2019</c:v>
                </c:pt>
                <c:pt idx="452">
                  <c:v>4/19/2011</c:v>
                </c:pt>
                <c:pt idx="453">
                  <c:v>4/19/2013</c:v>
                </c:pt>
                <c:pt idx="454">
                  <c:v>4/2/2011</c:v>
                </c:pt>
                <c:pt idx="455">
                  <c:v>4/2/2012</c:v>
                </c:pt>
                <c:pt idx="456">
                  <c:v>4/2/2018</c:v>
                </c:pt>
                <c:pt idx="457">
                  <c:v>4/20/2011</c:v>
                </c:pt>
                <c:pt idx="458">
                  <c:v>4/20/2012</c:v>
                </c:pt>
                <c:pt idx="459">
                  <c:v>4/20/2013</c:v>
                </c:pt>
                <c:pt idx="460">
                  <c:v>4/21/2013</c:v>
                </c:pt>
                <c:pt idx="461">
                  <c:v>4/21/2014</c:v>
                </c:pt>
                <c:pt idx="462">
                  <c:v>4/21/2015</c:v>
                </c:pt>
                <c:pt idx="463">
                  <c:v>4/21/2018</c:v>
                </c:pt>
                <c:pt idx="464">
                  <c:v>4/21/2019</c:v>
                </c:pt>
                <c:pt idx="465">
                  <c:v>4/22/2017</c:v>
                </c:pt>
                <c:pt idx="466">
                  <c:v>4/22/2019</c:v>
                </c:pt>
                <c:pt idx="467">
                  <c:v>4/23/2014</c:v>
                </c:pt>
                <c:pt idx="468">
                  <c:v>4/23/2017</c:v>
                </c:pt>
                <c:pt idx="469">
                  <c:v>4/24/2012</c:v>
                </c:pt>
                <c:pt idx="470">
                  <c:v>4/24/2018</c:v>
                </c:pt>
                <c:pt idx="471">
                  <c:v>4/25/2010</c:v>
                </c:pt>
                <c:pt idx="472">
                  <c:v>4/26/2012</c:v>
                </c:pt>
                <c:pt idx="473">
                  <c:v>4/27/2012</c:v>
                </c:pt>
                <c:pt idx="474">
                  <c:v>4/27/2014</c:v>
                </c:pt>
                <c:pt idx="475">
                  <c:v>4/28/2010</c:v>
                </c:pt>
                <c:pt idx="476">
                  <c:v>4/28/2014</c:v>
                </c:pt>
                <c:pt idx="477">
                  <c:v>4/28/2015</c:v>
                </c:pt>
                <c:pt idx="478">
                  <c:v>4/28/2016</c:v>
                </c:pt>
                <c:pt idx="479">
                  <c:v>4/28/2018</c:v>
                </c:pt>
                <c:pt idx="480">
                  <c:v>4/29/2012</c:v>
                </c:pt>
                <c:pt idx="481">
                  <c:v>4/29/2016</c:v>
                </c:pt>
                <c:pt idx="482">
                  <c:v>4/3/2011</c:v>
                </c:pt>
                <c:pt idx="483">
                  <c:v>4/3/2012</c:v>
                </c:pt>
                <c:pt idx="484">
                  <c:v>4/3/2013</c:v>
                </c:pt>
                <c:pt idx="485">
                  <c:v>4/3/2018</c:v>
                </c:pt>
                <c:pt idx="486">
                  <c:v>4/30/2017</c:v>
                </c:pt>
                <c:pt idx="487">
                  <c:v>4/30/2019</c:v>
                </c:pt>
                <c:pt idx="488">
                  <c:v>4/4/2018</c:v>
                </c:pt>
                <c:pt idx="489">
                  <c:v>4/5/2010</c:v>
                </c:pt>
                <c:pt idx="490">
                  <c:v>4/6/2010</c:v>
                </c:pt>
                <c:pt idx="491">
                  <c:v>4/6/2011</c:v>
                </c:pt>
                <c:pt idx="492">
                  <c:v>4/6/2016</c:v>
                </c:pt>
                <c:pt idx="493">
                  <c:v>4/7/2016</c:v>
                </c:pt>
                <c:pt idx="494">
                  <c:v>4/7/2018</c:v>
                </c:pt>
                <c:pt idx="495">
                  <c:v>4/8/2014</c:v>
                </c:pt>
                <c:pt idx="496">
                  <c:v>4/8/2017</c:v>
                </c:pt>
                <c:pt idx="497">
                  <c:v>4/8/2019</c:v>
                </c:pt>
                <c:pt idx="498">
                  <c:v>4/9/2010</c:v>
                </c:pt>
                <c:pt idx="499">
                  <c:v>4/9/2011</c:v>
                </c:pt>
                <c:pt idx="500">
                  <c:v>5/1/2011</c:v>
                </c:pt>
                <c:pt idx="501">
                  <c:v>5/1/2014</c:v>
                </c:pt>
                <c:pt idx="502">
                  <c:v>5/10/2011</c:v>
                </c:pt>
                <c:pt idx="503">
                  <c:v>5/10/2017</c:v>
                </c:pt>
                <c:pt idx="504">
                  <c:v>5/10/2018</c:v>
                </c:pt>
                <c:pt idx="505">
                  <c:v>5/11/2010</c:v>
                </c:pt>
                <c:pt idx="506">
                  <c:v>5/11/2012</c:v>
                </c:pt>
                <c:pt idx="507">
                  <c:v>5/11/2017</c:v>
                </c:pt>
                <c:pt idx="508">
                  <c:v>5/11/2018</c:v>
                </c:pt>
                <c:pt idx="509">
                  <c:v>5/12/2019</c:v>
                </c:pt>
                <c:pt idx="510">
                  <c:v>5/13/2012</c:v>
                </c:pt>
                <c:pt idx="511">
                  <c:v>5/13/2016</c:v>
                </c:pt>
                <c:pt idx="512">
                  <c:v>5/13/2019</c:v>
                </c:pt>
                <c:pt idx="513">
                  <c:v>5/14/2011</c:v>
                </c:pt>
                <c:pt idx="514">
                  <c:v>5/15/2010</c:v>
                </c:pt>
                <c:pt idx="515">
                  <c:v>5/15/2011</c:v>
                </c:pt>
                <c:pt idx="516">
                  <c:v>5/15/2012</c:v>
                </c:pt>
                <c:pt idx="517">
                  <c:v>5/15/2019</c:v>
                </c:pt>
                <c:pt idx="518">
                  <c:v>5/16/2011</c:v>
                </c:pt>
                <c:pt idx="519">
                  <c:v>5/16/2015</c:v>
                </c:pt>
                <c:pt idx="520">
                  <c:v>5/16/2016</c:v>
                </c:pt>
                <c:pt idx="521">
                  <c:v>5/17/2012</c:v>
                </c:pt>
                <c:pt idx="522">
                  <c:v>5/17/2015</c:v>
                </c:pt>
                <c:pt idx="523">
                  <c:v>5/17/2017</c:v>
                </c:pt>
                <c:pt idx="524">
                  <c:v>5/18/2014</c:v>
                </c:pt>
                <c:pt idx="525">
                  <c:v>5/19/2011</c:v>
                </c:pt>
                <c:pt idx="526">
                  <c:v>5/19/2013</c:v>
                </c:pt>
                <c:pt idx="527">
                  <c:v>5/19/2015</c:v>
                </c:pt>
                <c:pt idx="528">
                  <c:v>5/2/2012</c:v>
                </c:pt>
                <c:pt idx="529">
                  <c:v>5/20/2011</c:v>
                </c:pt>
                <c:pt idx="530">
                  <c:v>5/20/2012</c:v>
                </c:pt>
                <c:pt idx="531">
                  <c:v>5/20/2015</c:v>
                </c:pt>
                <c:pt idx="532">
                  <c:v>5/20/2017</c:v>
                </c:pt>
                <c:pt idx="533">
                  <c:v>5/21/2011</c:v>
                </c:pt>
                <c:pt idx="534">
                  <c:v>5/21/2015</c:v>
                </c:pt>
                <c:pt idx="535">
                  <c:v>5/21/2018</c:v>
                </c:pt>
                <c:pt idx="536">
                  <c:v>5/22/2014</c:v>
                </c:pt>
                <c:pt idx="537">
                  <c:v>5/23/2013</c:v>
                </c:pt>
                <c:pt idx="538">
                  <c:v>5/23/2014</c:v>
                </c:pt>
                <c:pt idx="539">
                  <c:v>5/23/2017</c:v>
                </c:pt>
                <c:pt idx="540">
                  <c:v>5/24/2010</c:v>
                </c:pt>
                <c:pt idx="541">
                  <c:v>5/24/2011</c:v>
                </c:pt>
                <c:pt idx="542">
                  <c:v>5/24/2012</c:v>
                </c:pt>
                <c:pt idx="543">
                  <c:v>5/24/2013</c:v>
                </c:pt>
                <c:pt idx="544">
                  <c:v>5/24/2017</c:v>
                </c:pt>
                <c:pt idx="545">
                  <c:v>5/24/2018</c:v>
                </c:pt>
                <c:pt idx="546">
                  <c:v>5/25/2019</c:v>
                </c:pt>
                <c:pt idx="547">
                  <c:v>5/27/2017</c:v>
                </c:pt>
                <c:pt idx="548">
                  <c:v>5/27/2018</c:v>
                </c:pt>
                <c:pt idx="549">
                  <c:v>5/28/2013</c:v>
                </c:pt>
                <c:pt idx="550">
                  <c:v>5/29/2013</c:v>
                </c:pt>
                <c:pt idx="551">
                  <c:v>5/29/2015</c:v>
                </c:pt>
                <c:pt idx="552">
                  <c:v>5/29/2016</c:v>
                </c:pt>
                <c:pt idx="553">
                  <c:v>5/29/2019</c:v>
                </c:pt>
                <c:pt idx="554">
                  <c:v>5/3/2014</c:v>
                </c:pt>
                <c:pt idx="555">
                  <c:v>5/3/2018</c:v>
                </c:pt>
                <c:pt idx="556">
                  <c:v>5/30/2011</c:v>
                </c:pt>
                <c:pt idx="557">
                  <c:v>5/31/2010</c:v>
                </c:pt>
                <c:pt idx="558">
                  <c:v>5/31/2017</c:v>
                </c:pt>
                <c:pt idx="559">
                  <c:v>5/31/2019</c:v>
                </c:pt>
                <c:pt idx="560">
                  <c:v>5/4/2011</c:v>
                </c:pt>
                <c:pt idx="561">
                  <c:v>5/4/2014</c:v>
                </c:pt>
                <c:pt idx="562">
                  <c:v>5/4/2017</c:v>
                </c:pt>
                <c:pt idx="563">
                  <c:v>5/4/2019</c:v>
                </c:pt>
                <c:pt idx="564">
                  <c:v>5/6/2012</c:v>
                </c:pt>
                <c:pt idx="565">
                  <c:v>5/6/2014</c:v>
                </c:pt>
                <c:pt idx="566">
                  <c:v>5/6/2016</c:v>
                </c:pt>
                <c:pt idx="567">
                  <c:v>5/7/2010</c:v>
                </c:pt>
                <c:pt idx="568">
                  <c:v>5/7/2011</c:v>
                </c:pt>
                <c:pt idx="569">
                  <c:v>5/7/2012</c:v>
                </c:pt>
                <c:pt idx="570">
                  <c:v>5/7/2015</c:v>
                </c:pt>
                <c:pt idx="571">
                  <c:v>5/7/2019</c:v>
                </c:pt>
                <c:pt idx="572">
                  <c:v>5/8/2012</c:v>
                </c:pt>
                <c:pt idx="573">
                  <c:v>5/8/2015</c:v>
                </c:pt>
                <c:pt idx="574">
                  <c:v>5/9/2010</c:v>
                </c:pt>
                <c:pt idx="575">
                  <c:v>5/9/2011</c:v>
                </c:pt>
                <c:pt idx="576">
                  <c:v>5/9/2012</c:v>
                </c:pt>
                <c:pt idx="577">
                  <c:v>5/9/2016</c:v>
                </c:pt>
                <c:pt idx="578">
                  <c:v>6/1/2017</c:v>
                </c:pt>
                <c:pt idx="579">
                  <c:v>6/1/2019</c:v>
                </c:pt>
                <c:pt idx="580">
                  <c:v>6/10/2018</c:v>
                </c:pt>
                <c:pt idx="581">
                  <c:v>6/11/2013</c:v>
                </c:pt>
                <c:pt idx="582">
                  <c:v>6/11/2014</c:v>
                </c:pt>
                <c:pt idx="583">
                  <c:v>6/12/2012</c:v>
                </c:pt>
                <c:pt idx="584">
                  <c:v>6/14/2014</c:v>
                </c:pt>
                <c:pt idx="585">
                  <c:v>6/15/2015</c:v>
                </c:pt>
                <c:pt idx="586">
                  <c:v>6/16/2014</c:v>
                </c:pt>
                <c:pt idx="587">
                  <c:v>6/16/2015</c:v>
                </c:pt>
                <c:pt idx="588">
                  <c:v>6/17/2010</c:v>
                </c:pt>
                <c:pt idx="589">
                  <c:v>6/17/2012</c:v>
                </c:pt>
                <c:pt idx="590">
                  <c:v>6/17/2017</c:v>
                </c:pt>
                <c:pt idx="591">
                  <c:v>6/18/2011</c:v>
                </c:pt>
                <c:pt idx="592">
                  <c:v>6/18/2015</c:v>
                </c:pt>
                <c:pt idx="593">
                  <c:v>6/18/2017</c:v>
                </c:pt>
                <c:pt idx="594">
                  <c:v>6/18/2018</c:v>
                </c:pt>
                <c:pt idx="595">
                  <c:v>6/19/2014</c:v>
                </c:pt>
                <c:pt idx="596">
                  <c:v>6/19/2015</c:v>
                </c:pt>
                <c:pt idx="597">
                  <c:v>6/19/2016</c:v>
                </c:pt>
                <c:pt idx="598">
                  <c:v>6/20/2013</c:v>
                </c:pt>
                <c:pt idx="599">
                  <c:v>6/21/2010</c:v>
                </c:pt>
                <c:pt idx="600">
                  <c:v>6/21/2018</c:v>
                </c:pt>
                <c:pt idx="601">
                  <c:v>6/22/2014</c:v>
                </c:pt>
                <c:pt idx="602">
                  <c:v>6/23/2012</c:v>
                </c:pt>
                <c:pt idx="603">
                  <c:v>6/23/2014</c:v>
                </c:pt>
                <c:pt idx="604">
                  <c:v>6/23/2016</c:v>
                </c:pt>
                <c:pt idx="605">
                  <c:v>6/24/2010</c:v>
                </c:pt>
                <c:pt idx="606">
                  <c:v>6/24/2015</c:v>
                </c:pt>
                <c:pt idx="607">
                  <c:v>6/24/2018</c:v>
                </c:pt>
                <c:pt idx="608">
                  <c:v>6/25/2011</c:v>
                </c:pt>
                <c:pt idx="609">
                  <c:v>6/25/2019</c:v>
                </c:pt>
                <c:pt idx="610">
                  <c:v>6/26/2010</c:v>
                </c:pt>
                <c:pt idx="611">
                  <c:v>6/26/2012</c:v>
                </c:pt>
                <c:pt idx="612">
                  <c:v>6/26/2019</c:v>
                </c:pt>
                <c:pt idx="613">
                  <c:v>6/27/2017</c:v>
                </c:pt>
                <c:pt idx="614">
                  <c:v>6/27/2018</c:v>
                </c:pt>
                <c:pt idx="615">
                  <c:v>6/28/2011</c:v>
                </c:pt>
                <c:pt idx="616">
                  <c:v>6/28/2012</c:v>
                </c:pt>
                <c:pt idx="617">
                  <c:v>6/28/2013</c:v>
                </c:pt>
                <c:pt idx="618">
                  <c:v>6/28/2014</c:v>
                </c:pt>
                <c:pt idx="619">
                  <c:v>6/28/2018</c:v>
                </c:pt>
                <c:pt idx="620">
                  <c:v>6/29/2013</c:v>
                </c:pt>
                <c:pt idx="621">
                  <c:v>6/3/2016</c:v>
                </c:pt>
                <c:pt idx="622">
                  <c:v>6/30/2010</c:v>
                </c:pt>
                <c:pt idx="623">
                  <c:v>6/30/2012</c:v>
                </c:pt>
                <c:pt idx="624">
                  <c:v>6/30/2014</c:v>
                </c:pt>
                <c:pt idx="625">
                  <c:v>6/30/2016</c:v>
                </c:pt>
                <c:pt idx="626">
                  <c:v>6/4/2012</c:v>
                </c:pt>
                <c:pt idx="627">
                  <c:v>6/4/2016</c:v>
                </c:pt>
                <c:pt idx="628">
                  <c:v>6/5/2013</c:v>
                </c:pt>
                <c:pt idx="629">
                  <c:v>6/5/2016</c:v>
                </c:pt>
                <c:pt idx="630">
                  <c:v>6/6/2013</c:v>
                </c:pt>
                <c:pt idx="631">
                  <c:v>6/6/2015</c:v>
                </c:pt>
                <c:pt idx="632">
                  <c:v>6/7/2010</c:v>
                </c:pt>
                <c:pt idx="633">
                  <c:v>6/7/2011</c:v>
                </c:pt>
                <c:pt idx="634">
                  <c:v>6/7/2013</c:v>
                </c:pt>
                <c:pt idx="635">
                  <c:v>6/7/2014</c:v>
                </c:pt>
                <c:pt idx="636">
                  <c:v>6/7/2015</c:v>
                </c:pt>
                <c:pt idx="637">
                  <c:v>6/7/2017</c:v>
                </c:pt>
                <c:pt idx="638">
                  <c:v>6/8/2014</c:v>
                </c:pt>
                <c:pt idx="639">
                  <c:v>6/9/2012</c:v>
                </c:pt>
                <c:pt idx="640">
                  <c:v>7/1/2010</c:v>
                </c:pt>
                <c:pt idx="641">
                  <c:v>7/1/2014</c:v>
                </c:pt>
                <c:pt idx="642">
                  <c:v>7/1/2018</c:v>
                </c:pt>
                <c:pt idx="643">
                  <c:v>7/1/2019</c:v>
                </c:pt>
                <c:pt idx="644">
                  <c:v>7/10/2010</c:v>
                </c:pt>
                <c:pt idx="645">
                  <c:v>7/10/2015</c:v>
                </c:pt>
                <c:pt idx="646">
                  <c:v>7/10/2016</c:v>
                </c:pt>
                <c:pt idx="647">
                  <c:v>7/10/2017</c:v>
                </c:pt>
                <c:pt idx="648">
                  <c:v>7/11/2015</c:v>
                </c:pt>
                <c:pt idx="649">
                  <c:v>7/12/2010</c:v>
                </c:pt>
                <c:pt idx="650">
                  <c:v>7/12/2014</c:v>
                </c:pt>
                <c:pt idx="651">
                  <c:v>7/12/2015</c:v>
                </c:pt>
                <c:pt idx="652">
                  <c:v>7/12/2016</c:v>
                </c:pt>
                <c:pt idx="653">
                  <c:v>7/12/2019</c:v>
                </c:pt>
                <c:pt idx="654">
                  <c:v>7/13/2010</c:v>
                </c:pt>
                <c:pt idx="655">
                  <c:v>7/13/2011</c:v>
                </c:pt>
                <c:pt idx="656">
                  <c:v>7/13/2013</c:v>
                </c:pt>
                <c:pt idx="657">
                  <c:v>7/14/2010</c:v>
                </c:pt>
                <c:pt idx="658">
                  <c:v>7/15/2010</c:v>
                </c:pt>
                <c:pt idx="659">
                  <c:v>7/15/2012</c:v>
                </c:pt>
                <c:pt idx="660">
                  <c:v>7/17/2011</c:v>
                </c:pt>
                <c:pt idx="661">
                  <c:v>7/17/2017</c:v>
                </c:pt>
                <c:pt idx="662">
                  <c:v>7/17/2018</c:v>
                </c:pt>
                <c:pt idx="663">
                  <c:v>7/18/2010</c:v>
                </c:pt>
                <c:pt idx="664">
                  <c:v>7/18/2013</c:v>
                </c:pt>
                <c:pt idx="665">
                  <c:v>7/18/2014</c:v>
                </c:pt>
                <c:pt idx="666">
                  <c:v>7/18/2017</c:v>
                </c:pt>
                <c:pt idx="667">
                  <c:v>7/18/2018</c:v>
                </c:pt>
                <c:pt idx="668">
                  <c:v>7/19/2010</c:v>
                </c:pt>
                <c:pt idx="669">
                  <c:v>7/19/2011</c:v>
                </c:pt>
                <c:pt idx="670">
                  <c:v>7/19/2016</c:v>
                </c:pt>
                <c:pt idx="671">
                  <c:v>7/19/2017</c:v>
                </c:pt>
                <c:pt idx="672">
                  <c:v>7/2/2019</c:v>
                </c:pt>
                <c:pt idx="673">
                  <c:v>7/20/2012</c:v>
                </c:pt>
                <c:pt idx="674">
                  <c:v>7/21/2010</c:v>
                </c:pt>
                <c:pt idx="675">
                  <c:v>7/21/2011</c:v>
                </c:pt>
                <c:pt idx="676">
                  <c:v>7/21/2015</c:v>
                </c:pt>
                <c:pt idx="677">
                  <c:v>7/21/2018</c:v>
                </c:pt>
                <c:pt idx="678">
                  <c:v>7/21/2019</c:v>
                </c:pt>
                <c:pt idx="679">
                  <c:v>7/22/2011</c:v>
                </c:pt>
                <c:pt idx="680">
                  <c:v>7/22/2019</c:v>
                </c:pt>
                <c:pt idx="681">
                  <c:v>7/23/2011</c:v>
                </c:pt>
                <c:pt idx="682">
                  <c:v>7/23/2018</c:v>
                </c:pt>
                <c:pt idx="683">
                  <c:v>7/23/2019</c:v>
                </c:pt>
                <c:pt idx="684">
                  <c:v>7/24/2010</c:v>
                </c:pt>
                <c:pt idx="685">
                  <c:v>7/24/2013</c:v>
                </c:pt>
                <c:pt idx="686">
                  <c:v>7/24/2015</c:v>
                </c:pt>
                <c:pt idx="687">
                  <c:v>7/24/2017</c:v>
                </c:pt>
                <c:pt idx="688">
                  <c:v>7/24/2018</c:v>
                </c:pt>
                <c:pt idx="689">
                  <c:v>7/25/2019</c:v>
                </c:pt>
                <c:pt idx="690">
                  <c:v>7/26/2010</c:v>
                </c:pt>
                <c:pt idx="691">
                  <c:v>7/26/2011</c:v>
                </c:pt>
                <c:pt idx="692">
                  <c:v>7/26/2016</c:v>
                </c:pt>
                <c:pt idx="693">
                  <c:v>7/27/2013</c:v>
                </c:pt>
                <c:pt idx="694">
                  <c:v>7/27/2016</c:v>
                </c:pt>
                <c:pt idx="695">
                  <c:v>7/27/2017</c:v>
                </c:pt>
                <c:pt idx="696">
                  <c:v>7/27/2019</c:v>
                </c:pt>
                <c:pt idx="697">
                  <c:v>7/28/2014</c:v>
                </c:pt>
                <c:pt idx="698">
                  <c:v>7/28/2018</c:v>
                </c:pt>
                <c:pt idx="699">
                  <c:v>7/29/2017</c:v>
                </c:pt>
                <c:pt idx="700">
                  <c:v>7/3/2014</c:v>
                </c:pt>
                <c:pt idx="701">
                  <c:v>7/3/2015</c:v>
                </c:pt>
                <c:pt idx="702">
                  <c:v>7/3/2016</c:v>
                </c:pt>
                <c:pt idx="703">
                  <c:v>7/30/2014</c:v>
                </c:pt>
                <c:pt idx="704">
                  <c:v>7/31/2010</c:v>
                </c:pt>
                <c:pt idx="705">
                  <c:v>7/31/2015</c:v>
                </c:pt>
                <c:pt idx="706">
                  <c:v>7/31/2017</c:v>
                </c:pt>
                <c:pt idx="707">
                  <c:v>7/5/2010</c:v>
                </c:pt>
                <c:pt idx="708">
                  <c:v>7/5/2017</c:v>
                </c:pt>
                <c:pt idx="709">
                  <c:v>7/5/2019</c:v>
                </c:pt>
                <c:pt idx="710">
                  <c:v>7/6/2014</c:v>
                </c:pt>
                <c:pt idx="711">
                  <c:v>7/6/2015</c:v>
                </c:pt>
                <c:pt idx="712">
                  <c:v>7/6/2016</c:v>
                </c:pt>
                <c:pt idx="713">
                  <c:v>7/6/2019</c:v>
                </c:pt>
                <c:pt idx="714">
                  <c:v>7/7/2010</c:v>
                </c:pt>
                <c:pt idx="715">
                  <c:v>7/7/2015</c:v>
                </c:pt>
                <c:pt idx="716">
                  <c:v>7/7/2017</c:v>
                </c:pt>
                <c:pt idx="717">
                  <c:v>7/7/2019</c:v>
                </c:pt>
                <c:pt idx="718">
                  <c:v>7/8/2010</c:v>
                </c:pt>
                <c:pt idx="719">
                  <c:v>7/8/2016</c:v>
                </c:pt>
                <c:pt idx="720">
                  <c:v>7/9/2017</c:v>
                </c:pt>
                <c:pt idx="721">
                  <c:v>7/9/2018</c:v>
                </c:pt>
                <c:pt idx="722">
                  <c:v>8/1/2013</c:v>
                </c:pt>
                <c:pt idx="723">
                  <c:v>8/10/2012</c:v>
                </c:pt>
                <c:pt idx="724">
                  <c:v>8/10/2013</c:v>
                </c:pt>
                <c:pt idx="725">
                  <c:v>8/10/2016</c:v>
                </c:pt>
                <c:pt idx="726">
                  <c:v>8/10/2017</c:v>
                </c:pt>
                <c:pt idx="727">
                  <c:v>8/11/2010</c:v>
                </c:pt>
                <c:pt idx="728">
                  <c:v>8/11/2013</c:v>
                </c:pt>
                <c:pt idx="729">
                  <c:v>8/11/2018</c:v>
                </c:pt>
                <c:pt idx="730">
                  <c:v>8/12/2010</c:v>
                </c:pt>
                <c:pt idx="731">
                  <c:v>8/12/2014</c:v>
                </c:pt>
                <c:pt idx="732">
                  <c:v>8/12/2018</c:v>
                </c:pt>
                <c:pt idx="733">
                  <c:v>8/13/2012</c:v>
                </c:pt>
                <c:pt idx="734">
                  <c:v>8/13/2017</c:v>
                </c:pt>
                <c:pt idx="735">
                  <c:v>8/13/2018</c:v>
                </c:pt>
                <c:pt idx="736">
                  <c:v>8/15/2012</c:v>
                </c:pt>
                <c:pt idx="737">
                  <c:v>8/15/2014</c:v>
                </c:pt>
                <c:pt idx="738">
                  <c:v>8/15/2015</c:v>
                </c:pt>
                <c:pt idx="739">
                  <c:v>8/16/2013</c:v>
                </c:pt>
                <c:pt idx="740">
                  <c:v>8/16/2017</c:v>
                </c:pt>
                <c:pt idx="741">
                  <c:v>8/16/2018</c:v>
                </c:pt>
                <c:pt idx="742">
                  <c:v>8/18/2011</c:v>
                </c:pt>
                <c:pt idx="743">
                  <c:v>8/18/2015</c:v>
                </c:pt>
                <c:pt idx="744">
                  <c:v>8/18/2016</c:v>
                </c:pt>
                <c:pt idx="745">
                  <c:v>8/18/2018</c:v>
                </c:pt>
                <c:pt idx="746">
                  <c:v>8/19/2011</c:v>
                </c:pt>
                <c:pt idx="747">
                  <c:v>8/19/2016</c:v>
                </c:pt>
                <c:pt idx="748">
                  <c:v>8/19/2017</c:v>
                </c:pt>
                <c:pt idx="749">
                  <c:v>8/19/2018</c:v>
                </c:pt>
                <c:pt idx="750">
                  <c:v>8/19/2019</c:v>
                </c:pt>
                <c:pt idx="751">
                  <c:v>8/20/2014</c:v>
                </c:pt>
                <c:pt idx="752">
                  <c:v>8/21/2010</c:v>
                </c:pt>
                <c:pt idx="753">
                  <c:v>8/21/2014</c:v>
                </c:pt>
                <c:pt idx="754">
                  <c:v>8/23/2010</c:v>
                </c:pt>
                <c:pt idx="755">
                  <c:v>8/23/2015</c:v>
                </c:pt>
                <c:pt idx="756">
                  <c:v>8/23/2016</c:v>
                </c:pt>
                <c:pt idx="757">
                  <c:v>8/24/2016</c:v>
                </c:pt>
                <c:pt idx="758">
                  <c:v>8/25/2010</c:v>
                </c:pt>
                <c:pt idx="759">
                  <c:v>8/25/2012</c:v>
                </c:pt>
                <c:pt idx="760">
                  <c:v>8/25/2017</c:v>
                </c:pt>
                <c:pt idx="761">
                  <c:v>8/26/2018</c:v>
                </c:pt>
                <c:pt idx="762">
                  <c:v>8/27/2018</c:v>
                </c:pt>
                <c:pt idx="763">
                  <c:v>8/28/2012</c:v>
                </c:pt>
                <c:pt idx="764">
                  <c:v>8/29/2010</c:v>
                </c:pt>
                <c:pt idx="765">
                  <c:v>8/29/2013</c:v>
                </c:pt>
                <c:pt idx="766">
                  <c:v>8/29/2015</c:v>
                </c:pt>
                <c:pt idx="767">
                  <c:v>8/29/2016</c:v>
                </c:pt>
                <c:pt idx="768">
                  <c:v>8/29/2017</c:v>
                </c:pt>
                <c:pt idx="769">
                  <c:v>8/29/2018</c:v>
                </c:pt>
                <c:pt idx="770">
                  <c:v>8/3/2014</c:v>
                </c:pt>
                <c:pt idx="771">
                  <c:v>8/3/2015</c:v>
                </c:pt>
                <c:pt idx="772">
                  <c:v>8/3/2017</c:v>
                </c:pt>
                <c:pt idx="773">
                  <c:v>8/30/2015</c:v>
                </c:pt>
                <c:pt idx="774">
                  <c:v>8/30/2019</c:v>
                </c:pt>
                <c:pt idx="775">
                  <c:v>8/31/2017</c:v>
                </c:pt>
                <c:pt idx="776">
                  <c:v>8/4/2010</c:v>
                </c:pt>
                <c:pt idx="777">
                  <c:v>8/4/2014</c:v>
                </c:pt>
                <c:pt idx="778">
                  <c:v>8/4/2018</c:v>
                </c:pt>
                <c:pt idx="779">
                  <c:v>8/4/2019</c:v>
                </c:pt>
                <c:pt idx="780">
                  <c:v>8/5/2011</c:v>
                </c:pt>
                <c:pt idx="781">
                  <c:v>8/5/2015</c:v>
                </c:pt>
                <c:pt idx="782">
                  <c:v>8/5/2018</c:v>
                </c:pt>
                <c:pt idx="783">
                  <c:v>8/6/2013</c:v>
                </c:pt>
                <c:pt idx="784">
                  <c:v>8/6/2014</c:v>
                </c:pt>
                <c:pt idx="785">
                  <c:v>8/6/2015</c:v>
                </c:pt>
                <c:pt idx="786">
                  <c:v>8/6/2017</c:v>
                </c:pt>
                <c:pt idx="787">
                  <c:v>8/7/2010</c:v>
                </c:pt>
                <c:pt idx="788">
                  <c:v>8/7/2011</c:v>
                </c:pt>
                <c:pt idx="789">
                  <c:v>8/7/2012</c:v>
                </c:pt>
                <c:pt idx="790">
                  <c:v>8/7/2013</c:v>
                </c:pt>
                <c:pt idx="791">
                  <c:v>8/7/2015</c:v>
                </c:pt>
                <c:pt idx="792">
                  <c:v>8/8/2010</c:v>
                </c:pt>
                <c:pt idx="793">
                  <c:v>8/8/2013</c:v>
                </c:pt>
                <c:pt idx="794">
                  <c:v>8/9/2013</c:v>
                </c:pt>
                <c:pt idx="795">
                  <c:v>8/9/2014</c:v>
                </c:pt>
                <c:pt idx="796">
                  <c:v>8/9/2016</c:v>
                </c:pt>
                <c:pt idx="797">
                  <c:v>9/1/2018</c:v>
                </c:pt>
                <c:pt idx="798">
                  <c:v>9/1/2019</c:v>
                </c:pt>
                <c:pt idx="799">
                  <c:v>9/10/2013</c:v>
                </c:pt>
                <c:pt idx="800">
                  <c:v>9/11/2010</c:v>
                </c:pt>
                <c:pt idx="801">
                  <c:v>9/11/2016</c:v>
                </c:pt>
                <c:pt idx="802">
                  <c:v>9/11/2019</c:v>
                </c:pt>
                <c:pt idx="803">
                  <c:v>9/12/2011</c:v>
                </c:pt>
                <c:pt idx="804">
                  <c:v>9/12/2014</c:v>
                </c:pt>
                <c:pt idx="805">
                  <c:v>9/12/2016</c:v>
                </c:pt>
                <c:pt idx="806">
                  <c:v>9/12/2017</c:v>
                </c:pt>
                <c:pt idx="807">
                  <c:v>9/13/2010</c:v>
                </c:pt>
                <c:pt idx="808">
                  <c:v>9/13/2011</c:v>
                </c:pt>
                <c:pt idx="809">
                  <c:v>9/13/2017</c:v>
                </c:pt>
                <c:pt idx="810">
                  <c:v>9/13/2019</c:v>
                </c:pt>
                <c:pt idx="811">
                  <c:v>9/14/2010</c:v>
                </c:pt>
                <c:pt idx="812">
                  <c:v>9/14/2017</c:v>
                </c:pt>
                <c:pt idx="813">
                  <c:v>9/16/2015</c:v>
                </c:pt>
                <c:pt idx="814">
                  <c:v>9/16/2018</c:v>
                </c:pt>
                <c:pt idx="815">
                  <c:v>9/17/2016</c:v>
                </c:pt>
                <c:pt idx="816">
                  <c:v>9/17/2018</c:v>
                </c:pt>
                <c:pt idx="817">
                  <c:v>9/18/2011</c:v>
                </c:pt>
                <c:pt idx="818">
                  <c:v>9/18/2012</c:v>
                </c:pt>
                <c:pt idx="819">
                  <c:v>9/18/2015</c:v>
                </c:pt>
                <c:pt idx="820">
                  <c:v>9/18/2016</c:v>
                </c:pt>
                <c:pt idx="821">
                  <c:v>9/18/2017</c:v>
                </c:pt>
                <c:pt idx="822">
                  <c:v>9/18/2018</c:v>
                </c:pt>
                <c:pt idx="823">
                  <c:v>9/18/2019</c:v>
                </c:pt>
                <c:pt idx="824">
                  <c:v>9/19/2010</c:v>
                </c:pt>
                <c:pt idx="825">
                  <c:v>9/19/2011</c:v>
                </c:pt>
                <c:pt idx="826">
                  <c:v>9/19/2014</c:v>
                </c:pt>
                <c:pt idx="827">
                  <c:v>9/19/2015</c:v>
                </c:pt>
                <c:pt idx="828">
                  <c:v>9/19/2016</c:v>
                </c:pt>
                <c:pt idx="829">
                  <c:v>9/19/2017</c:v>
                </c:pt>
                <c:pt idx="830">
                  <c:v>9/2/2015</c:v>
                </c:pt>
                <c:pt idx="831">
                  <c:v>9/2/2017</c:v>
                </c:pt>
                <c:pt idx="832">
                  <c:v>9/20/2013</c:v>
                </c:pt>
                <c:pt idx="833">
                  <c:v>9/20/2014</c:v>
                </c:pt>
                <c:pt idx="834">
                  <c:v>9/20/2017</c:v>
                </c:pt>
                <c:pt idx="835">
                  <c:v>9/20/2018</c:v>
                </c:pt>
                <c:pt idx="836">
                  <c:v>9/20/2019</c:v>
                </c:pt>
                <c:pt idx="837">
                  <c:v>9/21/2013</c:v>
                </c:pt>
                <c:pt idx="838">
                  <c:v>9/22/2010</c:v>
                </c:pt>
                <c:pt idx="839">
                  <c:v>9/22/2013</c:v>
                </c:pt>
                <c:pt idx="840">
                  <c:v>9/22/2014</c:v>
                </c:pt>
                <c:pt idx="841">
                  <c:v>9/22/2015</c:v>
                </c:pt>
                <c:pt idx="842">
                  <c:v>9/22/2016</c:v>
                </c:pt>
                <c:pt idx="843">
                  <c:v>9/22/2018</c:v>
                </c:pt>
                <c:pt idx="844">
                  <c:v>9/23/2018</c:v>
                </c:pt>
                <c:pt idx="845">
                  <c:v>9/24/2011</c:v>
                </c:pt>
                <c:pt idx="846">
                  <c:v>9/24/2014</c:v>
                </c:pt>
                <c:pt idx="847">
                  <c:v>9/25/2016</c:v>
                </c:pt>
                <c:pt idx="848">
                  <c:v>9/26/2013</c:v>
                </c:pt>
                <c:pt idx="849">
                  <c:v>9/27/2010</c:v>
                </c:pt>
                <c:pt idx="850">
                  <c:v>9/28/2011</c:v>
                </c:pt>
                <c:pt idx="851">
                  <c:v>9/28/2012</c:v>
                </c:pt>
                <c:pt idx="852">
                  <c:v>9/28/2013</c:v>
                </c:pt>
                <c:pt idx="853">
                  <c:v>9/28/2015</c:v>
                </c:pt>
                <c:pt idx="854">
                  <c:v>9/28/2017</c:v>
                </c:pt>
                <c:pt idx="855">
                  <c:v>9/29/2014</c:v>
                </c:pt>
                <c:pt idx="856">
                  <c:v>9/29/2015</c:v>
                </c:pt>
                <c:pt idx="857">
                  <c:v>9/3/2011</c:v>
                </c:pt>
                <c:pt idx="858">
                  <c:v>9/3/2016</c:v>
                </c:pt>
                <c:pt idx="859">
                  <c:v>9/30/2012</c:v>
                </c:pt>
                <c:pt idx="860">
                  <c:v>9/30/2015</c:v>
                </c:pt>
                <c:pt idx="861">
                  <c:v>9/30/2017</c:v>
                </c:pt>
                <c:pt idx="862">
                  <c:v>9/30/2018</c:v>
                </c:pt>
                <c:pt idx="863">
                  <c:v>9/4/2010</c:v>
                </c:pt>
                <c:pt idx="864">
                  <c:v>9/4/2014</c:v>
                </c:pt>
                <c:pt idx="865">
                  <c:v>9/4/2015</c:v>
                </c:pt>
                <c:pt idx="866">
                  <c:v>9/4/2017</c:v>
                </c:pt>
                <c:pt idx="867">
                  <c:v>9/5/2010</c:v>
                </c:pt>
                <c:pt idx="868">
                  <c:v>9/5/2013</c:v>
                </c:pt>
                <c:pt idx="869">
                  <c:v>9/6/2012</c:v>
                </c:pt>
                <c:pt idx="870">
                  <c:v>9/6/2018</c:v>
                </c:pt>
                <c:pt idx="871">
                  <c:v>9/7/2013</c:v>
                </c:pt>
                <c:pt idx="872">
                  <c:v>9/7/2015</c:v>
                </c:pt>
                <c:pt idx="873">
                  <c:v>9/7/2017</c:v>
                </c:pt>
                <c:pt idx="874">
                  <c:v>9/8/2012</c:v>
                </c:pt>
                <c:pt idx="875">
                  <c:v>9/8/2014</c:v>
                </c:pt>
                <c:pt idx="876">
                  <c:v>9/8/2018</c:v>
                </c:pt>
                <c:pt idx="877">
                  <c:v>9/9/2010</c:v>
                </c:pt>
                <c:pt idx="878">
                  <c:v>(blank)</c:v>
                </c:pt>
              </c:strCache>
            </c:strRef>
          </c:cat>
          <c:val>
            <c:numRef>
              <c:f>'Outcome by date'!$C$6:$C$885</c:f>
              <c:numCache>
                <c:formatCode>General</c:formatCode>
                <c:ptCount val="87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4">
                  <c:v>1</c:v>
                </c:pt>
                <c:pt idx="15">
                  <c:v>1</c:v>
                </c:pt>
                <c:pt idx="17">
                  <c:v>1</c:v>
                </c:pt>
                <c:pt idx="21">
                  <c:v>1</c:v>
                </c:pt>
                <c:pt idx="22">
                  <c:v>1</c:v>
                </c:pt>
                <c:pt idx="26">
                  <c:v>1</c:v>
                </c:pt>
                <c:pt idx="27">
                  <c:v>1</c:v>
                </c:pt>
                <c:pt idx="30">
                  <c:v>1</c:v>
                </c:pt>
                <c:pt idx="35">
                  <c:v>1</c:v>
                </c:pt>
                <c:pt idx="36">
                  <c:v>1</c:v>
                </c:pt>
                <c:pt idx="38">
                  <c:v>1</c:v>
                </c:pt>
                <c:pt idx="42">
                  <c:v>1</c:v>
                </c:pt>
                <c:pt idx="44">
                  <c:v>1</c:v>
                </c:pt>
                <c:pt idx="46">
                  <c:v>1</c:v>
                </c:pt>
                <c:pt idx="50">
                  <c:v>2</c:v>
                </c:pt>
                <c:pt idx="53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60">
                  <c:v>1</c:v>
                </c:pt>
                <c:pt idx="66">
                  <c:v>1</c:v>
                </c:pt>
                <c:pt idx="70">
                  <c:v>1</c:v>
                </c:pt>
                <c:pt idx="73">
                  <c:v>1</c:v>
                </c:pt>
                <c:pt idx="79">
                  <c:v>1</c:v>
                </c:pt>
                <c:pt idx="81">
                  <c:v>1</c:v>
                </c:pt>
                <c:pt idx="86">
                  <c:v>1</c:v>
                </c:pt>
                <c:pt idx="92">
                  <c:v>1</c:v>
                </c:pt>
                <c:pt idx="93">
                  <c:v>1</c:v>
                </c:pt>
                <c:pt idx="96">
                  <c:v>1</c:v>
                </c:pt>
                <c:pt idx="103">
                  <c:v>1</c:v>
                </c:pt>
                <c:pt idx="104">
                  <c:v>1</c:v>
                </c:pt>
                <c:pt idx="107">
                  <c:v>1</c:v>
                </c:pt>
                <c:pt idx="111">
                  <c:v>1</c:v>
                </c:pt>
                <c:pt idx="113">
                  <c:v>1</c:v>
                </c:pt>
                <c:pt idx="118">
                  <c:v>1</c:v>
                </c:pt>
                <c:pt idx="119">
                  <c:v>1</c:v>
                </c:pt>
                <c:pt idx="121">
                  <c:v>1</c:v>
                </c:pt>
                <c:pt idx="122">
                  <c:v>1</c:v>
                </c:pt>
                <c:pt idx="124">
                  <c:v>1</c:v>
                </c:pt>
                <c:pt idx="136">
                  <c:v>1</c:v>
                </c:pt>
                <c:pt idx="137">
                  <c:v>1</c:v>
                </c:pt>
                <c:pt idx="140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8">
                  <c:v>1</c:v>
                </c:pt>
                <c:pt idx="152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1">
                  <c:v>1</c:v>
                </c:pt>
                <c:pt idx="165">
                  <c:v>1</c:v>
                </c:pt>
                <c:pt idx="167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7">
                  <c:v>1</c:v>
                </c:pt>
                <c:pt idx="178">
                  <c:v>1</c:v>
                </c:pt>
                <c:pt idx="180">
                  <c:v>1</c:v>
                </c:pt>
                <c:pt idx="182">
                  <c:v>1</c:v>
                </c:pt>
                <c:pt idx="184">
                  <c:v>1</c:v>
                </c:pt>
                <c:pt idx="186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201">
                  <c:v>1</c:v>
                </c:pt>
                <c:pt idx="203">
                  <c:v>1</c:v>
                </c:pt>
                <c:pt idx="205">
                  <c:v>1</c:v>
                </c:pt>
                <c:pt idx="206">
                  <c:v>1</c:v>
                </c:pt>
                <c:pt idx="208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5">
                  <c:v>1</c:v>
                </c:pt>
                <c:pt idx="216">
                  <c:v>1</c:v>
                </c:pt>
                <c:pt idx="219">
                  <c:v>1</c:v>
                </c:pt>
                <c:pt idx="220">
                  <c:v>1</c:v>
                </c:pt>
                <c:pt idx="222">
                  <c:v>1</c:v>
                </c:pt>
                <c:pt idx="227">
                  <c:v>1</c:v>
                </c:pt>
                <c:pt idx="229">
                  <c:v>1</c:v>
                </c:pt>
                <c:pt idx="231">
                  <c:v>1</c:v>
                </c:pt>
                <c:pt idx="235">
                  <c:v>1</c:v>
                </c:pt>
                <c:pt idx="236">
                  <c:v>1</c:v>
                </c:pt>
                <c:pt idx="241">
                  <c:v>1</c:v>
                </c:pt>
                <c:pt idx="243">
                  <c:v>1</c:v>
                </c:pt>
                <c:pt idx="249">
                  <c:v>1</c:v>
                </c:pt>
                <c:pt idx="251">
                  <c:v>1</c:v>
                </c:pt>
                <c:pt idx="253">
                  <c:v>1</c:v>
                </c:pt>
                <c:pt idx="254">
                  <c:v>1</c:v>
                </c:pt>
                <c:pt idx="259">
                  <c:v>1</c:v>
                </c:pt>
                <c:pt idx="260">
                  <c:v>1</c:v>
                </c:pt>
                <c:pt idx="265">
                  <c:v>2</c:v>
                </c:pt>
                <c:pt idx="276">
                  <c:v>1</c:v>
                </c:pt>
                <c:pt idx="279">
                  <c:v>1</c:v>
                </c:pt>
                <c:pt idx="282">
                  <c:v>1</c:v>
                </c:pt>
                <c:pt idx="286">
                  <c:v>1</c:v>
                </c:pt>
                <c:pt idx="291">
                  <c:v>1</c:v>
                </c:pt>
                <c:pt idx="292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9">
                  <c:v>1</c:v>
                </c:pt>
                <c:pt idx="300">
                  <c:v>1</c:v>
                </c:pt>
                <c:pt idx="302">
                  <c:v>1</c:v>
                </c:pt>
                <c:pt idx="306">
                  <c:v>1</c:v>
                </c:pt>
                <c:pt idx="309">
                  <c:v>1</c:v>
                </c:pt>
                <c:pt idx="311">
                  <c:v>1</c:v>
                </c:pt>
                <c:pt idx="317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30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2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2</c:v>
                </c:pt>
                <c:pt idx="353">
                  <c:v>1</c:v>
                </c:pt>
                <c:pt idx="355">
                  <c:v>1</c:v>
                </c:pt>
                <c:pt idx="357">
                  <c:v>1</c:v>
                </c:pt>
                <c:pt idx="359">
                  <c:v>1</c:v>
                </c:pt>
                <c:pt idx="360">
                  <c:v>1</c:v>
                </c:pt>
                <c:pt idx="364">
                  <c:v>1</c:v>
                </c:pt>
                <c:pt idx="365">
                  <c:v>1</c:v>
                </c:pt>
                <c:pt idx="368">
                  <c:v>1</c:v>
                </c:pt>
                <c:pt idx="369">
                  <c:v>1</c:v>
                </c:pt>
                <c:pt idx="371">
                  <c:v>1</c:v>
                </c:pt>
                <c:pt idx="373">
                  <c:v>1</c:v>
                </c:pt>
                <c:pt idx="374">
                  <c:v>1</c:v>
                </c:pt>
                <c:pt idx="382">
                  <c:v>1</c:v>
                </c:pt>
                <c:pt idx="389">
                  <c:v>1</c:v>
                </c:pt>
                <c:pt idx="392">
                  <c:v>1</c:v>
                </c:pt>
                <c:pt idx="393">
                  <c:v>1</c:v>
                </c:pt>
                <c:pt idx="395">
                  <c:v>1</c:v>
                </c:pt>
                <c:pt idx="396">
                  <c:v>1</c:v>
                </c:pt>
                <c:pt idx="406">
                  <c:v>1</c:v>
                </c:pt>
                <c:pt idx="407">
                  <c:v>1</c:v>
                </c:pt>
                <c:pt idx="409">
                  <c:v>2</c:v>
                </c:pt>
                <c:pt idx="410">
                  <c:v>1</c:v>
                </c:pt>
                <c:pt idx="411">
                  <c:v>1</c:v>
                </c:pt>
                <c:pt idx="413">
                  <c:v>1</c:v>
                </c:pt>
                <c:pt idx="414">
                  <c:v>1</c:v>
                </c:pt>
                <c:pt idx="420">
                  <c:v>1</c:v>
                </c:pt>
                <c:pt idx="423">
                  <c:v>1</c:v>
                </c:pt>
                <c:pt idx="426">
                  <c:v>1</c:v>
                </c:pt>
                <c:pt idx="431">
                  <c:v>1</c:v>
                </c:pt>
                <c:pt idx="432">
                  <c:v>1</c:v>
                </c:pt>
                <c:pt idx="434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5">
                  <c:v>1</c:v>
                </c:pt>
                <c:pt idx="447">
                  <c:v>1</c:v>
                </c:pt>
                <c:pt idx="452">
                  <c:v>2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7">
                  <c:v>1</c:v>
                </c:pt>
                <c:pt idx="458">
                  <c:v>1</c:v>
                </c:pt>
                <c:pt idx="462">
                  <c:v>1</c:v>
                </c:pt>
                <c:pt idx="464">
                  <c:v>1</c:v>
                </c:pt>
                <c:pt idx="465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2</c:v>
                </c:pt>
                <c:pt idx="473">
                  <c:v>1</c:v>
                </c:pt>
                <c:pt idx="475">
                  <c:v>1</c:v>
                </c:pt>
                <c:pt idx="478">
                  <c:v>1</c:v>
                </c:pt>
                <c:pt idx="479">
                  <c:v>1</c:v>
                </c:pt>
                <c:pt idx="483">
                  <c:v>1</c:v>
                </c:pt>
                <c:pt idx="487">
                  <c:v>2</c:v>
                </c:pt>
                <c:pt idx="489">
                  <c:v>1</c:v>
                </c:pt>
                <c:pt idx="498">
                  <c:v>1</c:v>
                </c:pt>
                <c:pt idx="499">
                  <c:v>1</c:v>
                </c:pt>
                <c:pt idx="502">
                  <c:v>1</c:v>
                </c:pt>
                <c:pt idx="508">
                  <c:v>1</c:v>
                </c:pt>
                <c:pt idx="513">
                  <c:v>1</c:v>
                </c:pt>
                <c:pt idx="514">
                  <c:v>1</c:v>
                </c:pt>
                <c:pt idx="516">
                  <c:v>1</c:v>
                </c:pt>
                <c:pt idx="520">
                  <c:v>1</c:v>
                </c:pt>
                <c:pt idx="525">
                  <c:v>1</c:v>
                </c:pt>
                <c:pt idx="527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41">
                  <c:v>1</c:v>
                </c:pt>
                <c:pt idx="542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9">
                  <c:v>1</c:v>
                </c:pt>
                <c:pt idx="550">
                  <c:v>1</c:v>
                </c:pt>
                <c:pt idx="552">
                  <c:v>1</c:v>
                </c:pt>
                <c:pt idx="555">
                  <c:v>1</c:v>
                </c:pt>
                <c:pt idx="556">
                  <c:v>1</c:v>
                </c:pt>
                <c:pt idx="560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4">
                  <c:v>1</c:v>
                </c:pt>
                <c:pt idx="581">
                  <c:v>1</c:v>
                </c:pt>
                <c:pt idx="585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1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6">
                  <c:v>1</c:v>
                </c:pt>
                <c:pt idx="610">
                  <c:v>1</c:v>
                </c:pt>
                <c:pt idx="612">
                  <c:v>1</c:v>
                </c:pt>
                <c:pt idx="619">
                  <c:v>1</c:v>
                </c:pt>
                <c:pt idx="621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7">
                  <c:v>2</c:v>
                </c:pt>
                <c:pt idx="628">
                  <c:v>1</c:v>
                </c:pt>
                <c:pt idx="629">
                  <c:v>1</c:v>
                </c:pt>
                <c:pt idx="635">
                  <c:v>2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41">
                  <c:v>1</c:v>
                </c:pt>
                <c:pt idx="645">
                  <c:v>1</c:v>
                </c:pt>
                <c:pt idx="648">
                  <c:v>1</c:v>
                </c:pt>
                <c:pt idx="651">
                  <c:v>1</c:v>
                </c:pt>
                <c:pt idx="659">
                  <c:v>1</c:v>
                </c:pt>
                <c:pt idx="661">
                  <c:v>1</c:v>
                </c:pt>
                <c:pt idx="662">
                  <c:v>1</c:v>
                </c:pt>
                <c:pt idx="669">
                  <c:v>1</c:v>
                </c:pt>
                <c:pt idx="672">
                  <c:v>2</c:v>
                </c:pt>
                <c:pt idx="675">
                  <c:v>1</c:v>
                </c:pt>
                <c:pt idx="678">
                  <c:v>1</c:v>
                </c:pt>
                <c:pt idx="680">
                  <c:v>1</c:v>
                </c:pt>
                <c:pt idx="681">
                  <c:v>1</c:v>
                </c:pt>
                <c:pt idx="685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2</c:v>
                </c:pt>
                <c:pt idx="691">
                  <c:v>1</c:v>
                </c:pt>
                <c:pt idx="693">
                  <c:v>1</c:v>
                </c:pt>
                <c:pt idx="694">
                  <c:v>1</c:v>
                </c:pt>
                <c:pt idx="696">
                  <c:v>1</c:v>
                </c:pt>
                <c:pt idx="699">
                  <c:v>1</c:v>
                </c:pt>
                <c:pt idx="700">
                  <c:v>1</c:v>
                </c:pt>
                <c:pt idx="703">
                  <c:v>1</c:v>
                </c:pt>
                <c:pt idx="705">
                  <c:v>1</c:v>
                </c:pt>
                <c:pt idx="707">
                  <c:v>1</c:v>
                </c:pt>
                <c:pt idx="711">
                  <c:v>1</c:v>
                </c:pt>
                <c:pt idx="714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6">
                  <c:v>1</c:v>
                </c:pt>
                <c:pt idx="728">
                  <c:v>1</c:v>
                </c:pt>
                <c:pt idx="730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9">
                  <c:v>1</c:v>
                </c:pt>
                <c:pt idx="741">
                  <c:v>1</c:v>
                </c:pt>
                <c:pt idx="745">
                  <c:v>1</c:v>
                </c:pt>
                <c:pt idx="747">
                  <c:v>1</c:v>
                </c:pt>
                <c:pt idx="755">
                  <c:v>1</c:v>
                </c:pt>
                <c:pt idx="764">
                  <c:v>1</c:v>
                </c:pt>
                <c:pt idx="765">
                  <c:v>1</c:v>
                </c:pt>
                <c:pt idx="767">
                  <c:v>1</c:v>
                </c:pt>
                <c:pt idx="770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7">
                  <c:v>1</c:v>
                </c:pt>
                <c:pt idx="779">
                  <c:v>1</c:v>
                </c:pt>
                <c:pt idx="781">
                  <c:v>1</c:v>
                </c:pt>
                <c:pt idx="788">
                  <c:v>1</c:v>
                </c:pt>
                <c:pt idx="791">
                  <c:v>1</c:v>
                </c:pt>
                <c:pt idx="792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1">
                  <c:v>1</c:v>
                </c:pt>
                <c:pt idx="805">
                  <c:v>1</c:v>
                </c:pt>
                <c:pt idx="807">
                  <c:v>2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7">
                  <c:v>1</c:v>
                </c:pt>
                <c:pt idx="819">
                  <c:v>1</c:v>
                </c:pt>
                <c:pt idx="824">
                  <c:v>1</c:v>
                </c:pt>
                <c:pt idx="827">
                  <c:v>1</c:v>
                </c:pt>
                <c:pt idx="828">
                  <c:v>1</c:v>
                </c:pt>
                <c:pt idx="830">
                  <c:v>2</c:v>
                </c:pt>
                <c:pt idx="832">
                  <c:v>1</c:v>
                </c:pt>
                <c:pt idx="833">
                  <c:v>1</c:v>
                </c:pt>
                <c:pt idx="835">
                  <c:v>1</c:v>
                </c:pt>
                <c:pt idx="836">
                  <c:v>1</c:v>
                </c:pt>
                <c:pt idx="838">
                  <c:v>1</c:v>
                </c:pt>
                <c:pt idx="842">
                  <c:v>1</c:v>
                </c:pt>
                <c:pt idx="843">
                  <c:v>1</c:v>
                </c:pt>
                <c:pt idx="845">
                  <c:v>1</c:v>
                </c:pt>
                <c:pt idx="848">
                  <c:v>1</c:v>
                </c:pt>
                <c:pt idx="849">
                  <c:v>1</c:v>
                </c:pt>
                <c:pt idx="856">
                  <c:v>1</c:v>
                </c:pt>
                <c:pt idx="858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5">
                  <c:v>1</c:v>
                </c:pt>
                <c:pt idx="87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C3-4232-ABAA-CD1D80695F45}"/>
            </c:ext>
          </c:extLst>
        </c:ser>
        <c:ser>
          <c:idx val="2"/>
          <c:order val="2"/>
          <c:tx>
            <c:strRef>
              <c:f>'Outcome by date'!$D$4:$D$5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 by date'!$A$6:$A$885</c:f>
              <c:strCache>
                <c:ptCount val="879"/>
                <c:pt idx="0">
                  <c:v>1/1/2014</c:v>
                </c:pt>
                <c:pt idx="1">
                  <c:v>1/1/2015</c:v>
                </c:pt>
                <c:pt idx="2">
                  <c:v>1/1/2016</c:v>
                </c:pt>
                <c:pt idx="3">
                  <c:v>1/10/2011</c:v>
                </c:pt>
                <c:pt idx="4">
                  <c:v>1/10/2016</c:v>
                </c:pt>
                <c:pt idx="5">
                  <c:v>1/10/2018</c:v>
                </c:pt>
                <c:pt idx="6">
                  <c:v>1/11/2014</c:v>
                </c:pt>
                <c:pt idx="7">
                  <c:v>1/11/2016</c:v>
                </c:pt>
                <c:pt idx="8">
                  <c:v>1/11/2017</c:v>
                </c:pt>
                <c:pt idx="9">
                  <c:v>1/12/2016</c:v>
                </c:pt>
                <c:pt idx="10">
                  <c:v>1/12/2018</c:v>
                </c:pt>
                <c:pt idx="11">
                  <c:v>1/13/2011</c:v>
                </c:pt>
                <c:pt idx="12">
                  <c:v>1/13/2014</c:v>
                </c:pt>
                <c:pt idx="13">
                  <c:v>1/13/2019</c:v>
                </c:pt>
                <c:pt idx="14">
                  <c:v>1/14/2011</c:v>
                </c:pt>
                <c:pt idx="15">
                  <c:v>1/14/2014</c:v>
                </c:pt>
                <c:pt idx="16">
                  <c:v>1/14/2019</c:v>
                </c:pt>
                <c:pt idx="17">
                  <c:v>1/14/2020</c:v>
                </c:pt>
                <c:pt idx="18">
                  <c:v>1/15/2011</c:v>
                </c:pt>
                <c:pt idx="19">
                  <c:v>1/16/2011</c:v>
                </c:pt>
                <c:pt idx="20">
                  <c:v>1/16/2012</c:v>
                </c:pt>
                <c:pt idx="21">
                  <c:v>1/16/2014</c:v>
                </c:pt>
                <c:pt idx="22">
                  <c:v>1/16/2019</c:v>
                </c:pt>
                <c:pt idx="23">
                  <c:v>1/17/2015</c:v>
                </c:pt>
                <c:pt idx="24">
                  <c:v>1/17/2018</c:v>
                </c:pt>
                <c:pt idx="25">
                  <c:v>1/19/2017</c:v>
                </c:pt>
                <c:pt idx="26">
                  <c:v>1/2/2018</c:v>
                </c:pt>
                <c:pt idx="27">
                  <c:v>1/21/2016</c:v>
                </c:pt>
                <c:pt idx="28">
                  <c:v>1/21/2019</c:v>
                </c:pt>
                <c:pt idx="29">
                  <c:v>1/22/2011</c:v>
                </c:pt>
                <c:pt idx="30">
                  <c:v>1/22/2015</c:v>
                </c:pt>
                <c:pt idx="31">
                  <c:v>1/22/2018</c:v>
                </c:pt>
                <c:pt idx="32">
                  <c:v>1/22/2019</c:v>
                </c:pt>
                <c:pt idx="33">
                  <c:v>1/22/2020</c:v>
                </c:pt>
                <c:pt idx="34">
                  <c:v>1/23/2011</c:v>
                </c:pt>
                <c:pt idx="35">
                  <c:v>1/23/2012</c:v>
                </c:pt>
                <c:pt idx="36">
                  <c:v>1/23/2014</c:v>
                </c:pt>
                <c:pt idx="37">
                  <c:v>1/23/2015</c:v>
                </c:pt>
                <c:pt idx="38">
                  <c:v>1/24/2019</c:v>
                </c:pt>
                <c:pt idx="39">
                  <c:v>1/25/2012</c:v>
                </c:pt>
                <c:pt idx="40">
                  <c:v>1/25/2014</c:v>
                </c:pt>
                <c:pt idx="41">
                  <c:v>1/25/2015</c:v>
                </c:pt>
                <c:pt idx="42">
                  <c:v>1/25/2016</c:v>
                </c:pt>
                <c:pt idx="43">
                  <c:v>1/25/2017</c:v>
                </c:pt>
                <c:pt idx="44">
                  <c:v>1/26/2011</c:v>
                </c:pt>
                <c:pt idx="45">
                  <c:v>1/26/2015</c:v>
                </c:pt>
                <c:pt idx="46">
                  <c:v>1/26/2016</c:v>
                </c:pt>
                <c:pt idx="47">
                  <c:v>1/26/2018</c:v>
                </c:pt>
                <c:pt idx="48">
                  <c:v>1/26/2019</c:v>
                </c:pt>
                <c:pt idx="49">
                  <c:v>1/27/2018</c:v>
                </c:pt>
                <c:pt idx="50">
                  <c:v>1/28/2011</c:v>
                </c:pt>
                <c:pt idx="51">
                  <c:v>1/28/2015</c:v>
                </c:pt>
                <c:pt idx="52">
                  <c:v>1/28/2018</c:v>
                </c:pt>
                <c:pt idx="53">
                  <c:v>1/29/2015</c:v>
                </c:pt>
                <c:pt idx="54">
                  <c:v>1/29/2017</c:v>
                </c:pt>
                <c:pt idx="55">
                  <c:v>1/3/2011</c:v>
                </c:pt>
                <c:pt idx="56">
                  <c:v>1/3/2015</c:v>
                </c:pt>
                <c:pt idx="57">
                  <c:v>1/3/2018</c:v>
                </c:pt>
                <c:pt idx="58">
                  <c:v>1/3/2019</c:v>
                </c:pt>
                <c:pt idx="59">
                  <c:v>1/30/2010</c:v>
                </c:pt>
                <c:pt idx="60">
                  <c:v>1/30/2012</c:v>
                </c:pt>
                <c:pt idx="61">
                  <c:v>1/30/2020</c:v>
                </c:pt>
                <c:pt idx="62">
                  <c:v>1/31/2015</c:v>
                </c:pt>
                <c:pt idx="63">
                  <c:v>1/4/2011</c:v>
                </c:pt>
                <c:pt idx="64">
                  <c:v>1/4/2014</c:v>
                </c:pt>
                <c:pt idx="65">
                  <c:v>1/4/2018</c:v>
                </c:pt>
                <c:pt idx="66">
                  <c:v>1/5/2015</c:v>
                </c:pt>
                <c:pt idx="67">
                  <c:v>1/6/2012</c:v>
                </c:pt>
                <c:pt idx="68">
                  <c:v>1/6/2014</c:v>
                </c:pt>
                <c:pt idx="69">
                  <c:v>1/6/2017</c:v>
                </c:pt>
                <c:pt idx="70">
                  <c:v>1/7/2014</c:v>
                </c:pt>
                <c:pt idx="71">
                  <c:v>1/7/2016</c:v>
                </c:pt>
                <c:pt idx="72">
                  <c:v>1/7/2019</c:v>
                </c:pt>
                <c:pt idx="73">
                  <c:v>1/8/2011</c:v>
                </c:pt>
                <c:pt idx="74">
                  <c:v>1/8/2018</c:v>
                </c:pt>
                <c:pt idx="75">
                  <c:v>1/9/2010</c:v>
                </c:pt>
                <c:pt idx="76">
                  <c:v>1/9/2015</c:v>
                </c:pt>
                <c:pt idx="77">
                  <c:v>10/1/2010</c:v>
                </c:pt>
                <c:pt idx="78">
                  <c:v>10/10/2012</c:v>
                </c:pt>
                <c:pt idx="79">
                  <c:v>10/11/2010</c:v>
                </c:pt>
                <c:pt idx="80">
                  <c:v>10/11/2011</c:v>
                </c:pt>
                <c:pt idx="81">
                  <c:v>10/11/2015</c:v>
                </c:pt>
                <c:pt idx="82">
                  <c:v>10/12/2010</c:v>
                </c:pt>
                <c:pt idx="83">
                  <c:v>10/13/2018</c:v>
                </c:pt>
                <c:pt idx="84">
                  <c:v>10/14/2010</c:v>
                </c:pt>
                <c:pt idx="85">
                  <c:v>10/14/2011</c:v>
                </c:pt>
                <c:pt idx="86">
                  <c:v>10/14/2013</c:v>
                </c:pt>
                <c:pt idx="87">
                  <c:v>10/14/2015</c:v>
                </c:pt>
                <c:pt idx="88">
                  <c:v>10/15/2014</c:v>
                </c:pt>
                <c:pt idx="89">
                  <c:v>10/15/2018</c:v>
                </c:pt>
                <c:pt idx="90">
                  <c:v>10/16/2011</c:v>
                </c:pt>
                <c:pt idx="91">
                  <c:v>10/16/2012</c:v>
                </c:pt>
                <c:pt idx="92">
                  <c:v>10/16/2016</c:v>
                </c:pt>
                <c:pt idx="93">
                  <c:v>10/17/2018</c:v>
                </c:pt>
                <c:pt idx="94">
                  <c:v>10/18/2014</c:v>
                </c:pt>
                <c:pt idx="95">
                  <c:v>10/18/2016</c:v>
                </c:pt>
                <c:pt idx="96">
                  <c:v>10/18/2017</c:v>
                </c:pt>
                <c:pt idx="97">
                  <c:v>10/19/2010</c:v>
                </c:pt>
                <c:pt idx="98">
                  <c:v>10/19/2011</c:v>
                </c:pt>
                <c:pt idx="99">
                  <c:v>10/20/2012</c:v>
                </c:pt>
                <c:pt idx="100">
                  <c:v>10/20/2014</c:v>
                </c:pt>
                <c:pt idx="101">
                  <c:v>10/20/2019</c:v>
                </c:pt>
                <c:pt idx="102">
                  <c:v>10/21/2019</c:v>
                </c:pt>
                <c:pt idx="103">
                  <c:v>10/22/2011</c:v>
                </c:pt>
                <c:pt idx="104">
                  <c:v>10/22/2017</c:v>
                </c:pt>
                <c:pt idx="105">
                  <c:v>10/23/2010</c:v>
                </c:pt>
                <c:pt idx="106">
                  <c:v>10/23/2013</c:v>
                </c:pt>
                <c:pt idx="107">
                  <c:v>10/23/2014</c:v>
                </c:pt>
                <c:pt idx="108">
                  <c:v>10/23/2019</c:v>
                </c:pt>
                <c:pt idx="109">
                  <c:v>10/24/2012</c:v>
                </c:pt>
                <c:pt idx="110">
                  <c:v>10/24/2014</c:v>
                </c:pt>
                <c:pt idx="111">
                  <c:v>10/25/2012</c:v>
                </c:pt>
                <c:pt idx="112">
                  <c:v>10/25/2013</c:v>
                </c:pt>
                <c:pt idx="113">
                  <c:v>10/27/2015</c:v>
                </c:pt>
                <c:pt idx="114">
                  <c:v>10/27/2019</c:v>
                </c:pt>
                <c:pt idx="115">
                  <c:v>10/29/2014</c:v>
                </c:pt>
                <c:pt idx="116">
                  <c:v>10/29/2018</c:v>
                </c:pt>
                <c:pt idx="117">
                  <c:v>10/29/2019</c:v>
                </c:pt>
                <c:pt idx="118">
                  <c:v>10/3/2014</c:v>
                </c:pt>
                <c:pt idx="119">
                  <c:v>10/30/2010</c:v>
                </c:pt>
                <c:pt idx="120">
                  <c:v>10/30/2013</c:v>
                </c:pt>
                <c:pt idx="121">
                  <c:v>10/30/2019</c:v>
                </c:pt>
                <c:pt idx="122">
                  <c:v>10/31/2010</c:v>
                </c:pt>
                <c:pt idx="123">
                  <c:v>10/31/2017</c:v>
                </c:pt>
                <c:pt idx="124">
                  <c:v>10/4/2012</c:v>
                </c:pt>
                <c:pt idx="125">
                  <c:v>10/4/2015</c:v>
                </c:pt>
                <c:pt idx="126">
                  <c:v>10/4/2017</c:v>
                </c:pt>
                <c:pt idx="127">
                  <c:v>10/4/2019</c:v>
                </c:pt>
                <c:pt idx="128">
                  <c:v>10/5/2011</c:v>
                </c:pt>
                <c:pt idx="129">
                  <c:v>10/5/2012</c:v>
                </c:pt>
                <c:pt idx="130">
                  <c:v>10/5/2014</c:v>
                </c:pt>
                <c:pt idx="131">
                  <c:v>10/5/2015</c:v>
                </c:pt>
                <c:pt idx="132">
                  <c:v>10/6/2011</c:v>
                </c:pt>
                <c:pt idx="133">
                  <c:v>10/6/2015</c:v>
                </c:pt>
                <c:pt idx="134">
                  <c:v>10/6/2018</c:v>
                </c:pt>
                <c:pt idx="135">
                  <c:v>10/7/2010</c:v>
                </c:pt>
                <c:pt idx="136">
                  <c:v>10/8/2012</c:v>
                </c:pt>
                <c:pt idx="137">
                  <c:v>10/8/2013</c:v>
                </c:pt>
                <c:pt idx="138">
                  <c:v>10/9/2017</c:v>
                </c:pt>
                <c:pt idx="139">
                  <c:v>11/1/2013</c:v>
                </c:pt>
                <c:pt idx="140">
                  <c:v>11/10/2011</c:v>
                </c:pt>
                <c:pt idx="141">
                  <c:v>11/10/2012</c:v>
                </c:pt>
                <c:pt idx="142">
                  <c:v>11/10/2013</c:v>
                </c:pt>
                <c:pt idx="143">
                  <c:v>11/11/2011</c:v>
                </c:pt>
                <c:pt idx="144">
                  <c:v>11/11/2014</c:v>
                </c:pt>
                <c:pt idx="145">
                  <c:v>11/11/2015</c:v>
                </c:pt>
                <c:pt idx="146">
                  <c:v>11/11/2017</c:v>
                </c:pt>
                <c:pt idx="147">
                  <c:v>11/11/2019</c:v>
                </c:pt>
                <c:pt idx="148">
                  <c:v>11/12/2014</c:v>
                </c:pt>
                <c:pt idx="149">
                  <c:v>11/12/2019</c:v>
                </c:pt>
                <c:pt idx="150">
                  <c:v>11/13/2015</c:v>
                </c:pt>
                <c:pt idx="151">
                  <c:v>11/13/2016</c:v>
                </c:pt>
                <c:pt idx="152">
                  <c:v>11/13/2018</c:v>
                </c:pt>
                <c:pt idx="153">
                  <c:v>11/14/2010</c:v>
                </c:pt>
                <c:pt idx="154">
                  <c:v>11/15/2010</c:v>
                </c:pt>
                <c:pt idx="155">
                  <c:v>11/15/2015</c:v>
                </c:pt>
                <c:pt idx="156">
                  <c:v>11/15/2017</c:v>
                </c:pt>
                <c:pt idx="157">
                  <c:v>11/16/2014</c:v>
                </c:pt>
                <c:pt idx="158">
                  <c:v>11/17/2014</c:v>
                </c:pt>
                <c:pt idx="159">
                  <c:v>11/17/2016</c:v>
                </c:pt>
                <c:pt idx="160">
                  <c:v>11/17/2017</c:v>
                </c:pt>
                <c:pt idx="161">
                  <c:v>11/18/2017</c:v>
                </c:pt>
                <c:pt idx="162">
                  <c:v>11/19/2012</c:v>
                </c:pt>
                <c:pt idx="163">
                  <c:v>11/19/2013</c:v>
                </c:pt>
                <c:pt idx="164">
                  <c:v>11/19/2017</c:v>
                </c:pt>
                <c:pt idx="165">
                  <c:v>11/2/2010</c:v>
                </c:pt>
                <c:pt idx="166">
                  <c:v>11/2/2014</c:v>
                </c:pt>
                <c:pt idx="167">
                  <c:v>11/2/2019</c:v>
                </c:pt>
                <c:pt idx="168">
                  <c:v>11/20/2014</c:v>
                </c:pt>
                <c:pt idx="169">
                  <c:v>11/20/2015</c:v>
                </c:pt>
                <c:pt idx="170">
                  <c:v>11/20/2019</c:v>
                </c:pt>
                <c:pt idx="171">
                  <c:v>11/22/2016</c:v>
                </c:pt>
                <c:pt idx="172">
                  <c:v>11/23/2016</c:v>
                </c:pt>
                <c:pt idx="173">
                  <c:v>11/24/2010</c:v>
                </c:pt>
                <c:pt idx="174">
                  <c:v>11/24/2011</c:v>
                </c:pt>
                <c:pt idx="175">
                  <c:v>11/24/2019</c:v>
                </c:pt>
                <c:pt idx="176">
                  <c:v>11/25/2015</c:v>
                </c:pt>
                <c:pt idx="177">
                  <c:v>11/26/2013</c:v>
                </c:pt>
                <c:pt idx="178">
                  <c:v>11/27/2010</c:v>
                </c:pt>
                <c:pt idx="179">
                  <c:v>11/27/2012</c:v>
                </c:pt>
                <c:pt idx="180">
                  <c:v>11/27/2015</c:v>
                </c:pt>
                <c:pt idx="181">
                  <c:v>11/27/2017</c:v>
                </c:pt>
                <c:pt idx="182">
                  <c:v>11/27/2018</c:v>
                </c:pt>
                <c:pt idx="183">
                  <c:v>11/28/2011</c:v>
                </c:pt>
                <c:pt idx="184">
                  <c:v>11/28/2016</c:v>
                </c:pt>
                <c:pt idx="185">
                  <c:v>11/28/2019</c:v>
                </c:pt>
                <c:pt idx="186">
                  <c:v>11/3/2017</c:v>
                </c:pt>
                <c:pt idx="187">
                  <c:v>11/30/2015</c:v>
                </c:pt>
                <c:pt idx="188">
                  <c:v>11/30/2016</c:v>
                </c:pt>
                <c:pt idx="189">
                  <c:v>11/4/2011</c:v>
                </c:pt>
                <c:pt idx="190">
                  <c:v>11/4/2015</c:v>
                </c:pt>
                <c:pt idx="191">
                  <c:v>11/4/2016</c:v>
                </c:pt>
                <c:pt idx="192">
                  <c:v>11/4/2017</c:v>
                </c:pt>
                <c:pt idx="193">
                  <c:v>11/5/2010</c:v>
                </c:pt>
                <c:pt idx="194">
                  <c:v>11/5/2019</c:v>
                </c:pt>
                <c:pt idx="195">
                  <c:v>11/6/2011</c:v>
                </c:pt>
                <c:pt idx="196">
                  <c:v>11/7/2013</c:v>
                </c:pt>
                <c:pt idx="197">
                  <c:v>11/7/2018</c:v>
                </c:pt>
                <c:pt idx="198">
                  <c:v>11/8/2014</c:v>
                </c:pt>
                <c:pt idx="199">
                  <c:v>11/8/2019</c:v>
                </c:pt>
                <c:pt idx="200">
                  <c:v>11/9/2012</c:v>
                </c:pt>
                <c:pt idx="201">
                  <c:v>11/9/2013</c:v>
                </c:pt>
                <c:pt idx="202">
                  <c:v>12/10/2010</c:v>
                </c:pt>
                <c:pt idx="203">
                  <c:v>12/10/2014</c:v>
                </c:pt>
                <c:pt idx="204">
                  <c:v>12/10/2017</c:v>
                </c:pt>
                <c:pt idx="205">
                  <c:v>12/11/2012</c:v>
                </c:pt>
                <c:pt idx="206">
                  <c:v>12/11/2013</c:v>
                </c:pt>
                <c:pt idx="207">
                  <c:v>12/11/2018</c:v>
                </c:pt>
                <c:pt idx="208">
                  <c:v>12/12/2010</c:v>
                </c:pt>
                <c:pt idx="209">
                  <c:v>12/12/2013</c:v>
                </c:pt>
                <c:pt idx="210">
                  <c:v>12/12/2015</c:v>
                </c:pt>
                <c:pt idx="211">
                  <c:v>12/13/2011</c:v>
                </c:pt>
                <c:pt idx="212">
                  <c:v>12/13/2018</c:v>
                </c:pt>
                <c:pt idx="213">
                  <c:v>12/14/2019</c:v>
                </c:pt>
                <c:pt idx="214">
                  <c:v>12/15/2011</c:v>
                </c:pt>
                <c:pt idx="215">
                  <c:v>12/15/2013</c:v>
                </c:pt>
                <c:pt idx="216">
                  <c:v>12/15/2015</c:v>
                </c:pt>
                <c:pt idx="217">
                  <c:v>12/15/2016</c:v>
                </c:pt>
                <c:pt idx="218">
                  <c:v>12/15/2019</c:v>
                </c:pt>
                <c:pt idx="219">
                  <c:v>12/16/2010</c:v>
                </c:pt>
                <c:pt idx="220">
                  <c:v>12/16/2019</c:v>
                </c:pt>
                <c:pt idx="221">
                  <c:v>12/17/2014</c:v>
                </c:pt>
                <c:pt idx="222">
                  <c:v>12/17/2018</c:v>
                </c:pt>
                <c:pt idx="223">
                  <c:v>12/17/2019</c:v>
                </c:pt>
                <c:pt idx="224">
                  <c:v>12/18/2017</c:v>
                </c:pt>
                <c:pt idx="225">
                  <c:v>12/18/2018</c:v>
                </c:pt>
                <c:pt idx="226">
                  <c:v>12/19/2016</c:v>
                </c:pt>
                <c:pt idx="227">
                  <c:v>12/19/2019</c:v>
                </c:pt>
                <c:pt idx="228">
                  <c:v>12/20/2011</c:v>
                </c:pt>
                <c:pt idx="229">
                  <c:v>12/20/2012</c:v>
                </c:pt>
                <c:pt idx="230">
                  <c:v>12/20/2013</c:v>
                </c:pt>
                <c:pt idx="231">
                  <c:v>12/20/2016</c:v>
                </c:pt>
                <c:pt idx="232">
                  <c:v>12/21/2010</c:v>
                </c:pt>
                <c:pt idx="233">
                  <c:v>12/21/2012</c:v>
                </c:pt>
                <c:pt idx="234">
                  <c:v>12/22/2014</c:v>
                </c:pt>
                <c:pt idx="235">
                  <c:v>12/22/2017</c:v>
                </c:pt>
                <c:pt idx="236">
                  <c:v>12/22/2019</c:v>
                </c:pt>
                <c:pt idx="237">
                  <c:v>12/23/2012</c:v>
                </c:pt>
                <c:pt idx="238">
                  <c:v>12/23/2016</c:v>
                </c:pt>
                <c:pt idx="239">
                  <c:v>12/24/2010</c:v>
                </c:pt>
                <c:pt idx="240">
                  <c:v>12/24/2013</c:v>
                </c:pt>
                <c:pt idx="241">
                  <c:v>12/24/2014</c:v>
                </c:pt>
                <c:pt idx="242">
                  <c:v>12/24/2018</c:v>
                </c:pt>
                <c:pt idx="243">
                  <c:v>12/25/2011</c:v>
                </c:pt>
                <c:pt idx="244">
                  <c:v>12/25/2016</c:v>
                </c:pt>
                <c:pt idx="245">
                  <c:v>12/25/2017</c:v>
                </c:pt>
                <c:pt idx="246">
                  <c:v>12/26/2010</c:v>
                </c:pt>
                <c:pt idx="247">
                  <c:v>12/26/2013</c:v>
                </c:pt>
                <c:pt idx="248">
                  <c:v>12/26/2014</c:v>
                </c:pt>
                <c:pt idx="249">
                  <c:v>12/26/2015</c:v>
                </c:pt>
                <c:pt idx="250">
                  <c:v>12/26/2018</c:v>
                </c:pt>
                <c:pt idx="251">
                  <c:v>12/27/2011</c:v>
                </c:pt>
                <c:pt idx="252">
                  <c:v>12/27/2012</c:v>
                </c:pt>
                <c:pt idx="253">
                  <c:v>12/27/2014</c:v>
                </c:pt>
                <c:pt idx="254">
                  <c:v>12/27/2016</c:v>
                </c:pt>
                <c:pt idx="255">
                  <c:v>12/28/2011</c:v>
                </c:pt>
                <c:pt idx="256">
                  <c:v>12/28/2016</c:v>
                </c:pt>
                <c:pt idx="257">
                  <c:v>12/29/2019</c:v>
                </c:pt>
                <c:pt idx="258">
                  <c:v>12/3/2011</c:v>
                </c:pt>
                <c:pt idx="259">
                  <c:v>12/3/2014</c:v>
                </c:pt>
                <c:pt idx="260">
                  <c:v>12/3/2016</c:v>
                </c:pt>
                <c:pt idx="261">
                  <c:v>12/3/2017</c:v>
                </c:pt>
                <c:pt idx="262">
                  <c:v>12/3/2018</c:v>
                </c:pt>
                <c:pt idx="263">
                  <c:v>12/30/2012</c:v>
                </c:pt>
                <c:pt idx="264">
                  <c:v>12/4/2010</c:v>
                </c:pt>
                <c:pt idx="265">
                  <c:v>12/4/2011</c:v>
                </c:pt>
                <c:pt idx="266">
                  <c:v>12/4/2016</c:v>
                </c:pt>
                <c:pt idx="267">
                  <c:v>12/4/2019</c:v>
                </c:pt>
                <c:pt idx="268">
                  <c:v>12/5/2011</c:v>
                </c:pt>
                <c:pt idx="269">
                  <c:v>12/5/2013</c:v>
                </c:pt>
                <c:pt idx="270">
                  <c:v>12/5/2015</c:v>
                </c:pt>
                <c:pt idx="271">
                  <c:v>12/5/2019</c:v>
                </c:pt>
                <c:pt idx="272">
                  <c:v>12/6/2010</c:v>
                </c:pt>
                <c:pt idx="273">
                  <c:v>12/6/2019</c:v>
                </c:pt>
                <c:pt idx="274">
                  <c:v>12/8/2010</c:v>
                </c:pt>
                <c:pt idx="275">
                  <c:v>12/8/2011</c:v>
                </c:pt>
                <c:pt idx="276">
                  <c:v>12/8/2014</c:v>
                </c:pt>
                <c:pt idx="277">
                  <c:v>12/8/2017</c:v>
                </c:pt>
                <c:pt idx="278">
                  <c:v>12/9/2011</c:v>
                </c:pt>
                <c:pt idx="279">
                  <c:v>12/9/2012</c:v>
                </c:pt>
                <c:pt idx="280">
                  <c:v>12/9/2015</c:v>
                </c:pt>
                <c:pt idx="281">
                  <c:v>12/9/2017</c:v>
                </c:pt>
                <c:pt idx="282">
                  <c:v>2/1/2013</c:v>
                </c:pt>
                <c:pt idx="283">
                  <c:v>2/1/2014</c:v>
                </c:pt>
                <c:pt idx="284">
                  <c:v>2/1/2016</c:v>
                </c:pt>
                <c:pt idx="285">
                  <c:v>2/10/2018</c:v>
                </c:pt>
                <c:pt idx="286">
                  <c:v>2/10/2020</c:v>
                </c:pt>
                <c:pt idx="287">
                  <c:v>2/11/2013</c:v>
                </c:pt>
                <c:pt idx="288">
                  <c:v>2/12/2011</c:v>
                </c:pt>
                <c:pt idx="289">
                  <c:v>2/12/2012</c:v>
                </c:pt>
                <c:pt idx="290">
                  <c:v>2/12/2014</c:v>
                </c:pt>
                <c:pt idx="291">
                  <c:v>2/12/2018</c:v>
                </c:pt>
                <c:pt idx="292">
                  <c:v>2/13/2011</c:v>
                </c:pt>
                <c:pt idx="293">
                  <c:v>2/13/2014</c:v>
                </c:pt>
                <c:pt idx="294">
                  <c:v>2/13/2019</c:v>
                </c:pt>
                <c:pt idx="295">
                  <c:v>2/15/2019</c:v>
                </c:pt>
                <c:pt idx="296">
                  <c:v>2/16/2010</c:v>
                </c:pt>
                <c:pt idx="297">
                  <c:v>2/16/2014</c:v>
                </c:pt>
                <c:pt idx="298">
                  <c:v>2/16/2016</c:v>
                </c:pt>
                <c:pt idx="299">
                  <c:v>2/18/2011</c:v>
                </c:pt>
                <c:pt idx="300">
                  <c:v>2/18/2017</c:v>
                </c:pt>
                <c:pt idx="301">
                  <c:v>2/19/2012</c:v>
                </c:pt>
                <c:pt idx="302">
                  <c:v>2/19/2019</c:v>
                </c:pt>
                <c:pt idx="303">
                  <c:v>2/2/2016</c:v>
                </c:pt>
                <c:pt idx="304">
                  <c:v>2/2/2019</c:v>
                </c:pt>
                <c:pt idx="305">
                  <c:v>2/20/2010</c:v>
                </c:pt>
                <c:pt idx="306">
                  <c:v>2/20/2015</c:v>
                </c:pt>
                <c:pt idx="307">
                  <c:v>2/20/2016</c:v>
                </c:pt>
                <c:pt idx="308">
                  <c:v>2/21/2011</c:v>
                </c:pt>
                <c:pt idx="309">
                  <c:v>2/21/2016</c:v>
                </c:pt>
                <c:pt idx="310">
                  <c:v>2/21/2019</c:v>
                </c:pt>
                <c:pt idx="311">
                  <c:v>2/22/2012</c:v>
                </c:pt>
                <c:pt idx="312">
                  <c:v>2/22/2013</c:v>
                </c:pt>
                <c:pt idx="313">
                  <c:v>2/22/2019</c:v>
                </c:pt>
                <c:pt idx="314">
                  <c:v>2/23/2017</c:v>
                </c:pt>
                <c:pt idx="315">
                  <c:v>2/24/2015</c:v>
                </c:pt>
                <c:pt idx="316">
                  <c:v>2/24/2017</c:v>
                </c:pt>
                <c:pt idx="317">
                  <c:v>2/25/2010</c:v>
                </c:pt>
                <c:pt idx="318">
                  <c:v>2/25/2011</c:v>
                </c:pt>
                <c:pt idx="319">
                  <c:v>2/25/2016</c:v>
                </c:pt>
                <c:pt idx="320">
                  <c:v>2/25/2018</c:v>
                </c:pt>
                <c:pt idx="321">
                  <c:v>2/26/2012</c:v>
                </c:pt>
                <c:pt idx="322">
                  <c:v>2/27/2019</c:v>
                </c:pt>
                <c:pt idx="323">
                  <c:v>2/28/2011</c:v>
                </c:pt>
                <c:pt idx="324">
                  <c:v>2/28/2012</c:v>
                </c:pt>
                <c:pt idx="325">
                  <c:v>2/28/2013</c:v>
                </c:pt>
                <c:pt idx="326">
                  <c:v>2/28/2015</c:v>
                </c:pt>
                <c:pt idx="327">
                  <c:v>2/28/2016</c:v>
                </c:pt>
                <c:pt idx="328">
                  <c:v>2/29/2012</c:v>
                </c:pt>
                <c:pt idx="329">
                  <c:v>2/3/2011</c:v>
                </c:pt>
                <c:pt idx="330">
                  <c:v>2/3/2016</c:v>
                </c:pt>
                <c:pt idx="331">
                  <c:v>2/3/2019</c:v>
                </c:pt>
                <c:pt idx="332">
                  <c:v>2/5/2018</c:v>
                </c:pt>
                <c:pt idx="333">
                  <c:v>2/6/2013</c:v>
                </c:pt>
                <c:pt idx="334">
                  <c:v>2/6/2015</c:v>
                </c:pt>
                <c:pt idx="335">
                  <c:v>2/6/2017</c:v>
                </c:pt>
                <c:pt idx="336">
                  <c:v>2/6/2018</c:v>
                </c:pt>
                <c:pt idx="337">
                  <c:v>2/8/2020</c:v>
                </c:pt>
                <c:pt idx="338">
                  <c:v>2/9/2010</c:v>
                </c:pt>
                <c:pt idx="339">
                  <c:v>2/9/2011</c:v>
                </c:pt>
                <c:pt idx="340">
                  <c:v>2/9/2017</c:v>
                </c:pt>
                <c:pt idx="341">
                  <c:v>3/1/2010</c:v>
                </c:pt>
                <c:pt idx="342">
                  <c:v>3/1/2012</c:v>
                </c:pt>
                <c:pt idx="343">
                  <c:v>3/1/2016</c:v>
                </c:pt>
                <c:pt idx="344">
                  <c:v>3/1/2017</c:v>
                </c:pt>
                <c:pt idx="345">
                  <c:v>3/1/2019</c:v>
                </c:pt>
                <c:pt idx="346">
                  <c:v>3/10/2014</c:v>
                </c:pt>
                <c:pt idx="347">
                  <c:v>3/10/2019</c:v>
                </c:pt>
                <c:pt idx="348">
                  <c:v>3/11/2011</c:v>
                </c:pt>
                <c:pt idx="349">
                  <c:v>3/11/2013</c:v>
                </c:pt>
                <c:pt idx="350">
                  <c:v>3/11/2018</c:v>
                </c:pt>
                <c:pt idx="351">
                  <c:v>3/12/2013</c:v>
                </c:pt>
                <c:pt idx="352">
                  <c:v>3/12/2016</c:v>
                </c:pt>
                <c:pt idx="353">
                  <c:v>3/12/2019</c:v>
                </c:pt>
                <c:pt idx="354">
                  <c:v>3/13/2013</c:v>
                </c:pt>
                <c:pt idx="355">
                  <c:v>3/13/2015</c:v>
                </c:pt>
                <c:pt idx="356">
                  <c:v>3/13/2017</c:v>
                </c:pt>
                <c:pt idx="357">
                  <c:v>3/14/2013</c:v>
                </c:pt>
                <c:pt idx="358">
                  <c:v>3/14/2014</c:v>
                </c:pt>
                <c:pt idx="359">
                  <c:v>3/14/2019</c:v>
                </c:pt>
                <c:pt idx="360">
                  <c:v>3/15/2012</c:v>
                </c:pt>
                <c:pt idx="361">
                  <c:v>3/15/2015</c:v>
                </c:pt>
                <c:pt idx="362">
                  <c:v>3/15/2016</c:v>
                </c:pt>
                <c:pt idx="363">
                  <c:v>3/15/2017</c:v>
                </c:pt>
                <c:pt idx="364">
                  <c:v>3/15/2019</c:v>
                </c:pt>
                <c:pt idx="365">
                  <c:v>3/16/2016</c:v>
                </c:pt>
                <c:pt idx="366">
                  <c:v>3/17/2014</c:v>
                </c:pt>
                <c:pt idx="367">
                  <c:v>3/17/2016</c:v>
                </c:pt>
                <c:pt idx="368">
                  <c:v>3/17/2018</c:v>
                </c:pt>
                <c:pt idx="369">
                  <c:v>3/17/2019</c:v>
                </c:pt>
                <c:pt idx="370">
                  <c:v>3/18/2013</c:v>
                </c:pt>
                <c:pt idx="371">
                  <c:v>3/18/2016</c:v>
                </c:pt>
                <c:pt idx="372">
                  <c:v>3/18/2019</c:v>
                </c:pt>
                <c:pt idx="373">
                  <c:v>3/19/2011</c:v>
                </c:pt>
                <c:pt idx="374">
                  <c:v>3/19/2013</c:v>
                </c:pt>
                <c:pt idx="375">
                  <c:v>3/19/2014</c:v>
                </c:pt>
                <c:pt idx="376">
                  <c:v>3/19/2017</c:v>
                </c:pt>
                <c:pt idx="377">
                  <c:v>3/19/2019</c:v>
                </c:pt>
                <c:pt idx="378">
                  <c:v>3/2/2010</c:v>
                </c:pt>
                <c:pt idx="379">
                  <c:v>3/2/2018</c:v>
                </c:pt>
                <c:pt idx="380">
                  <c:v>3/2/2019</c:v>
                </c:pt>
                <c:pt idx="381">
                  <c:v>3/20/2010</c:v>
                </c:pt>
                <c:pt idx="382">
                  <c:v>3/20/2016</c:v>
                </c:pt>
                <c:pt idx="383">
                  <c:v>3/20/2017</c:v>
                </c:pt>
                <c:pt idx="384">
                  <c:v>3/21/2012</c:v>
                </c:pt>
                <c:pt idx="385">
                  <c:v>3/21/2015</c:v>
                </c:pt>
                <c:pt idx="386">
                  <c:v>3/23/2011</c:v>
                </c:pt>
                <c:pt idx="387">
                  <c:v>3/23/2012</c:v>
                </c:pt>
                <c:pt idx="388">
                  <c:v>3/23/2013</c:v>
                </c:pt>
                <c:pt idx="389">
                  <c:v>3/23/2015</c:v>
                </c:pt>
                <c:pt idx="390">
                  <c:v>3/23/2016</c:v>
                </c:pt>
                <c:pt idx="391">
                  <c:v>3/23/2019</c:v>
                </c:pt>
                <c:pt idx="392">
                  <c:v>3/24/2013</c:v>
                </c:pt>
                <c:pt idx="393">
                  <c:v>3/24/2018</c:v>
                </c:pt>
                <c:pt idx="394">
                  <c:v>3/25/2014</c:v>
                </c:pt>
                <c:pt idx="395">
                  <c:v>3/25/2016</c:v>
                </c:pt>
                <c:pt idx="396">
                  <c:v>3/25/2019</c:v>
                </c:pt>
                <c:pt idx="397">
                  <c:v>3/26/2010</c:v>
                </c:pt>
                <c:pt idx="398">
                  <c:v>3/27/2010</c:v>
                </c:pt>
                <c:pt idx="399">
                  <c:v>3/28/2010</c:v>
                </c:pt>
                <c:pt idx="400">
                  <c:v>3/28/2016</c:v>
                </c:pt>
                <c:pt idx="401">
                  <c:v>3/28/2017</c:v>
                </c:pt>
                <c:pt idx="402">
                  <c:v>3/29/2010</c:v>
                </c:pt>
                <c:pt idx="403">
                  <c:v>3/29/2011</c:v>
                </c:pt>
                <c:pt idx="404">
                  <c:v>3/29/2012</c:v>
                </c:pt>
                <c:pt idx="405">
                  <c:v>3/29/2013</c:v>
                </c:pt>
                <c:pt idx="406">
                  <c:v>3/29/2014</c:v>
                </c:pt>
                <c:pt idx="407">
                  <c:v>3/3/2012</c:v>
                </c:pt>
                <c:pt idx="408">
                  <c:v>3/3/2017</c:v>
                </c:pt>
                <c:pt idx="409">
                  <c:v>3/3/2018</c:v>
                </c:pt>
                <c:pt idx="410">
                  <c:v>3/30/2016</c:v>
                </c:pt>
                <c:pt idx="411">
                  <c:v>3/30/2017</c:v>
                </c:pt>
                <c:pt idx="412">
                  <c:v>3/30/2019</c:v>
                </c:pt>
                <c:pt idx="413">
                  <c:v>3/31/2015</c:v>
                </c:pt>
                <c:pt idx="414">
                  <c:v>3/31/2018</c:v>
                </c:pt>
                <c:pt idx="415">
                  <c:v>3/4/2010</c:v>
                </c:pt>
                <c:pt idx="416">
                  <c:v>3/4/2015</c:v>
                </c:pt>
                <c:pt idx="417">
                  <c:v>3/4/2016</c:v>
                </c:pt>
                <c:pt idx="418">
                  <c:v>3/6/2010</c:v>
                </c:pt>
                <c:pt idx="419">
                  <c:v>3/6/2011</c:v>
                </c:pt>
                <c:pt idx="420">
                  <c:v>3/6/2012</c:v>
                </c:pt>
                <c:pt idx="421">
                  <c:v>3/6/2013</c:v>
                </c:pt>
                <c:pt idx="422">
                  <c:v>3/6/2014</c:v>
                </c:pt>
                <c:pt idx="423">
                  <c:v>3/6/2015</c:v>
                </c:pt>
                <c:pt idx="424">
                  <c:v>3/6/2016</c:v>
                </c:pt>
                <c:pt idx="425">
                  <c:v>3/7/2015</c:v>
                </c:pt>
                <c:pt idx="426">
                  <c:v>3/7/2018</c:v>
                </c:pt>
                <c:pt idx="427">
                  <c:v>3/8/2010</c:v>
                </c:pt>
                <c:pt idx="428">
                  <c:v>3/8/2012</c:v>
                </c:pt>
                <c:pt idx="429">
                  <c:v>3/8/2016</c:v>
                </c:pt>
                <c:pt idx="430">
                  <c:v>3/9/2010</c:v>
                </c:pt>
                <c:pt idx="431">
                  <c:v>3/9/2013</c:v>
                </c:pt>
                <c:pt idx="432">
                  <c:v>3/9/2014</c:v>
                </c:pt>
                <c:pt idx="433">
                  <c:v>3/9/2017</c:v>
                </c:pt>
                <c:pt idx="434">
                  <c:v>4/1/2012</c:v>
                </c:pt>
                <c:pt idx="435">
                  <c:v>4/1/2016</c:v>
                </c:pt>
                <c:pt idx="436">
                  <c:v>4/10/2016</c:v>
                </c:pt>
                <c:pt idx="437">
                  <c:v>4/10/2018</c:v>
                </c:pt>
                <c:pt idx="438">
                  <c:v>4/10/2019</c:v>
                </c:pt>
                <c:pt idx="439">
                  <c:v>4/11/2014</c:v>
                </c:pt>
                <c:pt idx="440">
                  <c:v>4/12/2012</c:v>
                </c:pt>
                <c:pt idx="441">
                  <c:v>4/12/2018</c:v>
                </c:pt>
                <c:pt idx="442">
                  <c:v>4/13/2011</c:v>
                </c:pt>
                <c:pt idx="443">
                  <c:v>4/13/2015</c:v>
                </c:pt>
                <c:pt idx="444">
                  <c:v>4/14/2016</c:v>
                </c:pt>
                <c:pt idx="445">
                  <c:v>4/14/2017</c:v>
                </c:pt>
                <c:pt idx="446">
                  <c:v>4/14/2019</c:v>
                </c:pt>
                <c:pt idx="447">
                  <c:v>4/16/2013</c:v>
                </c:pt>
                <c:pt idx="448">
                  <c:v>4/17/2010</c:v>
                </c:pt>
                <c:pt idx="449">
                  <c:v>4/17/2018</c:v>
                </c:pt>
                <c:pt idx="450">
                  <c:v>4/18/2018</c:v>
                </c:pt>
                <c:pt idx="451">
                  <c:v>4/18/2019</c:v>
                </c:pt>
                <c:pt idx="452">
                  <c:v>4/19/2011</c:v>
                </c:pt>
                <c:pt idx="453">
                  <c:v>4/19/2013</c:v>
                </c:pt>
                <c:pt idx="454">
                  <c:v>4/2/2011</c:v>
                </c:pt>
                <c:pt idx="455">
                  <c:v>4/2/2012</c:v>
                </c:pt>
                <c:pt idx="456">
                  <c:v>4/2/2018</c:v>
                </c:pt>
                <c:pt idx="457">
                  <c:v>4/20/2011</c:v>
                </c:pt>
                <c:pt idx="458">
                  <c:v>4/20/2012</c:v>
                </c:pt>
                <c:pt idx="459">
                  <c:v>4/20/2013</c:v>
                </c:pt>
                <c:pt idx="460">
                  <c:v>4/21/2013</c:v>
                </c:pt>
                <c:pt idx="461">
                  <c:v>4/21/2014</c:v>
                </c:pt>
                <c:pt idx="462">
                  <c:v>4/21/2015</c:v>
                </c:pt>
                <c:pt idx="463">
                  <c:v>4/21/2018</c:v>
                </c:pt>
                <c:pt idx="464">
                  <c:v>4/21/2019</c:v>
                </c:pt>
                <c:pt idx="465">
                  <c:v>4/22/2017</c:v>
                </c:pt>
                <c:pt idx="466">
                  <c:v>4/22/2019</c:v>
                </c:pt>
                <c:pt idx="467">
                  <c:v>4/23/2014</c:v>
                </c:pt>
                <c:pt idx="468">
                  <c:v>4/23/2017</c:v>
                </c:pt>
                <c:pt idx="469">
                  <c:v>4/24/2012</c:v>
                </c:pt>
                <c:pt idx="470">
                  <c:v>4/24/2018</c:v>
                </c:pt>
                <c:pt idx="471">
                  <c:v>4/25/2010</c:v>
                </c:pt>
                <c:pt idx="472">
                  <c:v>4/26/2012</c:v>
                </c:pt>
                <c:pt idx="473">
                  <c:v>4/27/2012</c:v>
                </c:pt>
                <c:pt idx="474">
                  <c:v>4/27/2014</c:v>
                </c:pt>
                <c:pt idx="475">
                  <c:v>4/28/2010</c:v>
                </c:pt>
                <c:pt idx="476">
                  <c:v>4/28/2014</c:v>
                </c:pt>
                <c:pt idx="477">
                  <c:v>4/28/2015</c:v>
                </c:pt>
                <c:pt idx="478">
                  <c:v>4/28/2016</c:v>
                </c:pt>
                <c:pt idx="479">
                  <c:v>4/28/2018</c:v>
                </c:pt>
                <c:pt idx="480">
                  <c:v>4/29/2012</c:v>
                </c:pt>
                <c:pt idx="481">
                  <c:v>4/29/2016</c:v>
                </c:pt>
                <c:pt idx="482">
                  <c:v>4/3/2011</c:v>
                </c:pt>
                <c:pt idx="483">
                  <c:v>4/3/2012</c:v>
                </c:pt>
                <c:pt idx="484">
                  <c:v>4/3/2013</c:v>
                </c:pt>
                <c:pt idx="485">
                  <c:v>4/3/2018</c:v>
                </c:pt>
                <c:pt idx="486">
                  <c:v>4/30/2017</c:v>
                </c:pt>
                <c:pt idx="487">
                  <c:v>4/30/2019</c:v>
                </c:pt>
                <c:pt idx="488">
                  <c:v>4/4/2018</c:v>
                </c:pt>
                <c:pt idx="489">
                  <c:v>4/5/2010</c:v>
                </c:pt>
                <c:pt idx="490">
                  <c:v>4/6/2010</c:v>
                </c:pt>
                <c:pt idx="491">
                  <c:v>4/6/2011</c:v>
                </c:pt>
                <c:pt idx="492">
                  <c:v>4/6/2016</c:v>
                </c:pt>
                <c:pt idx="493">
                  <c:v>4/7/2016</c:v>
                </c:pt>
                <c:pt idx="494">
                  <c:v>4/7/2018</c:v>
                </c:pt>
                <c:pt idx="495">
                  <c:v>4/8/2014</c:v>
                </c:pt>
                <c:pt idx="496">
                  <c:v>4/8/2017</c:v>
                </c:pt>
                <c:pt idx="497">
                  <c:v>4/8/2019</c:v>
                </c:pt>
                <c:pt idx="498">
                  <c:v>4/9/2010</c:v>
                </c:pt>
                <c:pt idx="499">
                  <c:v>4/9/2011</c:v>
                </c:pt>
                <c:pt idx="500">
                  <c:v>5/1/2011</c:v>
                </c:pt>
                <c:pt idx="501">
                  <c:v>5/1/2014</c:v>
                </c:pt>
                <c:pt idx="502">
                  <c:v>5/10/2011</c:v>
                </c:pt>
                <c:pt idx="503">
                  <c:v>5/10/2017</c:v>
                </c:pt>
                <c:pt idx="504">
                  <c:v>5/10/2018</c:v>
                </c:pt>
                <c:pt idx="505">
                  <c:v>5/11/2010</c:v>
                </c:pt>
                <c:pt idx="506">
                  <c:v>5/11/2012</c:v>
                </c:pt>
                <c:pt idx="507">
                  <c:v>5/11/2017</c:v>
                </c:pt>
                <c:pt idx="508">
                  <c:v>5/11/2018</c:v>
                </c:pt>
                <c:pt idx="509">
                  <c:v>5/12/2019</c:v>
                </c:pt>
                <c:pt idx="510">
                  <c:v>5/13/2012</c:v>
                </c:pt>
                <c:pt idx="511">
                  <c:v>5/13/2016</c:v>
                </c:pt>
                <c:pt idx="512">
                  <c:v>5/13/2019</c:v>
                </c:pt>
                <c:pt idx="513">
                  <c:v>5/14/2011</c:v>
                </c:pt>
                <c:pt idx="514">
                  <c:v>5/15/2010</c:v>
                </c:pt>
                <c:pt idx="515">
                  <c:v>5/15/2011</c:v>
                </c:pt>
                <c:pt idx="516">
                  <c:v>5/15/2012</c:v>
                </c:pt>
                <c:pt idx="517">
                  <c:v>5/15/2019</c:v>
                </c:pt>
                <c:pt idx="518">
                  <c:v>5/16/2011</c:v>
                </c:pt>
                <c:pt idx="519">
                  <c:v>5/16/2015</c:v>
                </c:pt>
                <c:pt idx="520">
                  <c:v>5/16/2016</c:v>
                </c:pt>
                <c:pt idx="521">
                  <c:v>5/17/2012</c:v>
                </c:pt>
                <c:pt idx="522">
                  <c:v>5/17/2015</c:v>
                </c:pt>
                <c:pt idx="523">
                  <c:v>5/17/2017</c:v>
                </c:pt>
                <c:pt idx="524">
                  <c:v>5/18/2014</c:v>
                </c:pt>
                <c:pt idx="525">
                  <c:v>5/19/2011</c:v>
                </c:pt>
                <c:pt idx="526">
                  <c:v>5/19/2013</c:v>
                </c:pt>
                <c:pt idx="527">
                  <c:v>5/19/2015</c:v>
                </c:pt>
                <c:pt idx="528">
                  <c:v>5/2/2012</c:v>
                </c:pt>
                <c:pt idx="529">
                  <c:v>5/20/2011</c:v>
                </c:pt>
                <c:pt idx="530">
                  <c:v>5/20/2012</c:v>
                </c:pt>
                <c:pt idx="531">
                  <c:v>5/20/2015</c:v>
                </c:pt>
                <c:pt idx="532">
                  <c:v>5/20/2017</c:v>
                </c:pt>
                <c:pt idx="533">
                  <c:v>5/21/2011</c:v>
                </c:pt>
                <c:pt idx="534">
                  <c:v>5/21/2015</c:v>
                </c:pt>
                <c:pt idx="535">
                  <c:v>5/21/2018</c:v>
                </c:pt>
                <c:pt idx="536">
                  <c:v>5/22/2014</c:v>
                </c:pt>
                <c:pt idx="537">
                  <c:v>5/23/2013</c:v>
                </c:pt>
                <c:pt idx="538">
                  <c:v>5/23/2014</c:v>
                </c:pt>
                <c:pt idx="539">
                  <c:v>5/23/2017</c:v>
                </c:pt>
                <c:pt idx="540">
                  <c:v>5/24/2010</c:v>
                </c:pt>
                <c:pt idx="541">
                  <c:v>5/24/2011</c:v>
                </c:pt>
                <c:pt idx="542">
                  <c:v>5/24/2012</c:v>
                </c:pt>
                <c:pt idx="543">
                  <c:v>5/24/2013</c:v>
                </c:pt>
                <c:pt idx="544">
                  <c:v>5/24/2017</c:v>
                </c:pt>
                <c:pt idx="545">
                  <c:v>5/24/2018</c:v>
                </c:pt>
                <c:pt idx="546">
                  <c:v>5/25/2019</c:v>
                </c:pt>
                <c:pt idx="547">
                  <c:v>5/27/2017</c:v>
                </c:pt>
                <c:pt idx="548">
                  <c:v>5/27/2018</c:v>
                </c:pt>
                <c:pt idx="549">
                  <c:v>5/28/2013</c:v>
                </c:pt>
                <c:pt idx="550">
                  <c:v>5/29/2013</c:v>
                </c:pt>
                <c:pt idx="551">
                  <c:v>5/29/2015</c:v>
                </c:pt>
                <c:pt idx="552">
                  <c:v>5/29/2016</c:v>
                </c:pt>
                <c:pt idx="553">
                  <c:v>5/29/2019</c:v>
                </c:pt>
                <c:pt idx="554">
                  <c:v>5/3/2014</c:v>
                </c:pt>
                <c:pt idx="555">
                  <c:v>5/3/2018</c:v>
                </c:pt>
                <c:pt idx="556">
                  <c:v>5/30/2011</c:v>
                </c:pt>
                <c:pt idx="557">
                  <c:v>5/31/2010</c:v>
                </c:pt>
                <c:pt idx="558">
                  <c:v>5/31/2017</c:v>
                </c:pt>
                <c:pt idx="559">
                  <c:v>5/31/2019</c:v>
                </c:pt>
                <c:pt idx="560">
                  <c:v>5/4/2011</c:v>
                </c:pt>
                <c:pt idx="561">
                  <c:v>5/4/2014</c:v>
                </c:pt>
                <c:pt idx="562">
                  <c:v>5/4/2017</c:v>
                </c:pt>
                <c:pt idx="563">
                  <c:v>5/4/2019</c:v>
                </c:pt>
                <c:pt idx="564">
                  <c:v>5/6/2012</c:v>
                </c:pt>
                <c:pt idx="565">
                  <c:v>5/6/2014</c:v>
                </c:pt>
                <c:pt idx="566">
                  <c:v>5/6/2016</c:v>
                </c:pt>
                <c:pt idx="567">
                  <c:v>5/7/2010</c:v>
                </c:pt>
                <c:pt idx="568">
                  <c:v>5/7/2011</c:v>
                </c:pt>
                <c:pt idx="569">
                  <c:v>5/7/2012</c:v>
                </c:pt>
                <c:pt idx="570">
                  <c:v>5/7/2015</c:v>
                </c:pt>
                <c:pt idx="571">
                  <c:v>5/7/2019</c:v>
                </c:pt>
                <c:pt idx="572">
                  <c:v>5/8/2012</c:v>
                </c:pt>
                <c:pt idx="573">
                  <c:v>5/8/2015</c:v>
                </c:pt>
                <c:pt idx="574">
                  <c:v>5/9/2010</c:v>
                </c:pt>
                <c:pt idx="575">
                  <c:v>5/9/2011</c:v>
                </c:pt>
                <c:pt idx="576">
                  <c:v>5/9/2012</c:v>
                </c:pt>
                <c:pt idx="577">
                  <c:v>5/9/2016</c:v>
                </c:pt>
                <c:pt idx="578">
                  <c:v>6/1/2017</c:v>
                </c:pt>
                <c:pt idx="579">
                  <c:v>6/1/2019</c:v>
                </c:pt>
                <c:pt idx="580">
                  <c:v>6/10/2018</c:v>
                </c:pt>
                <c:pt idx="581">
                  <c:v>6/11/2013</c:v>
                </c:pt>
                <c:pt idx="582">
                  <c:v>6/11/2014</c:v>
                </c:pt>
                <c:pt idx="583">
                  <c:v>6/12/2012</c:v>
                </c:pt>
                <c:pt idx="584">
                  <c:v>6/14/2014</c:v>
                </c:pt>
                <c:pt idx="585">
                  <c:v>6/15/2015</c:v>
                </c:pt>
                <c:pt idx="586">
                  <c:v>6/16/2014</c:v>
                </c:pt>
                <c:pt idx="587">
                  <c:v>6/16/2015</c:v>
                </c:pt>
                <c:pt idx="588">
                  <c:v>6/17/2010</c:v>
                </c:pt>
                <c:pt idx="589">
                  <c:v>6/17/2012</c:v>
                </c:pt>
                <c:pt idx="590">
                  <c:v>6/17/2017</c:v>
                </c:pt>
                <c:pt idx="591">
                  <c:v>6/18/2011</c:v>
                </c:pt>
                <c:pt idx="592">
                  <c:v>6/18/2015</c:v>
                </c:pt>
                <c:pt idx="593">
                  <c:v>6/18/2017</c:v>
                </c:pt>
                <c:pt idx="594">
                  <c:v>6/18/2018</c:v>
                </c:pt>
                <c:pt idx="595">
                  <c:v>6/19/2014</c:v>
                </c:pt>
                <c:pt idx="596">
                  <c:v>6/19/2015</c:v>
                </c:pt>
                <c:pt idx="597">
                  <c:v>6/19/2016</c:v>
                </c:pt>
                <c:pt idx="598">
                  <c:v>6/20/2013</c:v>
                </c:pt>
                <c:pt idx="599">
                  <c:v>6/21/2010</c:v>
                </c:pt>
                <c:pt idx="600">
                  <c:v>6/21/2018</c:v>
                </c:pt>
                <c:pt idx="601">
                  <c:v>6/22/2014</c:v>
                </c:pt>
                <c:pt idx="602">
                  <c:v>6/23/2012</c:v>
                </c:pt>
                <c:pt idx="603">
                  <c:v>6/23/2014</c:v>
                </c:pt>
                <c:pt idx="604">
                  <c:v>6/23/2016</c:v>
                </c:pt>
                <c:pt idx="605">
                  <c:v>6/24/2010</c:v>
                </c:pt>
                <c:pt idx="606">
                  <c:v>6/24/2015</c:v>
                </c:pt>
                <c:pt idx="607">
                  <c:v>6/24/2018</c:v>
                </c:pt>
                <c:pt idx="608">
                  <c:v>6/25/2011</c:v>
                </c:pt>
                <c:pt idx="609">
                  <c:v>6/25/2019</c:v>
                </c:pt>
                <c:pt idx="610">
                  <c:v>6/26/2010</c:v>
                </c:pt>
                <c:pt idx="611">
                  <c:v>6/26/2012</c:v>
                </c:pt>
                <c:pt idx="612">
                  <c:v>6/26/2019</c:v>
                </c:pt>
                <c:pt idx="613">
                  <c:v>6/27/2017</c:v>
                </c:pt>
                <c:pt idx="614">
                  <c:v>6/27/2018</c:v>
                </c:pt>
                <c:pt idx="615">
                  <c:v>6/28/2011</c:v>
                </c:pt>
                <c:pt idx="616">
                  <c:v>6/28/2012</c:v>
                </c:pt>
                <c:pt idx="617">
                  <c:v>6/28/2013</c:v>
                </c:pt>
                <c:pt idx="618">
                  <c:v>6/28/2014</c:v>
                </c:pt>
                <c:pt idx="619">
                  <c:v>6/28/2018</c:v>
                </c:pt>
                <c:pt idx="620">
                  <c:v>6/29/2013</c:v>
                </c:pt>
                <c:pt idx="621">
                  <c:v>6/3/2016</c:v>
                </c:pt>
                <c:pt idx="622">
                  <c:v>6/30/2010</c:v>
                </c:pt>
                <c:pt idx="623">
                  <c:v>6/30/2012</c:v>
                </c:pt>
                <c:pt idx="624">
                  <c:v>6/30/2014</c:v>
                </c:pt>
                <c:pt idx="625">
                  <c:v>6/30/2016</c:v>
                </c:pt>
                <c:pt idx="626">
                  <c:v>6/4/2012</c:v>
                </c:pt>
                <c:pt idx="627">
                  <c:v>6/4/2016</c:v>
                </c:pt>
                <c:pt idx="628">
                  <c:v>6/5/2013</c:v>
                </c:pt>
                <c:pt idx="629">
                  <c:v>6/5/2016</c:v>
                </c:pt>
                <c:pt idx="630">
                  <c:v>6/6/2013</c:v>
                </c:pt>
                <c:pt idx="631">
                  <c:v>6/6/2015</c:v>
                </c:pt>
                <c:pt idx="632">
                  <c:v>6/7/2010</c:v>
                </c:pt>
                <c:pt idx="633">
                  <c:v>6/7/2011</c:v>
                </c:pt>
                <c:pt idx="634">
                  <c:v>6/7/2013</c:v>
                </c:pt>
                <c:pt idx="635">
                  <c:v>6/7/2014</c:v>
                </c:pt>
                <c:pt idx="636">
                  <c:v>6/7/2015</c:v>
                </c:pt>
                <c:pt idx="637">
                  <c:v>6/7/2017</c:v>
                </c:pt>
                <c:pt idx="638">
                  <c:v>6/8/2014</c:v>
                </c:pt>
                <c:pt idx="639">
                  <c:v>6/9/2012</c:v>
                </c:pt>
                <c:pt idx="640">
                  <c:v>7/1/2010</c:v>
                </c:pt>
                <c:pt idx="641">
                  <c:v>7/1/2014</c:v>
                </c:pt>
                <c:pt idx="642">
                  <c:v>7/1/2018</c:v>
                </c:pt>
                <c:pt idx="643">
                  <c:v>7/1/2019</c:v>
                </c:pt>
                <c:pt idx="644">
                  <c:v>7/10/2010</c:v>
                </c:pt>
                <c:pt idx="645">
                  <c:v>7/10/2015</c:v>
                </c:pt>
                <c:pt idx="646">
                  <c:v>7/10/2016</c:v>
                </c:pt>
                <c:pt idx="647">
                  <c:v>7/10/2017</c:v>
                </c:pt>
                <c:pt idx="648">
                  <c:v>7/11/2015</c:v>
                </c:pt>
                <c:pt idx="649">
                  <c:v>7/12/2010</c:v>
                </c:pt>
                <c:pt idx="650">
                  <c:v>7/12/2014</c:v>
                </c:pt>
                <c:pt idx="651">
                  <c:v>7/12/2015</c:v>
                </c:pt>
                <c:pt idx="652">
                  <c:v>7/12/2016</c:v>
                </c:pt>
                <c:pt idx="653">
                  <c:v>7/12/2019</c:v>
                </c:pt>
                <c:pt idx="654">
                  <c:v>7/13/2010</c:v>
                </c:pt>
                <c:pt idx="655">
                  <c:v>7/13/2011</c:v>
                </c:pt>
                <c:pt idx="656">
                  <c:v>7/13/2013</c:v>
                </c:pt>
                <c:pt idx="657">
                  <c:v>7/14/2010</c:v>
                </c:pt>
                <c:pt idx="658">
                  <c:v>7/15/2010</c:v>
                </c:pt>
                <c:pt idx="659">
                  <c:v>7/15/2012</c:v>
                </c:pt>
                <c:pt idx="660">
                  <c:v>7/17/2011</c:v>
                </c:pt>
                <c:pt idx="661">
                  <c:v>7/17/2017</c:v>
                </c:pt>
                <c:pt idx="662">
                  <c:v>7/17/2018</c:v>
                </c:pt>
                <c:pt idx="663">
                  <c:v>7/18/2010</c:v>
                </c:pt>
                <c:pt idx="664">
                  <c:v>7/18/2013</c:v>
                </c:pt>
                <c:pt idx="665">
                  <c:v>7/18/2014</c:v>
                </c:pt>
                <c:pt idx="666">
                  <c:v>7/18/2017</c:v>
                </c:pt>
                <c:pt idx="667">
                  <c:v>7/18/2018</c:v>
                </c:pt>
                <c:pt idx="668">
                  <c:v>7/19/2010</c:v>
                </c:pt>
                <c:pt idx="669">
                  <c:v>7/19/2011</c:v>
                </c:pt>
                <c:pt idx="670">
                  <c:v>7/19/2016</c:v>
                </c:pt>
                <c:pt idx="671">
                  <c:v>7/19/2017</c:v>
                </c:pt>
                <c:pt idx="672">
                  <c:v>7/2/2019</c:v>
                </c:pt>
                <c:pt idx="673">
                  <c:v>7/20/2012</c:v>
                </c:pt>
                <c:pt idx="674">
                  <c:v>7/21/2010</c:v>
                </c:pt>
                <c:pt idx="675">
                  <c:v>7/21/2011</c:v>
                </c:pt>
                <c:pt idx="676">
                  <c:v>7/21/2015</c:v>
                </c:pt>
                <c:pt idx="677">
                  <c:v>7/21/2018</c:v>
                </c:pt>
                <c:pt idx="678">
                  <c:v>7/21/2019</c:v>
                </c:pt>
                <c:pt idx="679">
                  <c:v>7/22/2011</c:v>
                </c:pt>
                <c:pt idx="680">
                  <c:v>7/22/2019</c:v>
                </c:pt>
                <c:pt idx="681">
                  <c:v>7/23/2011</c:v>
                </c:pt>
                <c:pt idx="682">
                  <c:v>7/23/2018</c:v>
                </c:pt>
                <c:pt idx="683">
                  <c:v>7/23/2019</c:v>
                </c:pt>
                <c:pt idx="684">
                  <c:v>7/24/2010</c:v>
                </c:pt>
                <c:pt idx="685">
                  <c:v>7/24/2013</c:v>
                </c:pt>
                <c:pt idx="686">
                  <c:v>7/24/2015</c:v>
                </c:pt>
                <c:pt idx="687">
                  <c:v>7/24/2017</c:v>
                </c:pt>
                <c:pt idx="688">
                  <c:v>7/24/2018</c:v>
                </c:pt>
                <c:pt idx="689">
                  <c:v>7/25/2019</c:v>
                </c:pt>
                <c:pt idx="690">
                  <c:v>7/26/2010</c:v>
                </c:pt>
                <c:pt idx="691">
                  <c:v>7/26/2011</c:v>
                </c:pt>
                <c:pt idx="692">
                  <c:v>7/26/2016</c:v>
                </c:pt>
                <c:pt idx="693">
                  <c:v>7/27/2013</c:v>
                </c:pt>
                <c:pt idx="694">
                  <c:v>7/27/2016</c:v>
                </c:pt>
                <c:pt idx="695">
                  <c:v>7/27/2017</c:v>
                </c:pt>
                <c:pt idx="696">
                  <c:v>7/27/2019</c:v>
                </c:pt>
                <c:pt idx="697">
                  <c:v>7/28/2014</c:v>
                </c:pt>
                <c:pt idx="698">
                  <c:v>7/28/2018</c:v>
                </c:pt>
                <c:pt idx="699">
                  <c:v>7/29/2017</c:v>
                </c:pt>
                <c:pt idx="700">
                  <c:v>7/3/2014</c:v>
                </c:pt>
                <c:pt idx="701">
                  <c:v>7/3/2015</c:v>
                </c:pt>
                <c:pt idx="702">
                  <c:v>7/3/2016</c:v>
                </c:pt>
                <c:pt idx="703">
                  <c:v>7/30/2014</c:v>
                </c:pt>
                <c:pt idx="704">
                  <c:v>7/31/2010</c:v>
                </c:pt>
                <c:pt idx="705">
                  <c:v>7/31/2015</c:v>
                </c:pt>
                <c:pt idx="706">
                  <c:v>7/31/2017</c:v>
                </c:pt>
                <c:pt idx="707">
                  <c:v>7/5/2010</c:v>
                </c:pt>
                <c:pt idx="708">
                  <c:v>7/5/2017</c:v>
                </c:pt>
                <c:pt idx="709">
                  <c:v>7/5/2019</c:v>
                </c:pt>
                <c:pt idx="710">
                  <c:v>7/6/2014</c:v>
                </c:pt>
                <c:pt idx="711">
                  <c:v>7/6/2015</c:v>
                </c:pt>
                <c:pt idx="712">
                  <c:v>7/6/2016</c:v>
                </c:pt>
                <c:pt idx="713">
                  <c:v>7/6/2019</c:v>
                </c:pt>
                <c:pt idx="714">
                  <c:v>7/7/2010</c:v>
                </c:pt>
                <c:pt idx="715">
                  <c:v>7/7/2015</c:v>
                </c:pt>
                <c:pt idx="716">
                  <c:v>7/7/2017</c:v>
                </c:pt>
                <c:pt idx="717">
                  <c:v>7/7/2019</c:v>
                </c:pt>
                <c:pt idx="718">
                  <c:v>7/8/2010</c:v>
                </c:pt>
                <c:pt idx="719">
                  <c:v>7/8/2016</c:v>
                </c:pt>
                <c:pt idx="720">
                  <c:v>7/9/2017</c:v>
                </c:pt>
                <c:pt idx="721">
                  <c:v>7/9/2018</c:v>
                </c:pt>
                <c:pt idx="722">
                  <c:v>8/1/2013</c:v>
                </c:pt>
                <c:pt idx="723">
                  <c:v>8/10/2012</c:v>
                </c:pt>
                <c:pt idx="724">
                  <c:v>8/10/2013</c:v>
                </c:pt>
                <c:pt idx="725">
                  <c:v>8/10/2016</c:v>
                </c:pt>
                <c:pt idx="726">
                  <c:v>8/10/2017</c:v>
                </c:pt>
                <c:pt idx="727">
                  <c:v>8/11/2010</c:v>
                </c:pt>
                <c:pt idx="728">
                  <c:v>8/11/2013</c:v>
                </c:pt>
                <c:pt idx="729">
                  <c:v>8/11/2018</c:v>
                </c:pt>
                <c:pt idx="730">
                  <c:v>8/12/2010</c:v>
                </c:pt>
                <c:pt idx="731">
                  <c:v>8/12/2014</c:v>
                </c:pt>
                <c:pt idx="732">
                  <c:v>8/12/2018</c:v>
                </c:pt>
                <c:pt idx="733">
                  <c:v>8/13/2012</c:v>
                </c:pt>
                <c:pt idx="734">
                  <c:v>8/13/2017</c:v>
                </c:pt>
                <c:pt idx="735">
                  <c:v>8/13/2018</c:v>
                </c:pt>
                <c:pt idx="736">
                  <c:v>8/15/2012</c:v>
                </c:pt>
                <c:pt idx="737">
                  <c:v>8/15/2014</c:v>
                </c:pt>
                <c:pt idx="738">
                  <c:v>8/15/2015</c:v>
                </c:pt>
                <c:pt idx="739">
                  <c:v>8/16/2013</c:v>
                </c:pt>
                <c:pt idx="740">
                  <c:v>8/16/2017</c:v>
                </c:pt>
                <c:pt idx="741">
                  <c:v>8/16/2018</c:v>
                </c:pt>
                <c:pt idx="742">
                  <c:v>8/18/2011</c:v>
                </c:pt>
                <c:pt idx="743">
                  <c:v>8/18/2015</c:v>
                </c:pt>
                <c:pt idx="744">
                  <c:v>8/18/2016</c:v>
                </c:pt>
                <c:pt idx="745">
                  <c:v>8/18/2018</c:v>
                </c:pt>
                <c:pt idx="746">
                  <c:v>8/19/2011</c:v>
                </c:pt>
                <c:pt idx="747">
                  <c:v>8/19/2016</c:v>
                </c:pt>
                <c:pt idx="748">
                  <c:v>8/19/2017</c:v>
                </c:pt>
                <c:pt idx="749">
                  <c:v>8/19/2018</c:v>
                </c:pt>
                <c:pt idx="750">
                  <c:v>8/19/2019</c:v>
                </c:pt>
                <c:pt idx="751">
                  <c:v>8/20/2014</c:v>
                </c:pt>
                <c:pt idx="752">
                  <c:v>8/21/2010</c:v>
                </c:pt>
                <c:pt idx="753">
                  <c:v>8/21/2014</c:v>
                </c:pt>
                <c:pt idx="754">
                  <c:v>8/23/2010</c:v>
                </c:pt>
                <c:pt idx="755">
                  <c:v>8/23/2015</c:v>
                </c:pt>
                <c:pt idx="756">
                  <c:v>8/23/2016</c:v>
                </c:pt>
                <c:pt idx="757">
                  <c:v>8/24/2016</c:v>
                </c:pt>
                <c:pt idx="758">
                  <c:v>8/25/2010</c:v>
                </c:pt>
                <c:pt idx="759">
                  <c:v>8/25/2012</c:v>
                </c:pt>
                <c:pt idx="760">
                  <c:v>8/25/2017</c:v>
                </c:pt>
                <c:pt idx="761">
                  <c:v>8/26/2018</c:v>
                </c:pt>
                <c:pt idx="762">
                  <c:v>8/27/2018</c:v>
                </c:pt>
                <c:pt idx="763">
                  <c:v>8/28/2012</c:v>
                </c:pt>
                <c:pt idx="764">
                  <c:v>8/29/2010</c:v>
                </c:pt>
                <c:pt idx="765">
                  <c:v>8/29/2013</c:v>
                </c:pt>
                <c:pt idx="766">
                  <c:v>8/29/2015</c:v>
                </c:pt>
                <c:pt idx="767">
                  <c:v>8/29/2016</c:v>
                </c:pt>
                <c:pt idx="768">
                  <c:v>8/29/2017</c:v>
                </c:pt>
                <c:pt idx="769">
                  <c:v>8/29/2018</c:v>
                </c:pt>
                <c:pt idx="770">
                  <c:v>8/3/2014</c:v>
                </c:pt>
                <c:pt idx="771">
                  <c:v>8/3/2015</c:v>
                </c:pt>
                <c:pt idx="772">
                  <c:v>8/3/2017</c:v>
                </c:pt>
                <c:pt idx="773">
                  <c:v>8/30/2015</c:v>
                </c:pt>
                <c:pt idx="774">
                  <c:v>8/30/2019</c:v>
                </c:pt>
                <c:pt idx="775">
                  <c:v>8/31/2017</c:v>
                </c:pt>
                <c:pt idx="776">
                  <c:v>8/4/2010</c:v>
                </c:pt>
                <c:pt idx="777">
                  <c:v>8/4/2014</c:v>
                </c:pt>
                <c:pt idx="778">
                  <c:v>8/4/2018</c:v>
                </c:pt>
                <c:pt idx="779">
                  <c:v>8/4/2019</c:v>
                </c:pt>
                <c:pt idx="780">
                  <c:v>8/5/2011</c:v>
                </c:pt>
                <c:pt idx="781">
                  <c:v>8/5/2015</c:v>
                </c:pt>
                <c:pt idx="782">
                  <c:v>8/5/2018</c:v>
                </c:pt>
                <c:pt idx="783">
                  <c:v>8/6/2013</c:v>
                </c:pt>
                <c:pt idx="784">
                  <c:v>8/6/2014</c:v>
                </c:pt>
                <c:pt idx="785">
                  <c:v>8/6/2015</c:v>
                </c:pt>
                <c:pt idx="786">
                  <c:v>8/6/2017</c:v>
                </c:pt>
                <c:pt idx="787">
                  <c:v>8/7/2010</c:v>
                </c:pt>
                <c:pt idx="788">
                  <c:v>8/7/2011</c:v>
                </c:pt>
                <c:pt idx="789">
                  <c:v>8/7/2012</c:v>
                </c:pt>
                <c:pt idx="790">
                  <c:v>8/7/2013</c:v>
                </c:pt>
                <c:pt idx="791">
                  <c:v>8/7/2015</c:v>
                </c:pt>
                <c:pt idx="792">
                  <c:v>8/8/2010</c:v>
                </c:pt>
                <c:pt idx="793">
                  <c:v>8/8/2013</c:v>
                </c:pt>
                <c:pt idx="794">
                  <c:v>8/9/2013</c:v>
                </c:pt>
                <c:pt idx="795">
                  <c:v>8/9/2014</c:v>
                </c:pt>
                <c:pt idx="796">
                  <c:v>8/9/2016</c:v>
                </c:pt>
                <c:pt idx="797">
                  <c:v>9/1/2018</c:v>
                </c:pt>
                <c:pt idx="798">
                  <c:v>9/1/2019</c:v>
                </c:pt>
                <c:pt idx="799">
                  <c:v>9/10/2013</c:v>
                </c:pt>
                <c:pt idx="800">
                  <c:v>9/11/2010</c:v>
                </c:pt>
                <c:pt idx="801">
                  <c:v>9/11/2016</c:v>
                </c:pt>
                <c:pt idx="802">
                  <c:v>9/11/2019</c:v>
                </c:pt>
                <c:pt idx="803">
                  <c:v>9/12/2011</c:v>
                </c:pt>
                <c:pt idx="804">
                  <c:v>9/12/2014</c:v>
                </c:pt>
                <c:pt idx="805">
                  <c:v>9/12/2016</c:v>
                </c:pt>
                <c:pt idx="806">
                  <c:v>9/12/2017</c:v>
                </c:pt>
                <c:pt idx="807">
                  <c:v>9/13/2010</c:v>
                </c:pt>
                <c:pt idx="808">
                  <c:v>9/13/2011</c:v>
                </c:pt>
                <c:pt idx="809">
                  <c:v>9/13/2017</c:v>
                </c:pt>
                <c:pt idx="810">
                  <c:v>9/13/2019</c:v>
                </c:pt>
                <c:pt idx="811">
                  <c:v>9/14/2010</c:v>
                </c:pt>
                <c:pt idx="812">
                  <c:v>9/14/2017</c:v>
                </c:pt>
                <c:pt idx="813">
                  <c:v>9/16/2015</c:v>
                </c:pt>
                <c:pt idx="814">
                  <c:v>9/16/2018</c:v>
                </c:pt>
                <c:pt idx="815">
                  <c:v>9/17/2016</c:v>
                </c:pt>
                <c:pt idx="816">
                  <c:v>9/17/2018</c:v>
                </c:pt>
                <c:pt idx="817">
                  <c:v>9/18/2011</c:v>
                </c:pt>
                <c:pt idx="818">
                  <c:v>9/18/2012</c:v>
                </c:pt>
                <c:pt idx="819">
                  <c:v>9/18/2015</c:v>
                </c:pt>
                <c:pt idx="820">
                  <c:v>9/18/2016</c:v>
                </c:pt>
                <c:pt idx="821">
                  <c:v>9/18/2017</c:v>
                </c:pt>
                <c:pt idx="822">
                  <c:v>9/18/2018</c:v>
                </c:pt>
                <c:pt idx="823">
                  <c:v>9/18/2019</c:v>
                </c:pt>
                <c:pt idx="824">
                  <c:v>9/19/2010</c:v>
                </c:pt>
                <c:pt idx="825">
                  <c:v>9/19/2011</c:v>
                </c:pt>
                <c:pt idx="826">
                  <c:v>9/19/2014</c:v>
                </c:pt>
                <c:pt idx="827">
                  <c:v>9/19/2015</c:v>
                </c:pt>
                <c:pt idx="828">
                  <c:v>9/19/2016</c:v>
                </c:pt>
                <c:pt idx="829">
                  <c:v>9/19/2017</c:v>
                </c:pt>
                <c:pt idx="830">
                  <c:v>9/2/2015</c:v>
                </c:pt>
                <c:pt idx="831">
                  <c:v>9/2/2017</c:v>
                </c:pt>
                <c:pt idx="832">
                  <c:v>9/20/2013</c:v>
                </c:pt>
                <c:pt idx="833">
                  <c:v>9/20/2014</c:v>
                </c:pt>
                <c:pt idx="834">
                  <c:v>9/20/2017</c:v>
                </c:pt>
                <c:pt idx="835">
                  <c:v>9/20/2018</c:v>
                </c:pt>
                <c:pt idx="836">
                  <c:v>9/20/2019</c:v>
                </c:pt>
                <c:pt idx="837">
                  <c:v>9/21/2013</c:v>
                </c:pt>
                <c:pt idx="838">
                  <c:v>9/22/2010</c:v>
                </c:pt>
                <c:pt idx="839">
                  <c:v>9/22/2013</c:v>
                </c:pt>
                <c:pt idx="840">
                  <c:v>9/22/2014</c:v>
                </c:pt>
                <c:pt idx="841">
                  <c:v>9/22/2015</c:v>
                </c:pt>
                <c:pt idx="842">
                  <c:v>9/22/2016</c:v>
                </c:pt>
                <c:pt idx="843">
                  <c:v>9/22/2018</c:v>
                </c:pt>
                <c:pt idx="844">
                  <c:v>9/23/2018</c:v>
                </c:pt>
                <c:pt idx="845">
                  <c:v>9/24/2011</c:v>
                </c:pt>
                <c:pt idx="846">
                  <c:v>9/24/2014</c:v>
                </c:pt>
                <c:pt idx="847">
                  <c:v>9/25/2016</c:v>
                </c:pt>
                <c:pt idx="848">
                  <c:v>9/26/2013</c:v>
                </c:pt>
                <c:pt idx="849">
                  <c:v>9/27/2010</c:v>
                </c:pt>
                <c:pt idx="850">
                  <c:v>9/28/2011</c:v>
                </c:pt>
                <c:pt idx="851">
                  <c:v>9/28/2012</c:v>
                </c:pt>
                <c:pt idx="852">
                  <c:v>9/28/2013</c:v>
                </c:pt>
                <c:pt idx="853">
                  <c:v>9/28/2015</c:v>
                </c:pt>
                <c:pt idx="854">
                  <c:v>9/28/2017</c:v>
                </c:pt>
                <c:pt idx="855">
                  <c:v>9/29/2014</c:v>
                </c:pt>
                <c:pt idx="856">
                  <c:v>9/29/2015</c:v>
                </c:pt>
                <c:pt idx="857">
                  <c:v>9/3/2011</c:v>
                </c:pt>
                <c:pt idx="858">
                  <c:v>9/3/2016</c:v>
                </c:pt>
                <c:pt idx="859">
                  <c:v>9/30/2012</c:v>
                </c:pt>
                <c:pt idx="860">
                  <c:v>9/30/2015</c:v>
                </c:pt>
                <c:pt idx="861">
                  <c:v>9/30/2017</c:v>
                </c:pt>
                <c:pt idx="862">
                  <c:v>9/30/2018</c:v>
                </c:pt>
                <c:pt idx="863">
                  <c:v>9/4/2010</c:v>
                </c:pt>
                <c:pt idx="864">
                  <c:v>9/4/2014</c:v>
                </c:pt>
                <c:pt idx="865">
                  <c:v>9/4/2015</c:v>
                </c:pt>
                <c:pt idx="866">
                  <c:v>9/4/2017</c:v>
                </c:pt>
                <c:pt idx="867">
                  <c:v>9/5/2010</c:v>
                </c:pt>
                <c:pt idx="868">
                  <c:v>9/5/2013</c:v>
                </c:pt>
                <c:pt idx="869">
                  <c:v>9/6/2012</c:v>
                </c:pt>
                <c:pt idx="870">
                  <c:v>9/6/2018</c:v>
                </c:pt>
                <c:pt idx="871">
                  <c:v>9/7/2013</c:v>
                </c:pt>
                <c:pt idx="872">
                  <c:v>9/7/2015</c:v>
                </c:pt>
                <c:pt idx="873">
                  <c:v>9/7/2017</c:v>
                </c:pt>
                <c:pt idx="874">
                  <c:v>9/8/2012</c:v>
                </c:pt>
                <c:pt idx="875">
                  <c:v>9/8/2014</c:v>
                </c:pt>
                <c:pt idx="876">
                  <c:v>9/8/2018</c:v>
                </c:pt>
                <c:pt idx="877">
                  <c:v>9/9/2010</c:v>
                </c:pt>
                <c:pt idx="878">
                  <c:v>(blank)</c:v>
                </c:pt>
              </c:strCache>
            </c:strRef>
          </c:cat>
          <c:val>
            <c:numRef>
              <c:f>'Outcome by date'!$D$6:$D$885</c:f>
              <c:numCache>
                <c:formatCode>General</c:formatCode>
                <c:ptCount val="879"/>
                <c:pt idx="68">
                  <c:v>1</c:v>
                </c:pt>
                <c:pt idx="71">
                  <c:v>1</c:v>
                </c:pt>
                <c:pt idx="141">
                  <c:v>1</c:v>
                </c:pt>
                <c:pt idx="168">
                  <c:v>1</c:v>
                </c:pt>
                <c:pt idx="237">
                  <c:v>1</c:v>
                </c:pt>
                <c:pt idx="238">
                  <c:v>1</c:v>
                </c:pt>
                <c:pt idx="242">
                  <c:v>1</c:v>
                </c:pt>
                <c:pt idx="408">
                  <c:v>1</c:v>
                </c:pt>
                <c:pt idx="477">
                  <c:v>1</c:v>
                </c:pt>
                <c:pt idx="511">
                  <c:v>1</c:v>
                </c:pt>
                <c:pt idx="530">
                  <c:v>1</c:v>
                </c:pt>
                <c:pt idx="679">
                  <c:v>1</c:v>
                </c:pt>
                <c:pt idx="698">
                  <c:v>1</c:v>
                </c:pt>
                <c:pt idx="72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FC3-4232-ABAA-CD1D80695F45}"/>
            </c:ext>
          </c:extLst>
        </c:ser>
        <c:ser>
          <c:idx val="3"/>
          <c:order val="3"/>
          <c:tx>
            <c:strRef>
              <c:f>'Outcome by date'!$E$4:$E$5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'Outcome by date'!$A$6:$A$885</c:f>
              <c:strCache>
                <c:ptCount val="879"/>
                <c:pt idx="0">
                  <c:v>1/1/2014</c:v>
                </c:pt>
                <c:pt idx="1">
                  <c:v>1/1/2015</c:v>
                </c:pt>
                <c:pt idx="2">
                  <c:v>1/1/2016</c:v>
                </c:pt>
                <c:pt idx="3">
                  <c:v>1/10/2011</c:v>
                </c:pt>
                <c:pt idx="4">
                  <c:v>1/10/2016</c:v>
                </c:pt>
                <c:pt idx="5">
                  <c:v>1/10/2018</c:v>
                </c:pt>
                <c:pt idx="6">
                  <c:v>1/11/2014</c:v>
                </c:pt>
                <c:pt idx="7">
                  <c:v>1/11/2016</c:v>
                </c:pt>
                <c:pt idx="8">
                  <c:v>1/11/2017</c:v>
                </c:pt>
                <c:pt idx="9">
                  <c:v>1/12/2016</c:v>
                </c:pt>
                <c:pt idx="10">
                  <c:v>1/12/2018</c:v>
                </c:pt>
                <c:pt idx="11">
                  <c:v>1/13/2011</c:v>
                </c:pt>
                <c:pt idx="12">
                  <c:v>1/13/2014</c:v>
                </c:pt>
                <c:pt idx="13">
                  <c:v>1/13/2019</c:v>
                </c:pt>
                <c:pt idx="14">
                  <c:v>1/14/2011</c:v>
                </c:pt>
                <c:pt idx="15">
                  <c:v>1/14/2014</c:v>
                </c:pt>
                <c:pt idx="16">
                  <c:v>1/14/2019</c:v>
                </c:pt>
                <c:pt idx="17">
                  <c:v>1/14/2020</c:v>
                </c:pt>
                <c:pt idx="18">
                  <c:v>1/15/2011</c:v>
                </c:pt>
                <c:pt idx="19">
                  <c:v>1/16/2011</c:v>
                </c:pt>
                <c:pt idx="20">
                  <c:v>1/16/2012</c:v>
                </c:pt>
                <c:pt idx="21">
                  <c:v>1/16/2014</c:v>
                </c:pt>
                <c:pt idx="22">
                  <c:v>1/16/2019</c:v>
                </c:pt>
                <c:pt idx="23">
                  <c:v>1/17/2015</c:v>
                </c:pt>
                <c:pt idx="24">
                  <c:v>1/17/2018</c:v>
                </c:pt>
                <c:pt idx="25">
                  <c:v>1/19/2017</c:v>
                </c:pt>
                <c:pt idx="26">
                  <c:v>1/2/2018</c:v>
                </c:pt>
                <c:pt idx="27">
                  <c:v>1/21/2016</c:v>
                </c:pt>
                <c:pt idx="28">
                  <c:v>1/21/2019</c:v>
                </c:pt>
                <c:pt idx="29">
                  <c:v>1/22/2011</c:v>
                </c:pt>
                <c:pt idx="30">
                  <c:v>1/22/2015</c:v>
                </c:pt>
                <c:pt idx="31">
                  <c:v>1/22/2018</c:v>
                </c:pt>
                <c:pt idx="32">
                  <c:v>1/22/2019</c:v>
                </c:pt>
                <c:pt idx="33">
                  <c:v>1/22/2020</c:v>
                </c:pt>
                <c:pt idx="34">
                  <c:v>1/23/2011</c:v>
                </c:pt>
                <c:pt idx="35">
                  <c:v>1/23/2012</c:v>
                </c:pt>
                <c:pt idx="36">
                  <c:v>1/23/2014</c:v>
                </c:pt>
                <c:pt idx="37">
                  <c:v>1/23/2015</c:v>
                </c:pt>
                <c:pt idx="38">
                  <c:v>1/24/2019</c:v>
                </c:pt>
                <c:pt idx="39">
                  <c:v>1/25/2012</c:v>
                </c:pt>
                <c:pt idx="40">
                  <c:v>1/25/2014</c:v>
                </c:pt>
                <c:pt idx="41">
                  <c:v>1/25/2015</c:v>
                </c:pt>
                <c:pt idx="42">
                  <c:v>1/25/2016</c:v>
                </c:pt>
                <c:pt idx="43">
                  <c:v>1/25/2017</c:v>
                </c:pt>
                <c:pt idx="44">
                  <c:v>1/26/2011</c:v>
                </c:pt>
                <c:pt idx="45">
                  <c:v>1/26/2015</c:v>
                </c:pt>
                <c:pt idx="46">
                  <c:v>1/26/2016</c:v>
                </c:pt>
                <c:pt idx="47">
                  <c:v>1/26/2018</c:v>
                </c:pt>
                <c:pt idx="48">
                  <c:v>1/26/2019</c:v>
                </c:pt>
                <c:pt idx="49">
                  <c:v>1/27/2018</c:v>
                </c:pt>
                <c:pt idx="50">
                  <c:v>1/28/2011</c:v>
                </c:pt>
                <c:pt idx="51">
                  <c:v>1/28/2015</c:v>
                </c:pt>
                <c:pt idx="52">
                  <c:v>1/28/2018</c:v>
                </c:pt>
                <c:pt idx="53">
                  <c:v>1/29/2015</c:v>
                </c:pt>
                <c:pt idx="54">
                  <c:v>1/29/2017</c:v>
                </c:pt>
                <c:pt idx="55">
                  <c:v>1/3/2011</c:v>
                </c:pt>
                <c:pt idx="56">
                  <c:v>1/3/2015</c:v>
                </c:pt>
                <c:pt idx="57">
                  <c:v>1/3/2018</c:v>
                </c:pt>
                <c:pt idx="58">
                  <c:v>1/3/2019</c:v>
                </c:pt>
                <c:pt idx="59">
                  <c:v>1/30/2010</c:v>
                </c:pt>
                <c:pt idx="60">
                  <c:v>1/30/2012</c:v>
                </c:pt>
                <c:pt idx="61">
                  <c:v>1/30/2020</c:v>
                </c:pt>
                <c:pt idx="62">
                  <c:v>1/31/2015</c:v>
                </c:pt>
                <c:pt idx="63">
                  <c:v>1/4/2011</c:v>
                </c:pt>
                <c:pt idx="64">
                  <c:v>1/4/2014</c:v>
                </c:pt>
                <c:pt idx="65">
                  <c:v>1/4/2018</c:v>
                </c:pt>
                <c:pt idx="66">
                  <c:v>1/5/2015</c:v>
                </c:pt>
                <c:pt idx="67">
                  <c:v>1/6/2012</c:v>
                </c:pt>
                <c:pt idx="68">
                  <c:v>1/6/2014</c:v>
                </c:pt>
                <c:pt idx="69">
                  <c:v>1/6/2017</c:v>
                </c:pt>
                <c:pt idx="70">
                  <c:v>1/7/2014</c:v>
                </c:pt>
                <c:pt idx="71">
                  <c:v>1/7/2016</c:v>
                </c:pt>
                <c:pt idx="72">
                  <c:v>1/7/2019</c:v>
                </c:pt>
                <c:pt idx="73">
                  <c:v>1/8/2011</c:v>
                </c:pt>
                <c:pt idx="74">
                  <c:v>1/8/2018</c:v>
                </c:pt>
                <c:pt idx="75">
                  <c:v>1/9/2010</c:v>
                </c:pt>
                <c:pt idx="76">
                  <c:v>1/9/2015</c:v>
                </c:pt>
                <c:pt idx="77">
                  <c:v>10/1/2010</c:v>
                </c:pt>
                <c:pt idx="78">
                  <c:v>10/10/2012</c:v>
                </c:pt>
                <c:pt idx="79">
                  <c:v>10/11/2010</c:v>
                </c:pt>
                <c:pt idx="80">
                  <c:v>10/11/2011</c:v>
                </c:pt>
                <c:pt idx="81">
                  <c:v>10/11/2015</c:v>
                </c:pt>
                <c:pt idx="82">
                  <c:v>10/12/2010</c:v>
                </c:pt>
                <c:pt idx="83">
                  <c:v>10/13/2018</c:v>
                </c:pt>
                <c:pt idx="84">
                  <c:v>10/14/2010</c:v>
                </c:pt>
                <c:pt idx="85">
                  <c:v>10/14/2011</c:v>
                </c:pt>
                <c:pt idx="86">
                  <c:v>10/14/2013</c:v>
                </c:pt>
                <c:pt idx="87">
                  <c:v>10/14/2015</c:v>
                </c:pt>
                <c:pt idx="88">
                  <c:v>10/15/2014</c:v>
                </c:pt>
                <c:pt idx="89">
                  <c:v>10/15/2018</c:v>
                </c:pt>
                <c:pt idx="90">
                  <c:v>10/16/2011</c:v>
                </c:pt>
                <c:pt idx="91">
                  <c:v>10/16/2012</c:v>
                </c:pt>
                <c:pt idx="92">
                  <c:v>10/16/2016</c:v>
                </c:pt>
                <c:pt idx="93">
                  <c:v>10/17/2018</c:v>
                </c:pt>
                <c:pt idx="94">
                  <c:v>10/18/2014</c:v>
                </c:pt>
                <c:pt idx="95">
                  <c:v>10/18/2016</c:v>
                </c:pt>
                <c:pt idx="96">
                  <c:v>10/18/2017</c:v>
                </c:pt>
                <c:pt idx="97">
                  <c:v>10/19/2010</c:v>
                </c:pt>
                <c:pt idx="98">
                  <c:v>10/19/2011</c:v>
                </c:pt>
                <c:pt idx="99">
                  <c:v>10/20/2012</c:v>
                </c:pt>
                <c:pt idx="100">
                  <c:v>10/20/2014</c:v>
                </c:pt>
                <c:pt idx="101">
                  <c:v>10/20/2019</c:v>
                </c:pt>
                <c:pt idx="102">
                  <c:v>10/21/2019</c:v>
                </c:pt>
                <c:pt idx="103">
                  <c:v>10/22/2011</c:v>
                </c:pt>
                <c:pt idx="104">
                  <c:v>10/22/2017</c:v>
                </c:pt>
                <c:pt idx="105">
                  <c:v>10/23/2010</c:v>
                </c:pt>
                <c:pt idx="106">
                  <c:v>10/23/2013</c:v>
                </c:pt>
                <c:pt idx="107">
                  <c:v>10/23/2014</c:v>
                </c:pt>
                <c:pt idx="108">
                  <c:v>10/23/2019</c:v>
                </c:pt>
                <c:pt idx="109">
                  <c:v>10/24/2012</c:v>
                </c:pt>
                <c:pt idx="110">
                  <c:v>10/24/2014</c:v>
                </c:pt>
                <c:pt idx="111">
                  <c:v>10/25/2012</c:v>
                </c:pt>
                <c:pt idx="112">
                  <c:v>10/25/2013</c:v>
                </c:pt>
                <c:pt idx="113">
                  <c:v>10/27/2015</c:v>
                </c:pt>
                <c:pt idx="114">
                  <c:v>10/27/2019</c:v>
                </c:pt>
                <c:pt idx="115">
                  <c:v>10/29/2014</c:v>
                </c:pt>
                <c:pt idx="116">
                  <c:v>10/29/2018</c:v>
                </c:pt>
                <c:pt idx="117">
                  <c:v>10/29/2019</c:v>
                </c:pt>
                <c:pt idx="118">
                  <c:v>10/3/2014</c:v>
                </c:pt>
                <c:pt idx="119">
                  <c:v>10/30/2010</c:v>
                </c:pt>
                <c:pt idx="120">
                  <c:v>10/30/2013</c:v>
                </c:pt>
                <c:pt idx="121">
                  <c:v>10/30/2019</c:v>
                </c:pt>
                <c:pt idx="122">
                  <c:v>10/31/2010</c:v>
                </c:pt>
                <c:pt idx="123">
                  <c:v>10/31/2017</c:v>
                </c:pt>
                <c:pt idx="124">
                  <c:v>10/4/2012</c:v>
                </c:pt>
                <c:pt idx="125">
                  <c:v>10/4/2015</c:v>
                </c:pt>
                <c:pt idx="126">
                  <c:v>10/4/2017</c:v>
                </c:pt>
                <c:pt idx="127">
                  <c:v>10/4/2019</c:v>
                </c:pt>
                <c:pt idx="128">
                  <c:v>10/5/2011</c:v>
                </c:pt>
                <c:pt idx="129">
                  <c:v>10/5/2012</c:v>
                </c:pt>
                <c:pt idx="130">
                  <c:v>10/5/2014</c:v>
                </c:pt>
                <c:pt idx="131">
                  <c:v>10/5/2015</c:v>
                </c:pt>
                <c:pt idx="132">
                  <c:v>10/6/2011</c:v>
                </c:pt>
                <c:pt idx="133">
                  <c:v>10/6/2015</c:v>
                </c:pt>
                <c:pt idx="134">
                  <c:v>10/6/2018</c:v>
                </c:pt>
                <c:pt idx="135">
                  <c:v>10/7/2010</c:v>
                </c:pt>
                <c:pt idx="136">
                  <c:v>10/8/2012</c:v>
                </c:pt>
                <c:pt idx="137">
                  <c:v>10/8/2013</c:v>
                </c:pt>
                <c:pt idx="138">
                  <c:v>10/9/2017</c:v>
                </c:pt>
                <c:pt idx="139">
                  <c:v>11/1/2013</c:v>
                </c:pt>
                <c:pt idx="140">
                  <c:v>11/10/2011</c:v>
                </c:pt>
                <c:pt idx="141">
                  <c:v>11/10/2012</c:v>
                </c:pt>
                <c:pt idx="142">
                  <c:v>11/10/2013</c:v>
                </c:pt>
                <c:pt idx="143">
                  <c:v>11/11/2011</c:v>
                </c:pt>
                <c:pt idx="144">
                  <c:v>11/11/2014</c:v>
                </c:pt>
                <c:pt idx="145">
                  <c:v>11/11/2015</c:v>
                </c:pt>
                <c:pt idx="146">
                  <c:v>11/11/2017</c:v>
                </c:pt>
                <c:pt idx="147">
                  <c:v>11/11/2019</c:v>
                </c:pt>
                <c:pt idx="148">
                  <c:v>11/12/2014</c:v>
                </c:pt>
                <c:pt idx="149">
                  <c:v>11/12/2019</c:v>
                </c:pt>
                <c:pt idx="150">
                  <c:v>11/13/2015</c:v>
                </c:pt>
                <c:pt idx="151">
                  <c:v>11/13/2016</c:v>
                </c:pt>
                <c:pt idx="152">
                  <c:v>11/13/2018</c:v>
                </c:pt>
                <c:pt idx="153">
                  <c:v>11/14/2010</c:v>
                </c:pt>
                <c:pt idx="154">
                  <c:v>11/15/2010</c:v>
                </c:pt>
                <c:pt idx="155">
                  <c:v>11/15/2015</c:v>
                </c:pt>
                <c:pt idx="156">
                  <c:v>11/15/2017</c:v>
                </c:pt>
                <c:pt idx="157">
                  <c:v>11/16/2014</c:v>
                </c:pt>
                <c:pt idx="158">
                  <c:v>11/17/2014</c:v>
                </c:pt>
                <c:pt idx="159">
                  <c:v>11/17/2016</c:v>
                </c:pt>
                <c:pt idx="160">
                  <c:v>11/17/2017</c:v>
                </c:pt>
                <c:pt idx="161">
                  <c:v>11/18/2017</c:v>
                </c:pt>
                <c:pt idx="162">
                  <c:v>11/19/2012</c:v>
                </c:pt>
                <c:pt idx="163">
                  <c:v>11/19/2013</c:v>
                </c:pt>
                <c:pt idx="164">
                  <c:v>11/19/2017</c:v>
                </c:pt>
                <c:pt idx="165">
                  <c:v>11/2/2010</c:v>
                </c:pt>
                <c:pt idx="166">
                  <c:v>11/2/2014</c:v>
                </c:pt>
                <c:pt idx="167">
                  <c:v>11/2/2019</c:v>
                </c:pt>
                <c:pt idx="168">
                  <c:v>11/20/2014</c:v>
                </c:pt>
                <c:pt idx="169">
                  <c:v>11/20/2015</c:v>
                </c:pt>
                <c:pt idx="170">
                  <c:v>11/20/2019</c:v>
                </c:pt>
                <c:pt idx="171">
                  <c:v>11/22/2016</c:v>
                </c:pt>
                <c:pt idx="172">
                  <c:v>11/23/2016</c:v>
                </c:pt>
                <c:pt idx="173">
                  <c:v>11/24/2010</c:v>
                </c:pt>
                <c:pt idx="174">
                  <c:v>11/24/2011</c:v>
                </c:pt>
                <c:pt idx="175">
                  <c:v>11/24/2019</c:v>
                </c:pt>
                <c:pt idx="176">
                  <c:v>11/25/2015</c:v>
                </c:pt>
                <c:pt idx="177">
                  <c:v>11/26/2013</c:v>
                </c:pt>
                <c:pt idx="178">
                  <c:v>11/27/2010</c:v>
                </c:pt>
                <c:pt idx="179">
                  <c:v>11/27/2012</c:v>
                </c:pt>
                <c:pt idx="180">
                  <c:v>11/27/2015</c:v>
                </c:pt>
                <c:pt idx="181">
                  <c:v>11/27/2017</c:v>
                </c:pt>
                <c:pt idx="182">
                  <c:v>11/27/2018</c:v>
                </c:pt>
                <c:pt idx="183">
                  <c:v>11/28/2011</c:v>
                </c:pt>
                <c:pt idx="184">
                  <c:v>11/28/2016</c:v>
                </c:pt>
                <c:pt idx="185">
                  <c:v>11/28/2019</c:v>
                </c:pt>
                <c:pt idx="186">
                  <c:v>11/3/2017</c:v>
                </c:pt>
                <c:pt idx="187">
                  <c:v>11/30/2015</c:v>
                </c:pt>
                <c:pt idx="188">
                  <c:v>11/30/2016</c:v>
                </c:pt>
                <c:pt idx="189">
                  <c:v>11/4/2011</c:v>
                </c:pt>
                <c:pt idx="190">
                  <c:v>11/4/2015</c:v>
                </c:pt>
                <c:pt idx="191">
                  <c:v>11/4/2016</c:v>
                </c:pt>
                <c:pt idx="192">
                  <c:v>11/4/2017</c:v>
                </c:pt>
                <c:pt idx="193">
                  <c:v>11/5/2010</c:v>
                </c:pt>
                <c:pt idx="194">
                  <c:v>11/5/2019</c:v>
                </c:pt>
                <c:pt idx="195">
                  <c:v>11/6/2011</c:v>
                </c:pt>
                <c:pt idx="196">
                  <c:v>11/7/2013</c:v>
                </c:pt>
                <c:pt idx="197">
                  <c:v>11/7/2018</c:v>
                </c:pt>
                <c:pt idx="198">
                  <c:v>11/8/2014</c:v>
                </c:pt>
                <c:pt idx="199">
                  <c:v>11/8/2019</c:v>
                </c:pt>
                <c:pt idx="200">
                  <c:v>11/9/2012</c:v>
                </c:pt>
                <c:pt idx="201">
                  <c:v>11/9/2013</c:v>
                </c:pt>
                <c:pt idx="202">
                  <c:v>12/10/2010</c:v>
                </c:pt>
                <c:pt idx="203">
                  <c:v>12/10/2014</c:v>
                </c:pt>
                <c:pt idx="204">
                  <c:v>12/10/2017</c:v>
                </c:pt>
                <c:pt idx="205">
                  <c:v>12/11/2012</c:v>
                </c:pt>
                <c:pt idx="206">
                  <c:v>12/11/2013</c:v>
                </c:pt>
                <c:pt idx="207">
                  <c:v>12/11/2018</c:v>
                </c:pt>
                <c:pt idx="208">
                  <c:v>12/12/2010</c:v>
                </c:pt>
                <c:pt idx="209">
                  <c:v>12/12/2013</c:v>
                </c:pt>
                <c:pt idx="210">
                  <c:v>12/12/2015</c:v>
                </c:pt>
                <c:pt idx="211">
                  <c:v>12/13/2011</c:v>
                </c:pt>
                <c:pt idx="212">
                  <c:v>12/13/2018</c:v>
                </c:pt>
                <c:pt idx="213">
                  <c:v>12/14/2019</c:v>
                </c:pt>
                <c:pt idx="214">
                  <c:v>12/15/2011</c:v>
                </c:pt>
                <c:pt idx="215">
                  <c:v>12/15/2013</c:v>
                </c:pt>
                <c:pt idx="216">
                  <c:v>12/15/2015</c:v>
                </c:pt>
                <c:pt idx="217">
                  <c:v>12/15/2016</c:v>
                </c:pt>
                <c:pt idx="218">
                  <c:v>12/15/2019</c:v>
                </c:pt>
                <c:pt idx="219">
                  <c:v>12/16/2010</c:v>
                </c:pt>
                <c:pt idx="220">
                  <c:v>12/16/2019</c:v>
                </c:pt>
                <c:pt idx="221">
                  <c:v>12/17/2014</c:v>
                </c:pt>
                <c:pt idx="222">
                  <c:v>12/17/2018</c:v>
                </c:pt>
                <c:pt idx="223">
                  <c:v>12/17/2019</c:v>
                </c:pt>
                <c:pt idx="224">
                  <c:v>12/18/2017</c:v>
                </c:pt>
                <c:pt idx="225">
                  <c:v>12/18/2018</c:v>
                </c:pt>
                <c:pt idx="226">
                  <c:v>12/19/2016</c:v>
                </c:pt>
                <c:pt idx="227">
                  <c:v>12/19/2019</c:v>
                </c:pt>
                <c:pt idx="228">
                  <c:v>12/20/2011</c:v>
                </c:pt>
                <c:pt idx="229">
                  <c:v>12/20/2012</c:v>
                </c:pt>
                <c:pt idx="230">
                  <c:v>12/20/2013</c:v>
                </c:pt>
                <c:pt idx="231">
                  <c:v>12/20/2016</c:v>
                </c:pt>
                <c:pt idx="232">
                  <c:v>12/21/2010</c:v>
                </c:pt>
                <c:pt idx="233">
                  <c:v>12/21/2012</c:v>
                </c:pt>
                <c:pt idx="234">
                  <c:v>12/22/2014</c:v>
                </c:pt>
                <c:pt idx="235">
                  <c:v>12/22/2017</c:v>
                </c:pt>
                <c:pt idx="236">
                  <c:v>12/22/2019</c:v>
                </c:pt>
                <c:pt idx="237">
                  <c:v>12/23/2012</c:v>
                </c:pt>
                <c:pt idx="238">
                  <c:v>12/23/2016</c:v>
                </c:pt>
                <c:pt idx="239">
                  <c:v>12/24/2010</c:v>
                </c:pt>
                <c:pt idx="240">
                  <c:v>12/24/2013</c:v>
                </c:pt>
                <c:pt idx="241">
                  <c:v>12/24/2014</c:v>
                </c:pt>
                <c:pt idx="242">
                  <c:v>12/24/2018</c:v>
                </c:pt>
                <c:pt idx="243">
                  <c:v>12/25/2011</c:v>
                </c:pt>
                <c:pt idx="244">
                  <c:v>12/25/2016</c:v>
                </c:pt>
                <c:pt idx="245">
                  <c:v>12/25/2017</c:v>
                </c:pt>
                <c:pt idx="246">
                  <c:v>12/26/2010</c:v>
                </c:pt>
                <c:pt idx="247">
                  <c:v>12/26/2013</c:v>
                </c:pt>
                <c:pt idx="248">
                  <c:v>12/26/2014</c:v>
                </c:pt>
                <c:pt idx="249">
                  <c:v>12/26/2015</c:v>
                </c:pt>
                <c:pt idx="250">
                  <c:v>12/26/2018</c:v>
                </c:pt>
                <c:pt idx="251">
                  <c:v>12/27/2011</c:v>
                </c:pt>
                <c:pt idx="252">
                  <c:v>12/27/2012</c:v>
                </c:pt>
                <c:pt idx="253">
                  <c:v>12/27/2014</c:v>
                </c:pt>
                <c:pt idx="254">
                  <c:v>12/27/2016</c:v>
                </c:pt>
                <c:pt idx="255">
                  <c:v>12/28/2011</c:v>
                </c:pt>
                <c:pt idx="256">
                  <c:v>12/28/2016</c:v>
                </c:pt>
                <c:pt idx="257">
                  <c:v>12/29/2019</c:v>
                </c:pt>
                <c:pt idx="258">
                  <c:v>12/3/2011</c:v>
                </c:pt>
                <c:pt idx="259">
                  <c:v>12/3/2014</c:v>
                </c:pt>
                <c:pt idx="260">
                  <c:v>12/3/2016</c:v>
                </c:pt>
                <c:pt idx="261">
                  <c:v>12/3/2017</c:v>
                </c:pt>
                <c:pt idx="262">
                  <c:v>12/3/2018</c:v>
                </c:pt>
                <c:pt idx="263">
                  <c:v>12/30/2012</c:v>
                </c:pt>
                <c:pt idx="264">
                  <c:v>12/4/2010</c:v>
                </c:pt>
                <c:pt idx="265">
                  <c:v>12/4/2011</c:v>
                </c:pt>
                <c:pt idx="266">
                  <c:v>12/4/2016</c:v>
                </c:pt>
                <c:pt idx="267">
                  <c:v>12/4/2019</c:v>
                </c:pt>
                <c:pt idx="268">
                  <c:v>12/5/2011</c:v>
                </c:pt>
                <c:pt idx="269">
                  <c:v>12/5/2013</c:v>
                </c:pt>
                <c:pt idx="270">
                  <c:v>12/5/2015</c:v>
                </c:pt>
                <c:pt idx="271">
                  <c:v>12/5/2019</c:v>
                </c:pt>
                <c:pt idx="272">
                  <c:v>12/6/2010</c:v>
                </c:pt>
                <c:pt idx="273">
                  <c:v>12/6/2019</c:v>
                </c:pt>
                <c:pt idx="274">
                  <c:v>12/8/2010</c:v>
                </c:pt>
                <c:pt idx="275">
                  <c:v>12/8/2011</c:v>
                </c:pt>
                <c:pt idx="276">
                  <c:v>12/8/2014</c:v>
                </c:pt>
                <c:pt idx="277">
                  <c:v>12/8/2017</c:v>
                </c:pt>
                <c:pt idx="278">
                  <c:v>12/9/2011</c:v>
                </c:pt>
                <c:pt idx="279">
                  <c:v>12/9/2012</c:v>
                </c:pt>
                <c:pt idx="280">
                  <c:v>12/9/2015</c:v>
                </c:pt>
                <c:pt idx="281">
                  <c:v>12/9/2017</c:v>
                </c:pt>
                <c:pt idx="282">
                  <c:v>2/1/2013</c:v>
                </c:pt>
                <c:pt idx="283">
                  <c:v>2/1/2014</c:v>
                </c:pt>
                <c:pt idx="284">
                  <c:v>2/1/2016</c:v>
                </c:pt>
                <c:pt idx="285">
                  <c:v>2/10/2018</c:v>
                </c:pt>
                <c:pt idx="286">
                  <c:v>2/10/2020</c:v>
                </c:pt>
                <c:pt idx="287">
                  <c:v>2/11/2013</c:v>
                </c:pt>
                <c:pt idx="288">
                  <c:v>2/12/2011</c:v>
                </c:pt>
                <c:pt idx="289">
                  <c:v>2/12/2012</c:v>
                </c:pt>
                <c:pt idx="290">
                  <c:v>2/12/2014</c:v>
                </c:pt>
                <c:pt idx="291">
                  <c:v>2/12/2018</c:v>
                </c:pt>
                <c:pt idx="292">
                  <c:v>2/13/2011</c:v>
                </c:pt>
                <c:pt idx="293">
                  <c:v>2/13/2014</c:v>
                </c:pt>
                <c:pt idx="294">
                  <c:v>2/13/2019</c:v>
                </c:pt>
                <c:pt idx="295">
                  <c:v>2/15/2019</c:v>
                </c:pt>
                <c:pt idx="296">
                  <c:v>2/16/2010</c:v>
                </c:pt>
                <c:pt idx="297">
                  <c:v>2/16/2014</c:v>
                </c:pt>
                <c:pt idx="298">
                  <c:v>2/16/2016</c:v>
                </c:pt>
                <c:pt idx="299">
                  <c:v>2/18/2011</c:v>
                </c:pt>
                <c:pt idx="300">
                  <c:v>2/18/2017</c:v>
                </c:pt>
                <c:pt idx="301">
                  <c:v>2/19/2012</c:v>
                </c:pt>
                <c:pt idx="302">
                  <c:v>2/19/2019</c:v>
                </c:pt>
                <c:pt idx="303">
                  <c:v>2/2/2016</c:v>
                </c:pt>
                <c:pt idx="304">
                  <c:v>2/2/2019</c:v>
                </c:pt>
                <c:pt idx="305">
                  <c:v>2/20/2010</c:v>
                </c:pt>
                <c:pt idx="306">
                  <c:v>2/20/2015</c:v>
                </c:pt>
                <c:pt idx="307">
                  <c:v>2/20/2016</c:v>
                </c:pt>
                <c:pt idx="308">
                  <c:v>2/21/2011</c:v>
                </c:pt>
                <c:pt idx="309">
                  <c:v>2/21/2016</c:v>
                </c:pt>
                <c:pt idx="310">
                  <c:v>2/21/2019</c:v>
                </c:pt>
                <c:pt idx="311">
                  <c:v>2/22/2012</c:v>
                </c:pt>
                <c:pt idx="312">
                  <c:v>2/22/2013</c:v>
                </c:pt>
                <c:pt idx="313">
                  <c:v>2/22/2019</c:v>
                </c:pt>
                <c:pt idx="314">
                  <c:v>2/23/2017</c:v>
                </c:pt>
                <c:pt idx="315">
                  <c:v>2/24/2015</c:v>
                </c:pt>
                <c:pt idx="316">
                  <c:v>2/24/2017</c:v>
                </c:pt>
                <c:pt idx="317">
                  <c:v>2/25/2010</c:v>
                </c:pt>
                <c:pt idx="318">
                  <c:v>2/25/2011</c:v>
                </c:pt>
                <c:pt idx="319">
                  <c:v>2/25/2016</c:v>
                </c:pt>
                <c:pt idx="320">
                  <c:v>2/25/2018</c:v>
                </c:pt>
                <c:pt idx="321">
                  <c:v>2/26/2012</c:v>
                </c:pt>
                <c:pt idx="322">
                  <c:v>2/27/2019</c:v>
                </c:pt>
                <c:pt idx="323">
                  <c:v>2/28/2011</c:v>
                </c:pt>
                <c:pt idx="324">
                  <c:v>2/28/2012</c:v>
                </c:pt>
                <c:pt idx="325">
                  <c:v>2/28/2013</c:v>
                </c:pt>
                <c:pt idx="326">
                  <c:v>2/28/2015</c:v>
                </c:pt>
                <c:pt idx="327">
                  <c:v>2/28/2016</c:v>
                </c:pt>
                <c:pt idx="328">
                  <c:v>2/29/2012</c:v>
                </c:pt>
                <c:pt idx="329">
                  <c:v>2/3/2011</c:v>
                </c:pt>
                <c:pt idx="330">
                  <c:v>2/3/2016</c:v>
                </c:pt>
                <c:pt idx="331">
                  <c:v>2/3/2019</c:v>
                </c:pt>
                <c:pt idx="332">
                  <c:v>2/5/2018</c:v>
                </c:pt>
                <c:pt idx="333">
                  <c:v>2/6/2013</c:v>
                </c:pt>
                <c:pt idx="334">
                  <c:v>2/6/2015</c:v>
                </c:pt>
                <c:pt idx="335">
                  <c:v>2/6/2017</c:v>
                </c:pt>
                <c:pt idx="336">
                  <c:v>2/6/2018</c:v>
                </c:pt>
                <c:pt idx="337">
                  <c:v>2/8/2020</c:v>
                </c:pt>
                <c:pt idx="338">
                  <c:v>2/9/2010</c:v>
                </c:pt>
                <c:pt idx="339">
                  <c:v>2/9/2011</c:v>
                </c:pt>
                <c:pt idx="340">
                  <c:v>2/9/2017</c:v>
                </c:pt>
                <c:pt idx="341">
                  <c:v>3/1/2010</c:v>
                </c:pt>
                <c:pt idx="342">
                  <c:v>3/1/2012</c:v>
                </c:pt>
                <c:pt idx="343">
                  <c:v>3/1/2016</c:v>
                </c:pt>
                <c:pt idx="344">
                  <c:v>3/1/2017</c:v>
                </c:pt>
                <c:pt idx="345">
                  <c:v>3/1/2019</c:v>
                </c:pt>
                <c:pt idx="346">
                  <c:v>3/10/2014</c:v>
                </c:pt>
                <c:pt idx="347">
                  <c:v>3/10/2019</c:v>
                </c:pt>
                <c:pt idx="348">
                  <c:v>3/11/2011</c:v>
                </c:pt>
                <c:pt idx="349">
                  <c:v>3/11/2013</c:v>
                </c:pt>
                <c:pt idx="350">
                  <c:v>3/11/2018</c:v>
                </c:pt>
                <c:pt idx="351">
                  <c:v>3/12/2013</c:v>
                </c:pt>
                <c:pt idx="352">
                  <c:v>3/12/2016</c:v>
                </c:pt>
                <c:pt idx="353">
                  <c:v>3/12/2019</c:v>
                </c:pt>
                <c:pt idx="354">
                  <c:v>3/13/2013</c:v>
                </c:pt>
                <c:pt idx="355">
                  <c:v>3/13/2015</c:v>
                </c:pt>
                <c:pt idx="356">
                  <c:v>3/13/2017</c:v>
                </c:pt>
                <c:pt idx="357">
                  <c:v>3/14/2013</c:v>
                </c:pt>
                <c:pt idx="358">
                  <c:v>3/14/2014</c:v>
                </c:pt>
                <c:pt idx="359">
                  <c:v>3/14/2019</c:v>
                </c:pt>
                <c:pt idx="360">
                  <c:v>3/15/2012</c:v>
                </c:pt>
                <c:pt idx="361">
                  <c:v>3/15/2015</c:v>
                </c:pt>
                <c:pt idx="362">
                  <c:v>3/15/2016</c:v>
                </c:pt>
                <c:pt idx="363">
                  <c:v>3/15/2017</c:v>
                </c:pt>
                <c:pt idx="364">
                  <c:v>3/15/2019</c:v>
                </c:pt>
                <c:pt idx="365">
                  <c:v>3/16/2016</c:v>
                </c:pt>
                <c:pt idx="366">
                  <c:v>3/17/2014</c:v>
                </c:pt>
                <c:pt idx="367">
                  <c:v>3/17/2016</c:v>
                </c:pt>
                <c:pt idx="368">
                  <c:v>3/17/2018</c:v>
                </c:pt>
                <c:pt idx="369">
                  <c:v>3/17/2019</c:v>
                </c:pt>
                <c:pt idx="370">
                  <c:v>3/18/2013</c:v>
                </c:pt>
                <c:pt idx="371">
                  <c:v>3/18/2016</c:v>
                </c:pt>
                <c:pt idx="372">
                  <c:v>3/18/2019</c:v>
                </c:pt>
                <c:pt idx="373">
                  <c:v>3/19/2011</c:v>
                </c:pt>
                <c:pt idx="374">
                  <c:v>3/19/2013</c:v>
                </c:pt>
                <c:pt idx="375">
                  <c:v>3/19/2014</c:v>
                </c:pt>
                <c:pt idx="376">
                  <c:v>3/19/2017</c:v>
                </c:pt>
                <c:pt idx="377">
                  <c:v>3/19/2019</c:v>
                </c:pt>
                <c:pt idx="378">
                  <c:v>3/2/2010</c:v>
                </c:pt>
                <c:pt idx="379">
                  <c:v>3/2/2018</c:v>
                </c:pt>
                <c:pt idx="380">
                  <c:v>3/2/2019</c:v>
                </c:pt>
                <c:pt idx="381">
                  <c:v>3/20/2010</c:v>
                </c:pt>
                <c:pt idx="382">
                  <c:v>3/20/2016</c:v>
                </c:pt>
                <c:pt idx="383">
                  <c:v>3/20/2017</c:v>
                </c:pt>
                <c:pt idx="384">
                  <c:v>3/21/2012</c:v>
                </c:pt>
                <c:pt idx="385">
                  <c:v>3/21/2015</c:v>
                </c:pt>
                <c:pt idx="386">
                  <c:v>3/23/2011</c:v>
                </c:pt>
                <c:pt idx="387">
                  <c:v>3/23/2012</c:v>
                </c:pt>
                <c:pt idx="388">
                  <c:v>3/23/2013</c:v>
                </c:pt>
                <c:pt idx="389">
                  <c:v>3/23/2015</c:v>
                </c:pt>
                <c:pt idx="390">
                  <c:v>3/23/2016</c:v>
                </c:pt>
                <c:pt idx="391">
                  <c:v>3/23/2019</c:v>
                </c:pt>
                <c:pt idx="392">
                  <c:v>3/24/2013</c:v>
                </c:pt>
                <c:pt idx="393">
                  <c:v>3/24/2018</c:v>
                </c:pt>
                <c:pt idx="394">
                  <c:v>3/25/2014</c:v>
                </c:pt>
                <c:pt idx="395">
                  <c:v>3/25/2016</c:v>
                </c:pt>
                <c:pt idx="396">
                  <c:v>3/25/2019</c:v>
                </c:pt>
                <c:pt idx="397">
                  <c:v>3/26/2010</c:v>
                </c:pt>
                <c:pt idx="398">
                  <c:v>3/27/2010</c:v>
                </c:pt>
                <c:pt idx="399">
                  <c:v>3/28/2010</c:v>
                </c:pt>
                <c:pt idx="400">
                  <c:v>3/28/2016</c:v>
                </c:pt>
                <c:pt idx="401">
                  <c:v>3/28/2017</c:v>
                </c:pt>
                <c:pt idx="402">
                  <c:v>3/29/2010</c:v>
                </c:pt>
                <c:pt idx="403">
                  <c:v>3/29/2011</c:v>
                </c:pt>
                <c:pt idx="404">
                  <c:v>3/29/2012</c:v>
                </c:pt>
                <c:pt idx="405">
                  <c:v>3/29/2013</c:v>
                </c:pt>
                <c:pt idx="406">
                  <c:v>3/29/2014</c:v>
                </c:pt>
                <c:pt idx="407">
                  <c:v>3/3/2012</c:v>
                </c:pt>
                <c:pt idx="408">
                  <c:v>3/3/2017</c:v>
                </c:pt>
                <c:pt idx="409">
                  <c:v>3/3/2018</c:v>
                </c:pt>
                <c:pt idx="410">
                  <c:v>3/30/2016</c:v>
                </c:pt>
                <c:pt idx="411">
                  <c:v>3/30/2017</c:v>
                </c:pt>
                <c:pt idx="412">
                  <c:v>3/30/2019</c:v>
                </c:pt>
                <c:pt idx="413">
                  <c:v>3/31/2015</c:v>
                </c:pt>
                <c:pt idx="414">
                  <c:v>3/31/2018</c:v>
                </c:pt>
                <c:pt idx="415">
                  <c:v>3/4/2010</c:v>
                </c:pt>
                <c:pt idx="416">
                  <c:v>3/4/2015</c:v>
                </c:pt>
                <c:pt idx="417">
                  <c:v>3/4/2016</c:v>
                </c:pt>
                <c:pt idx="418">
                  <c:v>3/6/2010</c:v>
                </c:pt>
                <c:pt idx="419">
                  <c:v>3/6/2011</c:v>
                </c:pt>
                <c:pt idx="420">
                  <c:v>3/6/2012</c:v>
                </c:pt>
                <c:pt idx="421">
                  <c:v>3/6/2013</c:v>
                </c:pt>
                <c:pt idx="422">
                  <c:v>3/6/2014</c:v>
                </c:pt>
                <c:pt idx="423">
                  <c:v>3/6/2015</c:v>
                </c:pt>
                <c:pt idx="424">
                  <c:v>3/6/2016</c:v>
                </c:pt>
                <c:pt idx="425">
                  <c:v>3/7/2015</c:v>
                </c:pt>
                <c:pt idx="426">
                  <c:v>3/7/2018</c:v>
                </c:pt>
                <c:pt idx="427">
                  <c:v>3/8/2010</c:v>
                </c:pt>
                <c:pt idx="428">
                  <c:v>3/8/2012</c:v>
                </c:pt>
                <c:pt idx="429">
                  <c:v>3/8/2016</c:v>
                </c:pt>
                <c:pt idx="430">
                  <c:v>3/9/2010</c:v>
                </c:pt>
                <c:pt idx="431">
                  <c:v>3/9/2013</c:v>
                </c:pt>
                <c:pt idx="432">
                  <c:v>3/9/2014</c:v>
                </c:pt>
                <c:pt idx="433">
                  <c:v>3/9/2017</c:v>
                </c:pt>
                <c:pt idx="434">
                  <c:v>4/1/2012</c:v>
                </c:pt>
                <c:pt idx="435">
                  <c:v>4/1/2016</c:v>
                </c:pt>
                <c:pt idx="436">
                  <c:v>4/10/2016</c:v>
                </c:pt>
                <c:pt idx="437">
                  <c:v>4/10/2018</c:v>
                </c:pt>
                <c:pt idx="438">
                  <c:v>4/10/2019</c:v>
                </c:pt>
                <c:pt idx="439">
                  <c:v>4/11/2014</c:v>
                </c:pt>
                <c:pt idx="440">
                  <c:v>4/12/2012</c:v>
                </c:pt>
                <c:pt idx="441">
                  <c:v>4/12/2018</c:v>
                </c:pt>
                <c:pt idx="442">
                  <c:v>4/13/2011</c:v>
                </c:pt>
                <c:pt idx="443">
                  <c:v>4/13/2015</c:v>
                </c:pt>
                <c:pt idx="444">
                  <c:v>4/14/2016</c:v>
                </c:pt>
                <c:pt idx="445">
                  <c:v>4/14/2017</c:v>
                </c:pt>
                <c:pt idx="446">
                  <c:v>4/14/2019</c:v>
                </c:pt>
                <c:pt idx="447">
                  <c:v>4/16/2013</c:v>
                </c:pt>
                <c:pt idx="448">
                  <c:v>4/17/2010</c:v>
                </c:pt>
                <c:pt idx="449">
                  <c:v>4/17/2018</c:v>
                </c:pt>
                <c:pt idx="450">
                  <c:v>4/18/2018</c:v>
                </c:pt>
                <c:pt idx="451">
                  <c:v>4/18/2019</c:v>
                </c:pt>
                <c:pt idx="452">
                  <c:v>4/19/2011</c:v>
                </c:pt>
                <c:pt idx="453">
                  <c:v>4/19/2013</c:v>
                </c:pt>
                <c:pt idx="454">
                  <c:v>4/2/2011</c:v>
                </c:pt>
                <c:pt idx="455">
                  <c:v>4/2/2012</c:v>
                </c:pt>
                <c:pt idx="456">
                  <c:v>4/2/2018</c:v>
                </c:pt>
                <c:pt idx="457">
                  <c:v>4/20/2011</c:v>
                </c:pt>
                <c:pt idx="458">
                  <c:v>4/20/2012</c:v>
                </c:pt>
                <c:pt idx="459">
                  <c:v>4/20/2013</c:v>
                </c:pt>
                <c:pt idx="460">
                  <c:v>4/21/2013</c:v>
                </c:pt>
                <c:pt idx="461">
                  <c:v>4/21/2014</c:v>
                </c:pt>
                <c:pt idx="462">
                  <c:v>4/21/2015</c:v>
                </c:pt>
                <c:pt idx="463">
                  <c:v>4/21/2018</c:v>
                </c:pt>
                <c:pt idx="464">
                  <c:v>4/21/2019</c:v>
                </c:pt>
                <c:pt idx="465">
                  <c:v>4/22/2017</c:v>
                </c:pt>
                <c:pt idx="466">
                  <c:v>4/22/2019</c:v>
                </c:pt>
                <c:pt idx="467">
                  <c:v>4/23/2014</c:v>
                </c:pt>
                <c:pt idx="468">
                  <c:v>4/23/2017</c:v>
                </c:pt>
                <c:pt idx="469">
                  <c:v>4/24/2012</c:v>
                </c:pt>
                <c:pt idx="470">
                  <c:v>4/24/2018</c:v>
                </c:pt>
                <c:pt idx="471">
                  <c:v>4/25/2010</c:v>
                </c:pt>
                <c:pt idx="472">
                  <c:v>4/26/2012</c:v>
                </c:pt>
                <c:pt idx="473">
                  <c:v>4/27/2012</c:v>
                </c:pt>
                <c:pt idx="474">
                  <c:v>4/27/2014</c:v>
                </c:pt>
                <c:pt idx="475">
                  <c:v>4/28/2010</c:v>
                </c:pt>
                <c:pt idx="476">
                  <c:v>4/28/2014</c:v>
                </c:pt>
                <c:pt idx="477">
                  <c:v>4/28/2015</c:v>
                </c:pt>
                <c:pt idx="478">
                  <c:v>4/28/2016</c:v>
                </c:pt>
                <c:pt idx="479">
                  <c:v>4/28/2018</c:v>
                </c:pt>
                <c:pt idx="480">
                  <c:v>4/29/2012</c:v>
                </c:pt>
                <c:pt idx="481">
                  <c:v>4/29/2016</c:v>
                </c:pt>
                <c:pt idx="482">
                  <c:v>4/3/2011</c:v>
                </c:pt>
                <c:pt idx="483">
                  <c:v>4/3/2012</c:v>
                </c:pt>
                <c:pt idx="484">
                  <c:v>4/3/2013</c:v>
                </c:pt>
                <c:pt idx="485">
                  <c:v>4/3/2018</c:v>
                </c:pt>
                <c:pt idx="486">
                  <c:v>4/30/2017</c:v>
                </c:pt>
                <c:pt idx="487">
                  <c:v>4/30/2019</c:v>
                </c:pt>
                <c:pt idx="488">
                  <c:v>4/4/2018</c:v>
                </c:pt>
                <c:pt idx="489">
                  <c:v>4/5/2010</c:v>
                </c:pt>
                <c:pt idx="490">
                  <c:v>4/6/2010</c:v>
                </c:pt>
                <c:pt idx="491">
                  <c:v>4/6/2011</c:v>
                </c:pt>
                <c:pt idx="492">
                  <c:v>4/6/2016</c:v>
                </c:pt>
                <c:pt idx="493">
                  <c:v>4/7/2016</c:v>
                </c:pt>
                <c:pt idx="494">
                  <c:v>4/7/2018</c:v>
                </c:pt>
                <c:pt idx="495">
                  <c:v>4/8/2014</c:v>
                </c:pt>
                <c:pt idx="496">
                  <c:v>4/8/2017</c:v>
                </c:pt>
                <c:pt idx="497">
                  <c:v>4/8/2019</c:v>
                </c:pt>
                <c:pt idx="498">
                  <c:v>4/9/2010</c:v>
                </c:pt>
                <c:pt idx="499">
                  <c:v>4/9/2011</c:v>
                </c:pt>
                <c:pt idx="500">
                  <c:v>5/1/2011</c:v>
                </c:pt>
                <c:pt idx="501">
                  <c:v>5/1/2014</c:v>
                </c:pt>
                <c:pt idx="502">
                  <c:v>5/10/2011</c:v>
                </c:pt>
                <c:pt idx="503">
                  <c:v>5/10/2017</c:v>
                </c:pt>
                <c:pt idx="504">
                  <c:v>5/10/2018</c:v>
                </c:pt>
                <c:pt idx="505">
                  <c:v>5/11/2010</c:v>
                </c:pt>
                <c:pt idx="506">
                  <c:v>5/11/2012</c:v>
                </c:pt>
                <c:pt idx="507">
                  <c:v>5/11/2017</c:v>
                </c:pt>
                <c:pt idx="508">
                  <c:v>5/11/2018</c:v>
                </c:pt>
                <c:pt idx="509">
                  <c:v>5/12/2019</c:v>
                </c:pt>
                <c:pt idx="510">
                  <c:v>5/13/2012</c:v>
                </c:pt>
                <c:pt idx="511">
                  <c:v>5/13/2016</c:v>
                </c:pt>
                <c:pt idx="512">
                  <c:v>5/13/2019</c:v>
                </c:pt>
                <c:pt idx="513">
                  <c:v>5/14/2011</c:v>
                </c:pt>
                <c:pt idx="514">
                  <c:v>5/15/2010</c:v>
                </c:pt>
                <c:pt idx="515">
                  <c:v>5/15/2011</c:v>
                </c:pt>
                <c:pt idx="516">
                  <c:v>5/15/2012</c:v>
                </c:pt>
                <c:pt idx="517">
                  <c:v>5/15/2019</c:v>
                </c:pt>
                <c:pt idx="518">
                  <c:v>5/16/2011</c:v>
                </c:pt>
                <c:pt idx="519">
                  <c:v>5/16/2015</c:v>
                </c:pt>
                <c:pt idx="520">
                  <c:v>5/16/2016</c:v>
                </c:pt>
                <c:pt idx="521">
                  <c:v>5/17/2012</c:v>
                </c:pt>
                <c:pt idx="522">
                  <c:v>5/17/2015</c:v>
                </c:pt>
                <c:pt idx="523">
                  <c:v>5/17/2017</c:v>
                </c:pt>
                <c:pt idx="524">
                  <c:v>5/18/2014</c:v>
                </c:pt>
                <c:pt idx="525">
                  <c:v>5/19/2011</c:v>
                </c:pt>
                <c:pt idx="526">
                  <c:v>5/19/2013</c:v>
                </c:pt>
                <c:pt idx="527">
                  <c:v>5/19/2015</c:v>
                </c:pt>
                <c:pt idx="528">
                  <c:v>5/2/2012</c:v>
                </c:pt>
                <c:pt idx="529">
                  <c:v>5/20/2011</c:v>
                </c:pt>
                <c:pt idx="530">
                  <c:v>5/20/2012</c:v>
                </c:pt>
                <c:pt idx="531">
                  <c:v>5/20/2015</c:v>
                </c:pt>
                <c:pt idx="532">
                  <c:v>5/20/2017</c:v>
                </c:pt>
                <c:pt idx="533">
                  <c:v>5/21/2011</c:v>
                </c:pt>
                <c:pt idx="534">
                  <c:v>5/21/2015</c:v>
                </c:pt>
                <c:pt idx="535">
                  <c:v>5/21/2018</c:v>
                </c:pt>
                <c:pt idx="536">
                  <c:v>5/22/2014</c:v>
                </c:pt>
                <c:pt idx="537">
                  <c:v>5/23/2013</c:v>
                </c:pt>
                <c:pt idx="538">
                  <c:v>5/23/2014</c:v>
                </c:pt>
                <c:pt idx="539">
                  <c:v>5/23/2017</c:v>
                </c:pt>
                <c:pt idx="540">
                  <c:v>5/24/2010</c:v>
                </c:pt>
                <c:pt idx="541">
                  <c:v>5/24/2011</c:v>
                </c:pt>
                <c:pt idx="542">
                  <c:v>5/24/2012</c:v>
                </c:pt>
                <c:pt idx="543">
                  <c:v>5/24/2013</c:v>
                </c:pt>
                <c:pt idx="544">
                  <c:v>5/24/2017</c:v>
                </c:pt>
                <c:pt idx="545">
                  <c:v>5/24/2018</c:v>
                </c:pt>
                <c:pt idx="546">
                  <c:v>5/25/2019</c:v>
                </c:pt>
                <c:pt idx="547">
                  <c:v>5/27/2017</c:v>
                </c:pt>
                <c:pt idx="548">
                  <c:v>5/27/2018</c:v>
                </c:pt>
                <c:pt idx="549">
                  <c:v>5/28/2013</c:v>
                </c:pt>
                <c:pt idx="550">
                  <c:v>5/29/2013</c:v>
                </c:pt>
                <c:pt idx="551">
                  <c:v>5/29/2015</c:v>
                </c:pt>
                <c:pt idx="552">
                  <c:v>5/29/2016</c:v>
                </c:pt>
                <c:pt idx="553">
                  <c:v>5/29/2019</c:v>
                </c:pt>
                <c:pt idx="554">
                  <c:v>5/3/2014</c:v>
                </c:pt>
                <c:pt idx="555">
                  <c:v>5/3/2018</c:v>
                </c:pt>
                <c:pt idx="556">
                  <c:v>5/30/2011</c:v>
                </c:pt>
                <c:pt idx="557">
                  <c:v>5/31/2010</c:v>
                </c:pt>
                <c:pt idx="558">
                  <c:v>5/31/2017</c:v>
                </c:pt>
                <c:pt idx="559">
                  <c:v>5/31/2019</c:v>
                </c:pt>
                <c:pt idx="560">
                  <c:v>5/4/2011</c:v>
                </c:pt>
                <c:pt idx="561">
                  <c:v>5/4/2014</c:v>
                </c:pt>
                <c:pt idx="562">
                  <c:v>5/4/2017</c:v>
                </c:pt>
                <c:pt idx="563">
                  <c:v>5/4/2019</c:v>
                </c:pt>
                <c:pt idx="564">
                  <c:v>5/6/2012</c:v>
                </c:pt>
                <c:pt idx="565">
                  <c:v>5/6/2014</c:v>
                </c:pt>
                <c:pt idx="566">
                  <c:v>5/6/2016</c:v>
                </c:pt>
                <c:pt idx="567">
                  <c:v>5/7/2010</c:v>
                </c:pt>
                <c:pt idx="568">
                  <c:v>5/7/2011</c:v>
                </c:pt>
                <c:pt idx="569">
                  <c:v>5/7/2012</c:v>
                </c:pt>
                <c:pt idx="570">
                  <c:v>5/7/2015</c:v>
                </c:pt>
                <c:pt idx="571">
                  <c:v>5/7/2019</c:v>
                </c:pt>
                <c:pt idx="572">
                  <c:v>5/8/2012</c:v>
                </c:pt>
                <c:pt idx="573">
                  <c:v>5/8/2015</c:v>
                </c:pt>
                <c:pt idx="574">
                  <c:v>5/9/2010</c:v>
                </c:pt>
                <c:pt idx="575">
                  <c:v>5/9/2011</c:v>
                </c:pt>
                <c:pt idx="576">
                  <c:v>5/9/2012</c:v>
                </c:pt>
                <c:pt idx="577">
                  <c:v>5/9/2016</c:v>
                </c:pt>
                <c:pt idx="578">
                  <c:v>6/1/2017</c:v>
                </c:pt>
                <c:pt idx="579">
                  <c:v>6/1/2019</c:v>
                </c:pt>
                <c:pt idx="580">
                  <c:v>6/10/2018</c:v>
                </c:pt>
                <c:pt idx="581">
                  <c:v>6/11/2013</c:v>
                </c:pt>
                <c:pt idx="582">
                  <c:v>6/11/2014</c:v>
                </c:pt>
                <c:pt idx="583">
                  <c:v>6/12/2012</c:v>
                </c:pt>
                <c:pt idx="584">
                  <c:v>6/14/2014</c:v>
                </c:pt>
                <c:pt idx="585">
                  <c:v>6/15/2015</c:v>
                </c:pt>
                <c:pt idx="586">
                  <c:v>6/16/2014</c:v>
                </c:pt>
                <c:pt idx="587">
                  <c:v>6/16/2015</c:v>
                </c:pt>
                <c:pt idx="588">
                  <c:v>6/17/2010</c:v>
                </c:pt>
                <c:pt idx="589">
                  <c:v>6/17/2012</c:v>
                </c:pt>
                <c:pt idx="590">
                  <c:v>6/17/2017</c:v>
                </c:pt>
                <c:pt idx="591">
                  <c:v>6/18/2011</c:v>
                </c:pt>
                <c:pt idx="592">
                  <c:v>6/18/2015</c:v>
                </c:pt>
                <c:pt idx="593">
                  <c:v>6/18/2017</c:v>
                </c:pt>
                <c:pt idx="594">
                  <c:v>6/18/2018</c:v>
                </c:pt>
                <c:pt idx="595">
                  <c:v>6/19/2014</c:v>
                </c:pt>
                <c:pt idx="596">
                  <c:v>6/19/2015</c:v>
                </c:pt>
                <c:pt idx="597">
                  <c:v>6/19/2016</c:v>
                </c:pt>
                <c:pt idx="598">
                  <c:v>6/20/2013</c:v>
                </c:pt>
                <c:pt idx="599">
                  <c:v>6/21/2010</c:v>
                </c:pt>
                <c:pt idx="600">
                  <c:v>6/21/2018</c:v>
                </c:pt>
                <c:pt idx="601">
                  <c:v>6/22/2014</c:v>
                </c:pt>
                <c:pt idx="602">
                  <c:v>6/23/2012</c:v>
                </c:pt>
                <c:pt idx="603">
                  <c:v>6/23/2014</c:v>
                </c:pt>
                <c:pt idx="604">
                  <c:v>6/23/2016</c:v>
                </c:pt>
                <c:pt idx="605">
                  <c:v>6/24/2010</c:v>
                </c:pt>
                <c:pt idx="606">
                  <c:v>6/24/2015</c:v>
                </c:pt>
                <c:pt idx="607">
                  <c:v>6/24/2018</c:v>
                </c:pt>
                <c:pt idx="608">
                  <c:v>6/25/2011</c:v>
                </c:pt>
                <c:pt idx="609">
                  <c:v>6/25/2019</c:v>
                </c:pt>
                <c:pt idx="610">
                  <c:v>6/26/2010</c:v>
                </c:pt>
                <c:pt idx="611">
                  <c:v>6/26/2012</c:v>
                </c:pt>
                <c:pt idx="612">
                  <c:v>6/26/2019</c:v>
                </c:pt>
                <c:pt idx="613">
                  <c:v>6/27/2017</c:v>
                </c:pt>
                <c:pt idx="614">
                  <c:v>6/27/2018</c:v>
                </c:pt>
                <c:pt idx="615">
                  <c:v>6/28/2011</c:v>
                </c:pt>
                <c:pt idx="616">
                  <c:v>6/28/2012</c:v>
                </c:pt>
                <c:pt idx="617">
                  <c:v>6/28/2013</c:v>
                </c:pt>
                <c:pt idx="618">
                  <c:v>6/28/2014</c:v>
                </c:pt>
                <c:pt idx="619">
                  <c:v>6/28/2018</c:v>
                </c:pt>
                <c:pt idx="620">
                  <c:v>6/29/2013</c:v>
                </c:pt>
                <c:pt idx="621">
                  <c:v>6/3/2016</c:v>
                </c:pt>
                <c:pt idx="622">
                  <c:v>6/30/2010</c:v>
                </c:pt>
                <c:pt idx="623">
                  <c:v>6/30/2012</c:v>
                </c:pt>
                <c:pt idx="624">
                  <c:v>6/30/2014</c:v>
                </c:pt>
                <c:pt idx="625">
                  <c:v>6/30/2016</c:v>
                </c:pt>
                <c:pt idx="626">
                  <c:v>6/4/2012</c:v>
                </c:pt>
                <c:pt idx="627">
                  <c:v>6/4/2016</c:v>
                </c:pt>
                <c:pt idx="628">
                  <c:v>6/5/2013</c:v>
                </c:pt>
                <c:pt idx="629">
                  <c:v>6/5/2016</c:v>
                </c:pt>
                <c:pt idx="630">
                  <c:v>6/6/2013</c:v>
                </c:pt>
                <c:pt idx="631">
                  <c:v>6/6/2015</c:v>
                </c:pt>
                <c:pt idx="632">
                  <c:v>6/7/2010</c:v>
                </c:pt>
                <c:pt idx="633">
                  <c:v>6/7/2011</c:v>
                </c:pt>
                <c:pt idx="634">
                  <c:v>6/7/2013</c:v>
                </c:pt>
                <c:pt idx="635">
                  <c:v>6/7/2014</c:v>
                </c:pt>
                <c:pt idx="636">
                  <c:v>6/7/2015</c:v>
                </c:pt>
                <c:pt idx="637">
                  <c:v>6/7/2017</c:v>
                </c:pt>
                <c:pt idx="638">
                  <c:v>6/8/2014</c:v>
                </c:pt>
                <c:pt idx="639">
                  <c:v>6/9/2012</c:v>
                </c:pt>
                <c:pt idx="640">
                  <c:v>7/1/2010</c:v>
                </c:pt>
                <c:pt idx="641">
                  <c:v>7/1/2014</c:v>
                </c:pt>
                <c:pt idx="642">
                  <c:v>7/1/2018</c:v>
                </c:pt>
                <c:pt idx="643">
                  <c:v>7/1/2019</c:v>
                </c:pt>
                <c:pt idx="644">
                  <c:v>7/10/2010</c:v>
                </c:pt>
                <c:pt idx="645">
                  <c:v>7/10/2015</c:v>
                </c:pt>
                <c:pt idx="646">
                  <c:v>7/10/2016</c:v>
                </c:pt>
                <c:pt idx="647">
                  <c:v>7/10/2017</c:v>
                </c:pt>
                <c:pt idx="648">
                  <c:v>7/11/2015</c:v>
                </c:pt>
                <c:pt idx="649">
                  <c:v>7/12/2010</c:v>
                </c:pt>
                <c:pt idx="650">
                  <c:v>7/12/2014</c:v>
                </c:pt>
                <c:pt idx="651">
                  <c:v>7/12/2015</c:v>
                </c:pt>
                <c:pt idx="652">
                  <c:v>7/12/2016</c:v>
                </c:pt>
                <c:pt idx="653">
                  <c:v>7/12/2019</c:v>
                </c:pt>
                <c:pt idx="654">
                  <c:v>7/13/2010</c:v>
                </c:pt>
                <c:pt idx="655">
                  <c:v>7/13/2011</c:v>
                </c:pt>
                <c:pt idx="656">
                  <c:v>7/13/2013</c:v>
                </c:pt>
                <c:pt idx="657">
                  <c:v>7/14/2010</c:v>
                </c:pt>
                <c:pt idx="658">
                  <c:v>7/15/2010</c:v>
                </c:pt>
                <c:pt idx="659">
                  <c:v>7/15/2012</c:v>
                </c:pt>
                <c:pt idx="660">
                  <c:v>7/17/2011</c:v>
                </c:pt>
                <c:pt idx="661">
                  <c:v>7/17/2017</c:v>
                </c:pt>
                <c:pt idx="662">
                  <c:v>7/17/2018</c:v>
                </c:pt>
                <c:pt idx="663">
                  <c:v>7/18/2010</c:v>
                </c:pt>
                <c:pt idx="664">
                  <c:v>7/18/2013</c:v>
                </c:pt>
                <c:pt idx="665">
                  <c:v>7/18/2014</c:v>
                </c:pt>
                <c:pt idx="666">
                  <c:v>7/18/2017</c:v>
                </c:pt>
                <c:pt idx="667">
                  <c:v>7/18/2018</c:v>
                </c:pt>
                <c:pt idx="668">
                  <c:v>7/19/2010</c:v>
                </c:pt>
                <c:pt idx="669">
                  <c:v>7/19/2011</c:v>
                </c:pt>
                <c:pt idx="670">
                  <c:v>7/19/2016</c:v>
                </c:pt>
                <c:pt idx="671">
                  <c:v>7/19/2017</c:v>
                </c:pt>
                <c:pt idx="672">
                  <c:v>7/2/2019</c:v>
                </c:pt>
                <c:pt idx="673">
                  <c:v>7/20/2012</c:v>
                </c:pt>
                <c:pt idx="674">
                  <c:v>7/21/2010</c:v>
                </c:pt>
                <c:pt idx="675">
                  <c:v>7/21/2011</c:v>
                </c:pt>
                <c:pt idx="676">
                  <c:v>7/21/2015</c:v>
                </c:pt>
                <c:pt idx="677">
                  <c:v>7/21/2018</c:v>
                </c:pt>
                <c:pt idx="678">
                  <c:v>7/21/2019</c:v>
                </c:pt>
                <c:pt idx="679">
                  <c:v>7/22/2011</c:v>
                </c:pt>
                <c:pt idx="680">
                  <c:v>7/22/2019</c:v>
                </c:pt>
                <c:pt idx="681">
                  <c:v>7/23/2011</c:v>
                </c:pt>
                <c:pt idx="682">
                  <c:v>7/23/2018</c:v>
                </c:pt>
                <c:pt idx="683">
                  <c:v>7/23/2019</c:v>
                </c:pt>
                <c:pt idx="684">
                  <c:v>7/24/2010</c:v>
                </c:pt>
                <c:pt idx="685">
                  <c:v>7/24/2013</c:v>
                </c:pt>
                <c:pt idx="686">
                  <c:v>7/24/2015</c:v>
                </c:pt>
                <c:pt idx="687">
                  <c:v>7/24/2017</c:v>
                </c:pt>
                <c:pt idx="688">
                  <c:v>7/24/2018</c:v>
                </c:pt>
                <c:pt idx="689">
                  <c:v>7/25/2019</c:v>
                </c:pt>
                <c:pt idx="690">
                  <c:v>7/26/2010</c:v>
                </c:pt>
                <c:pt idx="691">
                  <c:v>7/26/2011</c:v>
                </c:pt>
                <c:pt idx="692">
                  <c:v>7/26/2016</c:v>
                </c:pt>
                <c:pt idx="693">
                  <c:v>7/27/2013</c:v>
                </c:pt>
                <c:pt idx="694">
                  <c:v>7/27/2016</c:v>
                </c:pt>
                <c:pt idx="695">
                  <c:v>7/27/2017</c:v>
                </c:pt>
                <c:pt idx="696">
                  <c:v>7/27/2019</c:v>
                </c:pt>
                <c:pt idx="697">
                  <c:v>7/28/2014</c:v>
                </c:pt>
                <c:pt idx="698">
                  <c:v>7/28/2018</c:v>
                </c:pt>
                <c:pt idx="699">
                  <c:v>7/29/2017</c:v>
                </c:pt>
                <c:pt idx="700">
                  <c:v>7/3/2014</c:v>
                </c:pt>
                <c:pt idx="701">
                  <c:v>7/3/2015</c:v>
                </c:pt>
                <c:pt idx="702">
                  <c:v>7/3/2016</c:v>
                </c:pt>
                <c:pt idx="703">
                  <c:v>7/30/2014</c:v>
                </c:pt>
                <c:pt idx="704">
                  <c:v>7/31/2010</c:v>
                </c:pt>
                <c:pt idx="705">
                  <c:v>7/31/2015</c:v>
                </c:pt>
                <c:pt idx="706">
                  <c:v>7/31/2017</c:v>
                </c:pt>
                <c:pt idx="707">
                  <c:v>7/5/2010</c:v>
                </c:pt>
                <c:pt idx="708">
                  <c:v>7/5/2017</c:v>
                </c:pt>
                <c:pt idx="709">
                  <c:v>7/5/2019</c:v>
                </c:pt>
                <c:pt idx="710">
                  <c:v>7/6/2014</c:v>
                </c:pt>
                <c:pt idx="711">
                  <c:v>7/6/2015</c:v>
                </c:pt>
                <c:pt idx="712">
                  <c:v>7/6/2016</c:v>
                </c:pt>
                <c:pt idx="713">
                  <c:v>7/6/2019</c:v>
                </c:pt>
                <c:pt idx="714">
                  <c:v>7/7/2010</c:v>
                </c:pt>
                <c:pt idx="715">
                  <c:v>7/7/2015</c:v>
                </c:pt>
                <c:pt idx="716">
                  <c:v>7/7/2017</c:v>
                </c:pt>
                <c:pt idx="717">
                  <c:v>7/7/2019</c:v>
                </c:pt>
                <c:pt idx="718">
                  <c:v>7/8/2010</c:v>
                </c:pt>
                <c:pt idx="719">
                  <c:v>7/8/2016</c:v>
                </c:pt>
                <c:pt idx="720">
                  <c:v>7/9/2017</c:v>
                </c:pt>
                <c:pt idx="721">
                  <c:v>7/9/2018</c:v>
                </c:pt>
                <c:pt idx="722">
                  <c:v>8/1/2013</c:v>
                </c:pt>
                <c:pt idx="723">
                  <c:v>8/10/2012</c:v>
                </c:pt>
                <c:pt idx="724">
                  <c:v>8/10/2013</c:v>
                </c:pt>
                <c:pt idx="725">
                  <c:v>8/10/2016</c:v>
                </c:pt>
                <c:pt idx="726">
                  <c:v>8/10/2017</c:v>
                </c:pt>
                <c:pt idx="727">
                  <c:v>8/11/2010</c:v>
                </c:pt>
                <c:pt idx="728">
                  <c:v>8/11/2013</c:v>
                </c:pt>
                <c:pt idx="729">
                  <c:v>8/11/2018</c:v>
                </c:pt>
                <c:pt idx="730">
                  <c:v>8/12/2010</c:v>
                </c:pt>
                <c:pt idx="731">
                  <c:v>8/12/2014</c:v>
                </c:pt>
                <c:pt idx="732">
                  <c:v>8/12/2018</c:v>
                </c:pt>
                <c:pt idx="733">
                  <c:v>8/13/2012</c:v>
                </c:pt>
                <c:pt idx="734">
                  <c:v>8/13/2017</c:v>
                </c:pt>
                <c:pt idx="735">
                  <c:v>8/13/2018</c:v>
                </c:pt>
                <c:pt idx="736">
                  <c:v>8/15/2012</c:v>
                </c:pt>
                <c:pt idx="737">
                  <c:v>8/15/2014</c:v>
                </c:pt>
                <c:pt idx="738">
                  <c:v>8/15/2015</c:v>
                </c:pt>
                <c:pt idx="739">
                  <c:v>8/16/2013</c:v>
                </c:pt>
                <c:pt idx="740">
                  <c:v>8/16/2017</c:v>
                </c:pt>
                <c:pt idx="741">
                  <c:v>8/16/2018</c:v>
                </c:pt>
                <c:pt idx="742">
                  <c:v>8/18/2011</c:v>
                </c:pt>
                <c:pt idx="743">
                  <c:v>8/18/2015</c:v>
                </c:pt>
                <c:pt idx="744">
                  <c:v>8/18/2016</c:v>
                </c:pt>
                <c:pt idx="745">
                  <c:v>8/18/2018</c:v>
                </c:pt>
                <c:pt idx="746">
                  <c:v>8/19/2011</c:v>
                </c:pt>
                <c:pt idx="747">
                  <c:v>8/19/2016</c:v>
                </c:pt>
                <c:pt idx="748">
                  <c:v>8/19/2017</c:v>
                </c:pt>
                <c:pt idx="749">
                  <c:v>8/19/2018</c:v>
                </c:pt>
                <c:pt idx="750">
                  <c:v>8/19/2019</c:v>
                </c:pt>
                <c:pt idx="751">
                  <c:v>8/20/2014</c:v>
                </c:pt>
                <c:pt idx="752">
                  <c:v>8/21/2010</c:v>
                </c:pt>
                <c:pt idx="753">
                  <c:v>8/21/2014</c:v>
                </c:pt>
                <c:pt idx="754">
                  <c:v>8/23/2010</c:v>
                </c:pt>
                <c:pt idx="755">
                  <c:v>8/23/2015</c:v>
                </c:pt>
                <c:pt idx="756">
                  <c:v>8/23/2016</c:v>
                </c:pt>
                <c:pt idx="757">
                  <c:v>8/24/2016</c:v>
                </c:pt>
                <c:pt idx="758">
                  <c:v>8/25/2010</c:v>
                </c:pt>
                <c:pt idx="759">
                  <c:v>8/25/2012</c:v>
                </c:pt>
                <c:pt idx="760">
                  <c:v>8/25/2017</c:v>
                </c:pt>
                <c:pt idx="761">
                  <c:v>8/26/2018</c:v>
                </c:pt>
                <c:pt idx="762">
                  <c:v>8/27/2018</c:v>
                </c:pt>
                <c:pt idx="763">
                  <c:v>8/28/2012</c:v>
                </c:pt>
                <c:pt idx="764">
                  <c:v>8/29/2010</c:v>
                </c:pt>
                <c:pt idx="765">
                  <c:v>8/29/2013</c:v>
                </c:pt>
                <c:pt idx="766">
                  <c:v>8/29/2015</c:v>
                </c:pt>
                <c:pt idx="767">
                  <c:v>8/29/2016</c:v>
                </c:pt>
                <c:pt idx="768">
                  <c:v>8/29/2017</c:v>
                </c:pt>
                <c:pt idx="769">
                  <c:v>8/29/2018</c:v>
                </c:pt>
                <c:pt idx="770">
                  <c:v>8/3/2014</c:v>
                </c:pt>
                <c:pt idx="771">
                  <c:v>8/3/2015</c:v>
                </c:pt>
                <c:pt idx="772">
                  <c:v>8/3/2017</c:v>
                </c:pt>
                <c:pt idx="773">
                  <c:v>8/30/2015</c:v>
                </c:pt>
                <c:pt idx="774">
                  <c:v>8/30/2019</c:v>
                </c:pt>
                <c:pt idx="775">
                  <c:v>8/31/2017</c:v>
                </c:pt>
                <c:pt idx="776">
                  <c:v>8/4/2010</c:v>
                </c:pt>
                <c:pt idx="777">
                  <c:v>8/4/2014</c:v>
                </c:pt>
                <c:pt idx="778">
                  <c:v>8/4/2018</c:v>
                </c:pt>
                <c:pt idx="779">
                  <c:v>8/4/2019</c:v>
                </c:pt>
                <c:pt idx="780">
                  <c:v>8/5/2011</c:v>
                </c:pt>
                <c:pt idx="781">
                  <c:v>8/5/2015</c:v>
                </c:pt>
                <c:pt idx="782">
                  <c:v>8/5/2018</c:v>
                </c:pt>
                <c:pt idx="783">
                  <c:v>8/6/2013</c:v>
                </c:pt>
                <c:pt idx="784">
                  <c:v>8/6/2014</c:v>
                </c:pt>
                <c:pt idx="785">
                  <c:v>8/6/2015</c:v>
                </c:pt>
                <c:pt idx="786">
                  <c:v>8/6/2017</c:v>
                </c:pt>
                <c:pt idx="787">
                  <c:v>8/7/2010</c:v>
                </c:pt>
                <c:pt idx="788">
                  <c:v>8/7/2011</c:v>
                </c:pt>
                <c:pt idx="789">
                  <c:v>8/7/2012</c:v>
                </c:pt>
                <c:pt idx="790">
                  <c:v>8/7/2013</c:v>
                </c:pt>
                <c:pt idx="791">
                  <c:v>8/7/2015</c:v>
                </c:pt>
                <c:pt idx="792">
                  <c:v>8/8/2010</c:v>
                </c:pt>
                <c:pt idx="793">
                  <c:v>8/8/2013</c:v>
                </c:pt>
                <c:pt idx="794">
                  <c:v>8/9/2013</c:v>
                </c:pt>
                <c:pt idx="795">
                  <c:v>8/9/2014</c:v>
                </c:pt>
                <c:pt idx="796">
                  <c:v>8/9/2016</c:v>
                </c:pt>
                <c:pt idx="797">
                  <c:v>9/1/2018</c:v>
                </c:pt>
                <c:pt idx="798">
                  <c:v>9/1/2019</c:v>
                </c:pt>
                <c:pt idx="799">
                  <c:v>9/10/2013</c:v>
                </c:pt>
                <c:pt idx="800">
                  <c:v>9/11/2010</c:v>
                </c:pt>
                <c:pt idx="801">
                  <c:v>9/11/2016</c:v>
                </c:pt>
                <c:pt idx="802">
                  <c:v>9/11/2019</c:v>
                </c:pt>
                <c:pt idx="803">
                  <c:v>9/12/2011</c:v>
                </c:pt>
                <c:pt idx="804">
                  <c:v>9/12/2014</c:v>
                </c:pt>
                <c:pt idx="805">
                  <c:v>9/12/2016</c:v>
                </c:pt>
                <c:pt idx="806">
                  <c:v>9/12/2017</c:v>
                </c:pt>
                <c:pt idx="807">
                  <c:v>9/13/2010</c:v>
                </c:pt>
                <c:pt idx="808">
                  <c:v>9/13/2011</c:v>
                </c:pt>
                <c:pt idx="809">
                  <c:v>9/13/2017</c:v>
                </c:pt>
                <c:pt idx="810">
                  <c:v>9/13/2019</c:v>
                </c:pt>
                <c:pt idx="811">
                  <c:v>9/14/2010</c:v>
                </c:pt>
                <c:pt idx="812">
                  <c:v>9/14/2017</c:v>
                </c:pt>
                <c:pt idx="813">
                  <c:v>9/16/2015</c:v>
                </c:pt>
                <c:pt idx="814">
                  <c:v>9/16/2018</c:v>
                </c:pt>
                <c:pt idx="815">
                  <c:v>9/17/2016</c:v>
                </c:pt>
                <c:pt idx="816">
                  <c:v>9/17/2018</c:v>
                </c:pt>
                <c:pt idx="817">
                  <c:v>9/18/2011</c:v>
                </c:pt>
                <c:pt idx="818">
                  <c:v>9/18/2012</c:v>
                </c:pt>
                <c:pt idx="819">
                  <c:v>9/18/2015</c:v>
                </c:pt>
                <c:pt idx="820">
                  <c:v>9/18/2016</c:v>
                </c:pt>
                <c:pt idx="821">
                  <c:v>9/18/2017</c:v>
                </c:pt>
                <c:pt idx="822">
                  <c:v>9/18/2018</c:v>
                </c:pt>
                <c:pt idx="823">
                  <c:v>9/18/2019</c:v>
                </c:pt>
                <c:pt idx="824">
                  <c:v>9/19/2010</c:v>
                </c:pt>
                <c:pt idx="825">
                  <c:v>9/19/2011</c:v>
                </c:pt>
                <c:pt idx="826">
                  <c:v>9/19/2014</c:v>
                </c:pt>
                <c:pt idx="827">
                  <c:v>9/19/2015</c:v>
                </c:pt>
                <c:pt idx="828">
                  <c:v>9/19/2016</c:v>
                </c:pt>
                <c:pt idx="829">
                  <c:v>9/19/2017</c:v>
                </c:pt>
                <c:pt idx="830">
                  <c:v>9/2/2015</c:v>
                </c:pt>
                <c:pt idx="831">
                  <c:v>9/2/2017</c:v>
                </c:pt>
                <c:pt idx="832">
                  <c:v>9/20/2013</c:v>
                </c:pt>
                <c:pt idx="833">
                  <c:v>9/20/2014</c:v>
                </c:pt>
                <c:pt idx="834">
                  <c:v>9/20/2017</c:v>
                </c:pt>
                <c:pt idx="835">
                  <c:v>9/20/2018</c:v>
                </c:pt>
                <c:pt idx="836">
                  <c:v>9/20/2019</c:v>
                </c:pt>
                <c:pt idx="837">
                  <c:v>9/21/2013</c:v>
                </c:pt>
                <c:pt idx="838">
                  <c:v>9/22/2010</c:v>
                </c:pt>
                <c:pt idx="839">
                  <c:v>9/22/2013</c:v>
                </c:pt>
                <c:pt idx="840">
                  <c:v>9/22/2014</c:v>
                </c:pt>
                <c:pt idx="841">
                  <c:v>9/22/2015</c:v>
                </c:pt>
                <c:pt idx="842">
                  <c:v>9/22/2016</c:v>
                </c:pt>
                <c:pt idx="843">
                  <c:v>9/22/2018</c:v>
                </c:pt>
                <c:pt idx="844">
                  <c:v>9/23/2018</c:v>
                </c:pt>
                <c:pt idx="845">
                  <c:v>9/24/2011</c:v>
                </c:pt>
                <c:pt idx="846">
                  <c:v>9/24/2014</c:v>
                </c:pt>
                <c:pt idx="847">
                  <c:v>9/25/2016</c:v>
                </c:pt>
                <c:pt idx="848">
                  <c:v>9/26/2013</c:v>
                </c:pt>
                <c:pt idx="849">
                  <c:v>9/27/2010</c:v>
                </c:pt>
                <c:pt idx="850">
                  <c:v>9/28/2011</c:v>
                </c:pt>
                <c:pt idx="851">
                  <c:v>9/28/2012</c:v>
                </c:pt>
                <c:pt idx="852">
                  <c:v>9/28/2013</c:v>
                </c:pt>
                <c:pt idx="853">
                  <c:v>9/28/2015</c:v>
                </c:pt>
                <c:pt idx="854">
                  <c:v>9/28/2017</c:v>
                </c:pt>
                <c:pt idx="855">
                  <c:v>9/29/2014</c:v>
                </c:pt>
                <c:pt idx="856">
                  <c:v>9/29/2015</c:v>
                </c:pt>
                <c:pt idx="857">
                  <c:v>9/3/2011</c:v>
                </c:pt>
                <c:pt idx="858">
                  <c:v>9/3/2016</c:v>
                </c:pt>
                <c:pt idx="859">
                  <c:v>9/30/2012</c:v>
                </c:pt>
                <c:pt idx="860">
                  <c:v>9/30/2015</c:v>
                </c:pt>
                <c:pt idx="861">
                  <c:v>9/30/2017</c:v>
                </c:pt>
                <c:pt idx="862">
                  <c:v>9/30/2018</c:v>
                </c:pt>
                <c:pt idx="863">
                  <c:v>9/4/2010</c:v>
                </c:pt>
                <c:pt idx="864">
                  <c:v>9/4/2014</c:v>
                </c:pt>
                <c:pt idx="865">
                  <c:v>9/4/2015</c:v>
                </c:pt>
                <c:pt idx="866">
                  <c:v>9/4/2017</c:v>
                </c:pt>
                <c:pt idx="867">
                  <c:v>9/5/2010</c:v>
                </c:pt>
                <c:pt idx="868">
                  <c:v>9/5/2013</c:v>
                </c:pt>
                <c:pt idx="869">
                  <c:v>9/6/2012</c:v>
                </c:pt>
                <c:pt idx="870">
                  <c:v>9/6/2018</c:v>
                </c:pt>
                <c:pt idx="871">
                  <c:v>9/7/2013</c:v>
                </c:pt>
                <c:pt idx="872">
                  <c:v>9/7/2015</c:v>
                </c:pt>
                <c:pt idx="873">
                  <c:v>9/7/2017</c:v>
                </c:pt>
                <c:pt idx="874">
                  <c:v>9/8/2012</c:v>
                </c:pt>
                <c:pt idx="875">
                  <c:v>9/8/2014</c:v>
                </c:pt>
                <c:pt idx="876">
                  <c:v>9/8/2018</c:v>
                </c:pt>
                <c:pt idx="877">
                  <c:v>9/9/2010</c:v>
                </c:pt>
                <c:pt idx="878">
                  <c:v>(blank)</c:v>
                </c:pt>
              </c:strCache>
            </c:strRef>
          </c:cat>
          <c:val>
            <c:numRef>
              <c:f>'Outcome by date'!$E$6:$E$885</c:f>
              <c:numCache>
                <c:formatCode>General</c:formatCode>
                <c:ptCount val="879"/>
                <c:pt idx="3">
                  <c:v>1</c:v>
                </c:pt>
                <c:pt idx="5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7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8">
                  <c:v>1</c:v>
                </c:pt>
                <c:pt idx="41">
                  <c:v>1</c:v>
                </c:pt>
                <c:pt idx="43">
                  <c:v>1</c:v>
                </c:pt>
                <c:pt idx="45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1">
                  <c:v>1</c:v>
                </c:pt>
                <c:pt idx="52">
                  <c:v>1</c:v>
                </c:pt>
                <c:pt idx="54">
                  <c:v>1</c:v>
                </c:pt>
                <c:pt idx="57">
                  <c:v>1</c:v>
                </c:pt>
                <c:pt idx="59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6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4">
                  <c:v>2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82">
                  <c:v>1</c:v>
                </c:pt>
                <c:pt idx="83">
                  <c:v>1</c:v>
                </c:pt>
                <c:pt idx="85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4">
                  <c:v>1</c:v>
                </c:pt>
                <c:pt idx="95">
                  <c:v>1</c:v>
                </c:pt>
                <c:pt idx="98">
                  <c:v>2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5">
                  <c:v>1</c:v>
                </c:pt>
                <c:pt idx="106">
                  <c:v>1</c:v>
                </c:pt>
                <c:pt idx="108">
                  <c:v>1</c:v>
                </c:pt>
                <c:pt idx="110">
                  <c:v>1</c:v>
                </c:pt>
                <c:pt idx="112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8">
                  <c:v>1</c:v>
                </c:pt>
                <c:pt idx="120">
                  <c:v>1</c:v>
                </c:pt>
                <c:pt idx="123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2</c:v>
                </c:pt>
                <c:pt idx="138">
                  <c:v>1</c:v>
                </c:pt>
                <c:pt idx="139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7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3">
                  <c:v>1</c:v>
                </c:pt>
                <c:pt idx="154">
                  <c:v>1</c:v>
                </c:pt>
                <c:pt idx="160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6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9">
                  <c:v>1</c:v>
                </c:pt>
                <c:pt idx="181">
                  <c:v>1</c:v>
                </c:pt>
                <c:pt idx="185">
                  <c:v>2</c:v>
                </c:pt>
                <c:pt idx="187">
                  <c:v>2</c:v>
                </c:pt>
                <c:pt idx="188">
                  <c:v>1</c:v>
                </c:pt>
                <c:pt idx="189">
                  <c:v>1</c:v>
                </c:pt>
                <c:pt idx="193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2">
                  <c:v>1</c:v>
                </c:pt>
                <c:pt idx="204">
                  <c:v>1</c:v>
                </c:pt>
                <c:pt idx="207">
                  <c:v>1</c:v>
                </c:pt>
                <c:pt idx="209">
                  <c:v>1</c:v>
                </c:pt>
                <c:pt idx="214">
                  <c:v>1</c:v>
                </c:pt>
                <c:pt idx="218">
                  <c:v>1</c:v>
                </c:pt>
                <c:pt idx="221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2</c:v>
                </c:pt>
                <c:pt idx="226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2">
                  <c:v>1</c:v>
                </c:pt>
                <c:pt idx="233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50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3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60">
                  <c:v>1</c:v>
                </c:pt>
                <c:pt idx="261">
                  <c:v>2</c:v>
                </c:pt>
                <c:pt idx="262">
                  <c:v>2</c:v>
                </c:pt>
                <c:pt idx="263">
                  <c:v>1</c:v>
                </c:pt>
                <c:pt idx="266">
                  <c:v>1</c:v>
                </c:pt>
                <c:pt idx="267">
                  <c:v>2</c:v>
                </c:pt>
                <c:pt idx="268">
                  <c:v>1</c:v>
                </c:pt>
                <c:pt idx="269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7">
                  <c:v>2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3">
                  <c:v>1</c:v>
                </c:pt>
                <c:pt idx="294">
                  <c:v>1</c:v>
                </c:pt>
                <c:pt idx="298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7">
                  <c:v>1</c:v>
                </c:pt>
                <c:pt idx="308">
                  <c:v>2</c:v>
                </c:pt>
                <c:pt idx="310">
                  <c:v>1</c:v>
                </c:pt>
                <c:pt idx="312">
                  <c:v>1</c:v>
                </c:pt>
                <c:pt idx="314">
                  <c:v>1</c:v>
                </c:pt>
                <c:pt idx="316">
                  <c:v>1</c:v>
                </c:pt>
                <c:pt idx="318">
                  <c:v>1</c:v>
                </c:pt>
                <c:pt idx="320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2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40">
                  <c:v>1</c:v>
                </c:pt>
                <c:pt idx="345">
                  <c:v>1</c:v>
                </c:pt>
                <c:pt idx="347">
                  <c:v>1</c:v>
                </c:pt>
                <c:pt idx="352">
                  <c:v>1</c:v>
                </c:pt>
                <c:pt idx="354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2</c:v>
                </c:pt>
                <c:pt idx="366">
                  <c:v>1</c:v>
                </c:pt>
                <c:pt idx="367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2</c:v>
                </c:pt>
                <c:pt idx="381">
                  <c:v>1</c:v>
                </c:pt>
                <c:pt idx="383">
                  <c:v>1</c:v>
                </c:pt>
                <c:pt idx="385">
                  <c:v>2</c:v>
                </c:pt>
                <c:pt idx="386">
                  <c:v>2</c:v>
                </c:pt>
                <c:pt idx="387">
                  <c:v>1</c:v>
                </c:pt>
                <c:pt idx="388">
                  <c:v>1</c:v>
                </c:pt>
                <c:pt idx="390">
                  <c:v>1</c:v>
                </c:pt>
                <c:pt idx="391">
                  <c:v>1</c:v>
                </c:pt>
                <c:pt idx="394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8">
                  <c:v>1</c:v>
                </c:pt>
                <c:pt idx="412">
                  <c:v>1</c:v>
                </c:pt>
                <c:pt idx="415">
                  <c:v>1</c:v>
                </c:pt>
                <c:pt idx="416">
                  <c:v>1</c:v>
                </c:pt>
                <c:pt idx="418">
                  <c:v>1</c:v>
                </c:pt>
                <c:pt idx="419">
                  <c:v>1</c:v>
                </c:pt>
                <c:pt idx="421">
                  <c:v>1</c:v>
                </c:pt>
                <c:pt idx="422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3">
                  <c:v>1</c:v>
                </c:pt>
                <c:pt idx="435">
                  <c:v>1</c:v>
                </c:pt>
                <c:pt idx="436">
                  <c:v>1</c:v>
                </c:pt>
                <c:pt idx="438">
                  <c:v>1</c:v>
                </c:pt>
                <c:pt idx="444">
                  <c:v>1</c:v>
                </c:pt>
                <c:pt idx="446">
                  <c:v>2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6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3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72">
                  <c:v>1</c:v>
                </c:pt>
                <c:pt idx="474">
                  <c:v>1</c:v>
                </c:pt>
                <c:pt idx="476">
                  <c:v>1</c:v>
                </c:pt>
                <c:pt idx="477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90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2</c:v>
                </c:pt>
                <c:pt idx="497">
                  <c:v>1</c:v>
                </c:pt>
                <c:pt idx="500">
                  <c:v>1</c:v>
                </c:pt>
                <c:pt idx="501">
                  <c:v>1</c:v>
                </c:pt>
                <c:pt idx="503">
                  <c:v>2</c:v>
                </c:pt>
                <c:pt idx="504">
                  <c:v>2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10">
                  <c:v>3</c:v>
                </c:pt>
                <c:pt idx="512">
                  <c:v>1</c:v>
                </c:pt>
                <c:pt idx="514">
                  <c:v>1</c:v>
                </c:pt>
                <c:pt idx="515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6">
                  <c:v>1</c:v>
                </c:pt>
                <c:pt idx="528">
                  <c:v>1</c:v>
                </c:pt>
                <c:pt idx="529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2</c:v>
                </c:pt>
                <c:pt idx="539">
                  <c:v>1</c:v>
                </c:pt>
                <c:pt idx="540">
                  <c:v>1</c:v>
                </c:pt>
                <c:pt idx="543">
                  <c:v>1</c:v>
                </c:pt>
                <c:pt idx="544">
                  <c:v>1</c:v>
                </c:pt>
                <c:pt idx="548">
                  <c:v>1</c:v>
                </c:pt>
                <c:pt idx="550">
                  <c:v>1</c:v>
                </c:pt>
                <c:pt idx="551">
                  <c:v>1</c:v>
                </c:pt>
                <c:pt idx="553">
                  <c:v>1</c:v>
                </c:pt>
                <c:pt idx="554">
                  <c:v>2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1">
                  <c:v>1</c:v>
                </c:pt>
                <c:pt idx="563">
                  <c:v>1</c:v>
                </c:pt>
                <c:pt idx="567">
                  <c:v>1</c:v>
                </c:pt>
                <c:pt idx="570">
                  <c:v>1</c:v>
                </c:pt>
                <c:pt idx="572">
                  <c:v>1</c:v>
                </c:pt>
                <c:pt idx="573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2</c:v>
                </c:pt>
                <c:pt idx="586">
                  <c:v>1</c:v>
                </c:pt>
                <c:pt idx="587">
                  <c:v>1</c:v>
                </c:pt>
                <c:pt idx="590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2</c:v>
                </c:pt>
                <c:pt idx="607">
                  <c:v>1</c:v>
                </c:pt>
                <c:pt idx="608">
                  <c:v>1</c:v>
                </c:pt>
                <c:pt idx="609">
                  <c:v>2</c:v>
                </c:pt>
                <c:pt idx="611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20">
                  <c:v>3</c:v>
                </c:pt>
                <c:pt idx="622">
                  <c:v>1</c:v>
                </c:pt>
                <c:pt idx="626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9">
                  <c:v>1</c:v>
                </c:pt>
                <c:pt idx="640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50">
                  <c:v>2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2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3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3">
                  <c:v>1</c:v>
                </c:pt>
                <c:pt idx="674">
                  <c:v>2</c:v>
                </c:pt>
                <c:pt idx="676">
                  <c:v>2</c:v>
                </c:pt>
                <c:pt idx="677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6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5">
                  <c:v>1</c:v>
                </c:pt>
                <c:pt idx="697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3">
                  <c:v>2</c:v>
                </c:pt>
                <c:pt idx="715">
                  <c:v>1</c:v>
                </c:pt>
                <c:pt idx="716">
                  <c:v>1</c:v>
                </c:pt>
                <c:pt idx="720">
                  <c:v>1</c:v>
                </c:pt>
                <c:pt idx="721">
                  <c:v>1</c:v>
                </c:pt>
                <c:pt idx="724">
                  <c:v>1</c:v>
                </c:pt>
                <c:pt idx="725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8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6">
                  <c:v>1</c:v>
                </c:pt>
                <c:pt idx="748">
                  <c:v>1</c:v>
                </c:pt>
                <c:pt idx="749">
                  <c:v>2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1">
                  <c:v>1</c:v>
                </c:pt>
                <c:pt idx="772">
                  <c:v>1</c:v>
                </c:pt>
                <c:pt idx="776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2">
                  <c:v>1</c:v>
                </c:pt>
                <c:pt idx="784">
                  <c:v>1</c:v>
                </c:pt>
                <c:pt idx="785">
                  <c:v>2</c:v>
                </c:pt>
                <c:pt idx="786">
                  <c:v>1</c:v>
                </c:pt>
                <c:pt idx="787">
                  <c:v>1</c:v>
                </c:pt>
                <c:pt idx="789">
                  <c:v>2</c:v>
                </c:pt>
                <c:pt idx="790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9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3">
                  <c:v>1</c:v>
                </c:pt>
                <c:pt idx="815">
                  <c:v>2</c:v>
                </c:pt>
                <c:pt idx="816">
                  <c:v>1</c:v>
                </c:pt>
                <c:pt idx="818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9">
                  <c:v>1</c:v>
                </c:pt>
                <c:pt idx="831">
                  <c:v>1</c:v>
                </c:pt>
                <c:pt idx="834">
                  <c:v>1</c:v>
                </c:pt>
                <c:pt idx="835">
                  <c:v>1</c:v>
                </c:pt>
                <c:pt idx="837">
                  <c:v>1</c:v>
                </c:pt>
                <c:pt idx="839">
                  <c:v>1</c:v>
                </c:pt>
                <c:pt idx="840">
                  <c:v>1</c:v>
                </c:pt>
                <c:pt idx="843">
                  <c:v>1</c:v>
                </c:pt>
                <c:pt idx="844">
                  <c:v>1</c:v>
                </c:pt>
                <c:pt idx="846">
                  <c:v>1</c:v>
                </c:pt>
                <c:pt idx="847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7">
                  <c:v>2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4">
                  <c:v>1</c:v>
                </c:pt>
                <c:pt idx="866">
                  <c:v>1</c:v>
                </c:pt>
                <c:pt idx="869">
                  <c:v>1</c:v>
                </c:pt>
                <c:pt idx="870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FC3-4232-ABAA-CD1D80695F45}"/>
            </c:ext>
          </c:extLst>
        </c:ser>
        <c:ser>
          <c:idx val="4"/>
          <c:order val="4"/>
          <c:tx>
            <c:strRef>
              <c:f>'Outcome by date'!$F$4:$F$5</c:f>
              <c:strCache>
                <c:ptCount val="1"/>
                <c:pt idx="0">
                  <c:v>(blank)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'Outcome by date'!$A$6:$A$885</c:f>
              <c:strCache>
                <c:ptCount val="879"/>
                <c:pt idx="0">
                  <c:v>1/1/2014</c:v>
                </c:pt>
                <c:pt idx="1">
                  <c:v>1/1/2015</c:v>
                </c:pt>
                <c:pt idx="2">
                  <c:v>1/1/2016</c:v>
                </c:pt>
                <c:pt idx="3">
                  <c:v>1/10/2011</c:v>
                </c:pt>
                <c:pt idx="4">
                  <c:v>1/10/2016</c:v>
                </c:pt>
                <c:pt idx="5">
                  <c:v>1/10/2018</c:v>
                </c:pt>
                <c:pt idx="6">
                  <c:v>1/11/2014</c:v>
                </c:pt>
                <c:pt idx="7">
                  <c:v>1/11/2016</c:v>
                </c:pt>
                <c:pt idx="8">
                  <c:v>1/11/2017</c:v>
                </c:pt>
                <c:pt idx="9">
                  <c:v>1/12/2016</c:v>
                </c:pt>
                <c:pt idx="10">
                  <c:v>1/12/2018</c:v>
                </c:pt>
                <c:pt idx="11">
                  <c:v>1/13/2011</c:v>
                </c:pt>
                <c:pt idx="12">
                  <c:v>1/13/2014</c:v>
                </c:pt>
                <c:pt idx="13">
                  <c:v>1/13/2019</c:v>
                </c:pt>
                <c:pt idx="14">
                  <c:v>1/14/2011</c:v>
                </c:pt>
                <c:pt idx="15">
                  <c:v>1/14/2014</c:v>
                </c:pt>
                <c:pt idx="16">
                  <c:v>1/14/2019</c:v>
                </c:pt>
                <c:pt idx="17">
                  <c:v>1/14/2020</c:v>
                </c:pt>
                <c:pt idx="18">
                  <c:v>1/15/2011</c:v>
                </c:pt>
                <c:pt idx="19">
                  <c:v>1/16/2011</c:v>
                </c:pt>
                <c:pt idx="20">
                  <c:v>1/16/2012</c:v>
                </c:pt>
                <c:pt idx="21">
                  <c:v>1/16/2014</c:v>
                </c:pt>
                <c:pt idx="22">
                  <c:v>1/16/2019</c:v>
                </c:pt>
                <c:pt idx="23">
                  <c:v>1/17/2015</c:v>
                </c:pt>
                <c:pt idx="24">
                  <c:v>1/17/2018</c:v>
                </c:pt>
                <c:pt idx="25">
                  <c:v>1/19/2017</c:v>
                </c:pt>
                <c:pt idx="26">
                  <c:v>1/2/2018</c:v>
                </c:pt>
                <c:pt idx="27">
                  <c:v>1/21/2016</c:v>
                </c:pt>
                <c:pt idx="28">
                  <c:v>1/21/2019</c:v>
                </c:pt>
                <c:pt idx="29">
                  <c:v>1/22/2011</c:v>
                </c:pt>
                <c:pt idx="30">
                  <c:v>1/22/2015</c:v>
                </c:pt>
                <c:pt idx="31">
                  <c:v>1/22/2018</c:v>
                </c:pt>
                <c:pt idx="32">
                  <c:v>1/22/2019</c:v>
                </c:pt>
                <c:pt idx="33">
                  <c:v>1/22/2020</c:v>
                </c:pt>
                <c:pt idx="34">
                  <c:v>1/23/2011</c:v>
                </c:pt>
                <c:pt idx="35">
                  <c:v>1/23/2012</c:v>
                </c:pt>
                <c:pt idx="36">
                  <c:v>1/23/2014</c:v>
                </c:pt>
                <c:pt idx="37">
                  <c:v>1/23/2015</c:v>
                </c:pt>
                <c:pt idx="38">
                  <c:v>1/24/2019</c:v>
                </c:pt>
                <c:pt idx="39">
                  <c:v>1/25/2012</c:v>
                </c:pt>
                <c:pt idx="40">
                  <c:v>1/25/2014</c:v>
                </c:pt>
                <c:pt idx="41">
                  <c:v>1/25/2015</c:v>
                </c:pt>
                <c:pt idx="42">
                  <c:v>1/25/2016</c:v>
                </c:pt>
                <c:pt idx="43">
                  <c:v>1/25/2017</c:v>
                </c:pt>
                <c:pt idx="44">
                  <c:v>1/26/2011</c:v>
                </c:pt>
                <c:pt idx="45">
                  <c:v>1/26/2015</c:v>
                </c:pt>
                <c:pt idx="46">
                  <c:v>1/26/2016</c:v>
                </c:pt>
                <c:pt idx="47">
                  <c:v>1/26/2018</c:v>
                </c:pt>
                <c:pt idx="48">
                  <c:v>1/26/2019</c:v>
                </c:pt>
                <c:pt idx="49">
                  <c:v>1/27/2018</c:v>
                </c:pt>
                <c:pt idx="50">
                  <c:v>1/28/2011</c:v>
                </c:pt>
                <c:pt idx="51">
                  <c:v>1/28/2015</c:v>
                </c:pt>
                <c:pt idx="52">
                  <c:v>1/28/2018</c:v>
                </c:pt>
                <c:pt idx="53">
                  <c:v>1/29/2015</c:v>
                </c:pt>
                <c:pt idx="54">
                  <c:v>1/29/2017</c:v>
                </c:pt>
                <c:pt idx="55">
                  <c:v>1/3/2011</c:v>
                </c:pt>
                <c:pt idx="56">
                  <c:v>1/3/2015</c:v>
                </c:pt>
                <c:pt idx="57">
                  <c:v>1/3/2018</c:v>
                </c:pt>
                <c:pt idx="58">
                  <c:v>1/3/2019</c:v>
                </c:pt>
                <c:pt idx="59">
                  <c:v>1/30/2010</c:v>
                </c:pt>
                <c:pt idx="60">
                  <c:v>1/30/2012</c:v>
                </c:pt>
                <c:pt idx="61">
                  <c:v>1/30/2020</c:v>
                </c:pt>
                <c:pt idx="62">
                  <c:v>1/31/2015</c:v>
                </c:pt>
                <c:pt idx="63">
                  <c:v>1/4/2011</c:v>
                </c:pt>
                <c:pt idx="64">
                  <c:v>1/4/2014</c:v>
                </c:pt>
                <c:pt idx="65">
                  <c:v>1/4/2018</c:v>
                </c:pt>
                <c:pt idx="66">
                  <c:v>1/5/2015</c:v>
                </c:pt>
                <c:pt idx="67">
                  <c:v>1/6/2012</c:v>
                </c:pt>
                <c:pt idx="68">
                  <c:v>1/6/2014</c:v>
                </c:pt>
                <c:pt idx="69">
                  <c:v>1/6/2017</c:v>
                </c:pt>
                <c:pt idx="70">
                  <c:v>1/7/2014</c:v>
                </c:pt>
                <c:pt idx="71">
                  <c:v>1/7/2016</c:v>
                </c:pt>
                <c:pt idx="72">
                  <c:v>1/7/2019</c:v>
                </c:pt>
                <c:pt idx="73">
                  <c:v>1/8/2011</c:v>
                </c:pt>
                <c:pt idx="74">
                  <c:v>1/8/2018</c:v>
                </c:pt>
                <c:pt idx="75">
                  <c:v>1/9/2010</c:v>
                </c:pt>
                <c:pt idx="76">
                  <c:v>1/9/2015</c:v>
                </c:pt>
                <c:pt idx="77">
                  <c:v>10/1/2010</c:v>
                </c:pt>
                <c:pt idx="78">
                  <c:v>10/10/2012</c:v>
                </c:pt>
                <c:pt idx="79">
                  <c:v>10/11/2010</c:v>
                </c:pt>
                <c:pt idx="80">
                  <c:v>10/11/2011</c:v>
                </c:pt>
                <c:pt idx="81">
                  <c:v>10/11/2015</c:v>
                </c:pt>
                <c:pt idx="82">
                  <c:v>10/12/2010</c:v>
                </c:pt>
                <c:pt idx="83">
                  <c:v>10/13/2018</c:v>
                </c:pt>
                <c:pt idx="84">
                  <c:v>10/14/2010</c:v>
                </c:pt>
                <c:pt idx="85">
                  <c:v>10/14/2011</c:v>
                </c:pt>
                <c:pt idx="86">
                  <c:v>10/14/2013</c:v>
                </c:pt>
                <c:pt idx="87">
                  <c:v>10/14/2015</c:v>
                </c:pt>
                <c:pt idx="88">
                  <c:v>10/15/2014</c:v>
                </c:pt>
                <c:pt idx="89">
                  <c:v>10/15/2018</c:v>
                </c:pt>
                <c:pt idx="90">
                  <c:v>10/16/2011</c:v>
                </c:pt>
                <c:pt idx="91">
                  <c:v>10/16/2012</c:v>
                </c:pt>
                <c:pt idx="92">
                  <c:v>10/16/2016</c:v>
                </c:pt>
                <c:pt idx="93">
                  <c:v>10/17/2018</c:v>
                </c:pt>
                <c:pt idx="94">
                  <c:v>10/18/2014</c:v>
                </c:pt>
                <c:pt idx="95">
                  <c:v>10/18/2016</c:v>
                </c:pt>
                <c:pt idx="96">
                  <c:v>10/18/2017</c:v>
                </c:pt>
                <c:pt idx="97">
                  <c:v>10/19/2010</c:v>
                </c:pt>
                <c:pt idx="98">
                  <c:v>10/19/2011</c:v>
                </c:pt>
                <c:pt idx="99">
                  <c:v>10/20/2012</c:v>
                </c:pt>
                <c:pt idx="100">
                  <c:v>10/20/2014</c:v>
                </c:pt>
                <c:pt idx="101">
                  <c:v>10/20/2019</c:v>
                </c:pt>
                <c:pt idx="102">
                  <c:v>10/21/2019</c:v>
                </c:pt>
                <c:pt idx="103">
                  <c:v>10/22/2011</c:v>
                </c:pt>
                <c:pt idx="104">
                  <c:v>10/22/2017</c:v>
                </c:pt>
                <c:pt idx="105">
                  <c:v>10/23/2010</c:v>
                </c:pt>
                <c:pt idx="106">
                  <c:v>10/23/2013</c:v>
                </c:pt>
                <c:pt idx="107">
                  <c:v>10/23/2014</c:v>
                </c:pt>
                <c:pt idx="108">
                  <c:v>10/23/2019</c:v>
                </c:pt>
                <c:pt idx="109">
                  <c:v>10/24/2012</c:v>
                </c:pt>
                <c:pt idx="110">
                  <c:v>10/24/2014</c:v>
                </c:pt>
                <c:pt idx="111">
                  <c:v>10/25/2012</c:v>
                </c:pt>
                <c:pt idx="112">
                  <c:v>10/25/2013</c:v>
                </c:pt>
                <c:pt idx="113">
                  <c:v>10/27/2015</c:v>
                </c:pt>
                <c:pt idx="114">
                  <c:v>10/27/2019</c:v>
                </c:pt>
                <c:pt idx="115">
                  <c:v>10/29/2014</c:v>
                </c:pt>
                <c:pt idx="116">
                  <c:v>10/29/2018</c:v>
                </c:pt>
                <c:pt idx="117">
                  <c:v>10/29/2019</c:v>
                </c:pt>
                <c:pt idx="118">
                  <c:v>10/3/2014</c:v>
                </c:pt>
                <c:pt idx="119">
                  <c:v>10/30/2010</c:v>
                </c:pt>
                <c:pt idx="120">
                  <c:v>10/30/2013</c:v>
                </c:pt>
                <c:pt idx="121">
                  <c:v>10/30/2019</c:v>
                </c:pt>
                <c:pt idx="122">
                  <c:v>10/31/2010</c:v>
                </c:pt>
                <c:pt idx="123">
                  <c:v>10/31/2017</c:v>
                </c:pt>
                <c:pt idx="124">
                  <c:v>10/4/2012</c:v>
                </c:pt>
                <c:pt idx="125">
                  <c:v>10/4/2015</c:v>
                </c:pt>
                <c:pt idx="126">
                  <c:v>10/4/2017</c:v>
                </c:pt>
                <c:pt idx="127">
                  <c:v>10/4/2019</c:v>
                </c:pt>
                <c:pt idx="128">
                  <c:v>10/5/2011</c:v>
                </c:pt>
                <c:pt idx="129">
                  <c:v>10/5/2012</c:v>
                </c:pt>
                <c:pt idx="130">
                  <c:v>10/5/2014</c:v>
                </c:pt>
                <c:pt idx="131">
                  <c:v>10/5/2015</c:v>
                </c:pt>
                <c:pt idx="132">
                  <c:v>10/6/2011</c:v>
                </c:pt>
                <c:pt idx="133">
                  <c:v>10/6/2015</c:v>
                </c:pt>
                <c:pt idx="134">
                  <c:v>10/6/2018</c:v>
                </c:pt>
                <c:pt idx="135">
                  <c:v>10/7/2010</c:v>
                </c:pt>
                <c:pt idx="136">
                  <c:v>10/8/2012</c:v>
                </c:pt>
                <c:pt idx="137">
                  <c:v>10/8/2013</c:v>
                </c:pt>
                <c:pt idx="138">
                  <c:v>10/9/2017</c:v>
                </c:pt>
                <c:pt idx="139">
                  <c:v>11/1/2013</c:v>
                </c:pt>
                <c:pt idx="140">
                  <c:v>11/10/2011</c:v>
                </c:pt>
                <c:pt idx="141">
                  <c:v>11/10/2012</c:v>
                </c:pt>
                <c:pt idx="142">
                  <c:v>11/10/2013</c:v>
                </c:pt>
                <c:pt idx="143">
                  <c:v>11/11/2011</c:v>
                </c:pt>
                <c:pt idx="144">
                  <c:v>11/11/2014</c:v>
                </c:pt>
                <c:pt idx="145">
                  <c:v>11/11/2015</c:v>
                </c:pt>
                <c:pt idx="146">
                  <c:v>11/11/2017</c:v>
                </c:pt>
                <c:pt idx="147">
                  <c:v>11/11/2019</c:v>
                </c:pt>
                <c:pt idx="148">
                  <c:v>11/12/2014</c:v>
                </c:pt>
                <c:pt idx="149">
                  <c:v>11/12/2019</c:v>
                </c:pt>
                <c:pt idx="150">
                  <c:v>11/13/2015</c:v>
                </c:pt>
                <c:pt idx="151">
                  <c:v>11/13/2016</c:v>
                </c:pt>
                <c:pt idx="152">
                  <c:v>11/13/2018</c:v>
                </c:pt>
                <c:pt idx="153">
                  <c:v>11/14/2010</c:v>
                </c:pt>
                <c:pt idx="154">
                  <c:v>11/15/2010</c:v>
                </c:pt>
                <c:pt idx="155">
                  <c:v>11/15/2015</c:v>
                </c:pt>
                <c:pt idx="156">
                  <c:v>11/15/2017</c:v>
                </c:pt>
                <c:pt idx="157">
                  <c:v>11/16/2014</c:v>
                </c:pt>
                <c:pt idx="158">
                  <c:v>11/17/2014</c:v>
                </c:pt>
                <c:pt idx="159">
                  <c:v>11/17/2016</c:v>
                </c:pt>
                <c:pt idx="160">
                  <c:v>11/17/2017</c:v>
                </c:pt>
                <c:pt idx="161">
                  <c:v>11/18/2017</c:v>
                </c:pt>
                <c:pt idx="162">
                  <c:v>11/19/2012</c:v>
                </c:pt>
                <c:pt idx="163">
                  <c:v>11/19/2013</c:v>
                </c:pt>
                <c:pt idx="164">
                  <c:v>11/19/2017</c:v>
                </c:pt>
                <c:pt idx="165">
                  <c:v>11/2/2010</c:v>
                </c:pt>
                <c:pt idx="166">
                  <c:v>11/2/2014</c:v>
                </c:pt>
                <c:pt idx="167">
                  <c:v>11/2/2019</c:v>
                </c:pt>
                <c:pt idx="168">
                  <c:v>11/20/2014</c:v>
                </c:pt>
                <c:pt idx="169">
                  <c:v>11/20/2015</c:v>
                </c:pt>
                <c:pt idx="170">
                  <c:v>11/20/2019</c:v>
                </c:pt>
                <c:pt idx="171">
                  <c:v>11/22/2016</c:v>
                </c:pt>
                <c:pt idx="172">
                  <c:v>11/23/2016</c:v>
                </c:pt>
                <c:pt idx="173">
                  <c:v>11/24/2010</c:v>
                </c:pt>
                <c:pt idx="174">
                  <c:v>11/24/2011</c:v>
                </c:pt>
                <c:pt idx="175">
                  <c:v>11/24/2019</c:v>
                </c:pt>
                <c:pt idx="176">
                  <c:v>11/25/2015</c:v>
                </c:pt>
                <c:pt idx="177">
                  <c:v>11/26/2013</c:v>
                </c:pt>
                <c:pt idx="178">
                  <c:v>11/27/2010</c:v>
                </c:pt>
                <c:pt idx="179">
                  <c:v>11/27/2012</c:v>
                </c:pt>
                <c:pt idx="180">
                  <c:v>11/27/2015</c:v>
                </c:pt>
                <c:pt idx="181">
                  <c:v>11/27/2017</c:v>
                </c:pt>
                <c:pt idx="182">
                  <c:v>11/27/2018</c:v>
                </c:pt>
                <c:pt idx="183">
                  <c:v>11/28/2011</c:v>
                </c:pt>
                <c:pt idx="184">
                  <c:v>11/28/2016</c:v>
                </c:pt>
                <c:pt idx="185">
                  <c:v>11/28/2019</c:v>
                </c:pt>
                <c:pt idx="186">
                  <c:v>11/3/2017</c:v>
                </c:pt>
                <c:pt idx="187">
                  <c:v>11/30/2015</c:v>
                </c:pt>
                <c:pt idx="188">
                  <c:v>11/30/2016</c:v>
                </c:pt>
                <c:pt idx="189">
                  <c:v>11/4/2011</c:v>
                </c:pt>
                <c:pt idx="190">
                  <c:v>11/4/2015</c:v>
                </c:pt>
                <c:pt idx="191">
                  <c:v>11/4/2016</c:v>
                </c:pt>
                <c:pt idx="192">
                  <c:v>11/4/2017</c:v>
                </c:pt>
                <c:pt idx="193">
                  <c:v>11/5/2010</c:v>
                </c:pt>
                <c:pt idx="194">
                  <c:v>11/5/2019</c:v>
                </c:pt>
                <c:pt idx="195">
                  <c:v>11/6/2011</c:v>
                </c:pt>
                <c:pt idx="196">
                  <c:v>11/7/2013</c:v>
                </c:pt>
                <c:pt idx="197">
                  <c:v>11/7/2018</c:v>
                </c:pt>
                <c:pt idx="198">
                  <c:v>11/8/2014</c:v>
                </c:pt>
                <c:pt idx="199">
                  <c:v>11/8/2019</c:v>
                </c:pt>
                <c:pt idx="200">
                  <c:v>11/9/2012</c:v>
                </c:pt>
                <c:pt idx="201">
                  <c:v>11/9/2013</c:v>
                </c:pt>
                <c:pt idx="202">
                  <c:v>12/10/2010</c:v>
                </c:pt>
                <c:pt idx="203">
                  <c:v>12/10/2014</c:v>
                </c:pt>
                <c:pt idx="204">
                  <c:v>12/10/2017</c:v>
                </c:pt>
                <c:pt idx="205">
                  <c:v>12/11/2012</c:v>
                </c:pt>
                <c:pt idx="206">
                  <c:v>12/11/2013</c:v>
                </c:pt>
                <c:pt idx="207">
                  <c:v>12/11/2018</c:v>
                </c:pt>
                <c:pt idx="208">
                  <c:v>12/12/2010</c:v>
                </c:pt>
                <c:pt idx="209">
                  <c:v>12/12/2013</c:v>
                </c:pt>
                <c:pt idx="210">
                  <c:v>12/12/2015</c:v>
                </c:pt>
                <c:pt idx="211">
                  <c:v>12/13/2011</c:v>
                </c:pt>
                <c:pt idx="212">
                  <c:v>12/13/2018</c:v>
                </c:pt>
                <c:pt idx="213">
                  <c:v>12/14/2019</c:v>
                </c:pt>
                <c:pt idx="214">
                  <c:v>12/15/2011</c:v>
                </c:pt>
                <c:pt idx="215">
                  <c:v>12/15/2013</c:v>
                </c:pt>
                <c:pt idx="216">
                  <c:v>12/15/2015</c:v>
                </c:pt>
                <c:pt idx="217">
                  <c:v>12/15/2016</c:v>
                </c:pt>
                <c:pt idx="218">
                  <c:v>12/15/2019</c:v>
                </c:pt>
                <c:pt idx="219">
                  <c:v>12/16/2010</c:v>
                </c:pt>
                <c:pt idx="220">
                  <c:v>12/16/2019</c:v>
                </c:pt>
                <c:pt idx="221">
                  <c:v>12/17/2014</c:v>
                </c:pt>
                <c:pt idx="222">
                  <c:v>12/17/2018</c:v>
                </c:pt>
                <c:pt idx="223">
                  <c:v>12/17/2019</c:v>
                </c:pt>
                <c:pt idx="224">
                  <c:v>12/18/2017</c:v>
                </c:pt>
                <c:pt idx="225">
                  <c:v>12/18/2018</c:v>
                </c:pt>
                <c:pt idx="226">
                  <c:v>12/19/2016</c:v>
                </c:pt>
                <c:pt idx="227">
                  <c:v>12/19/2019</c:v>
                </c:pt>
                <c:pt idx="228">
                  <c:v>12/20/2011</c:v>
                </c:pt>
                <c:pt idx="229">
                  <c:v>12/20/2012</c:v>
                </c:pt>
                <c:pt idx="230">
                  <c:v>12/20/2013</c:v>
                </c:pt>
                <c:pt idx="231">
                  <c:v>12/20/2016</c:v>
                </c:pt>
                <c:pt idx="232">
                  <c:v>12/21/2010</c:v>
                </c:pt>
                <c:pt idx="233">
                  <c:v>12/21/2012</c:v>
                </c:pt>
                <c:pt idx="234">
                  <c:v>12/22/2014</c:v>
                </c:pt>
                <c:pt idx="235">
                  <c:v>12/22/2017</c:v>
                </c:pt>
                <c:pt idx="236">
                  <c:v>12/22/2019</c:v>
                </c:pt>
                <c:pt idx="237">
                  <c:v>12/23/2012</c:v>
                </c:pt>
                <c:pt idx="238">
                  <c:v>12/23/2016</c:v>
                </c:pt>
                <c:pt idx="239">
                  <c:v>12/24/2010</c:v>
                </c:pt>
                <c:pt idx="240">
                  <c:v>12/24/2013</c:v>
                </c:pt>
                <c:pt idx="241">
                  <c:v>12/24/2014</c:v>
                </c:pt>
                <c:pt idx="242">
                  <c:v>12/24/2018</c:v>
                </c:pt>
                <c:pt idx="243">
                  <c:v>12/25/2011</c:v>
                </c:pt>
                <c:pt idx="244">
                  <c:v>12/25/2016</c:v>
                </c:pt>
                <c:pt idx="245">
                  <c:v>12/25/2017</c:v>
                </c:pt>
                <c:pt idx="246">
                  <c:v>12/26/2010</c:v>
                </c:pt>
                <c:pt idx="247">
                  <c:v>12/26/2013</c:v>
                </c:pt>
                <c:pt idx="248">
                  <c:v>12/26/2014</c:v>
                </c:pt>
                <c:pt idx="249">
                  <c:v>12/26/2015</c:v>
                </c:pt>
                <c:pt idx="250">
                  <c:v>12/26/2018</c:v>
                </c:pt>
                <c:pt idx="251">
                  <c:v>12/27/2011</c:v>
                </c:pt>
                <c:pt idx="252">
                  <c:v>12/27/2012</c:v>
                </c:pt>
                <c:pt idx="253">
                  <c:v>12/27/2014</c:v>
                </c:pt>
                <c:pt idx="254">
                  <c:v>12/27/2016</c:v>
                </c:pt>
                <c:pt idx="255">
                  <c:v>12/28/2011</c:v>
                </c:pt>
                <c:pt idx="256">
                  <c:v>12/28/2016</c:v>
                </c:pt>
                <c:pt idx="257">
                  <c:v>12/29/2019</c:v>
                </c:pt>
                <c:pt idx="258">
                  <c:v>12/3/2011</c:v>
                </c:pt>
                <c:pt idx="259">
                  <c:v>12/3/2014</c:v>
                </c:pt>
                <c:pt idx="260">
                  <c:v>12/3/2016</c:v>
                </c:pt>
                <c:pt idx="261">
                  <c:v>12/3/2017</c:v>
                </c:pt>
                <c:pt idx="262">
                  <c:v>12/3/2018</c:v>
                </c:pt>
                <c:pt idx="263">
                  <c:v>12/30/2012</c:v>
                </c:pt>
                <c:pt idx="264">
                  <c:v>12/4/2010</c:v>
                </c:pt>
                <c:pt idx="265">
                  <c:v>12/4/2011</c:v>
                </c:pt>
                <c:pt idx="266">
                  <c:v>12/4/2016</c:v>
                </c:pt>
                <c:pt idx="267">
                  <c:v>12/4/2019</c:v>
                </c:pt>
                <c:pt idx="268">
                  <c:v>12/5/2011</c:v>
                </c:pt>
                <c:pt idx="269">
                  <c:v>12/5/2013</c:v>
                </c:pt>
                <c:pt idx="270">
                  <c:v>12/5/2015</c:v>
                </c:pt>
                <c:pt idx="271">
                  <c:v>12/5/2019</c:v>
                </c:pt>
                <c:pt idx="272">
                  <c:v>12/6/2010</c:v>
                </c:pt>
                <c:pt idx="273">
                  <c:v>12/6/2019</c:v>
                </c:pt>
                <c:pt idx="274">
                  <c:v>12/8/2010</c:v>
                </c:pt>
                <c:pt idx="275">
                  <c:v>12/8/2011</c:v>
                </c:pt>
                <c:pt idx="276">
                  <c:v>12/8/2014</c:v>
                </c:pt>
                <c:pt idx="277">
                  <c:v>12/8/2017</c:v>
                </c:pt>
                <c:pt idx="278">
                  <c:v>12/9/2011</c:v>
                </c:pt>
                <c:pt idx="279">
                  <c:v>12/9/2012</c:v>
                </c:pt>
                <c:pt idx="280">
                  <c:v>12/9/2015</c:v>
                </c:pt>
                <c:pt idx="281">
                  <c:v>12/9/2017</c:v>
                </c:pt>
                <c:pt idx="282">
                  <c:v>2/1/2013</c:v>
                </c:pt>
                <c:pt idx="283">
                  <c:v>2/1/2014</c:v>
                </c:pt>
                <c:pt idx="284">
                  <c:v>2/1/2016</c:v>
                </c:pt>
                <c:pt idx="285">
                  <c:v>2/10/2018</c:v>
                </c:pt>
                <c:pt idx="286">
                  <c:v>2/10/2020</c:v>
                </c:pt>
                <c:pt idx="287">
                  <c:v>2/11/2013</c:v>
                </c:pt>
                <c:pt idx="288">
                  <c:v>2/12/2011</c:v>
                </c:pt>
                <c:pt idx="289">
                  <c:v>2/12/2012</c:v>
                </c:pt>
                <c:pt idx="290">
                  <c:v>2/12/2014</c:v>
                </c:pt>
                <c:pt idx="291">
                  <c:v>2/12/2018</c:v>
                </c:pt>
                <c:pt idx="292">
                  <c:v>2/13/2011</c:v>
                </c:pt>
                <c:pt idx="293">
                  <c:v>2/13/2014</c:v>
                </c:pt>
                <c:pt idx="294">
                  <c:v>2/13/2019</c:v>
                </c:pt>
                <c:pt idx="295">
                  <c:v>2/15/2019</c:v>
                </c:pt>
                <c:pt idx="296">
                  <c:v>2/16/2010</c:v>
                </c:pt>
                <c:pt idx="297">
                  <c:v>2/16/2014</c:v>
                </c:pt>
                <c:pt idx="298">
                  <c:v>2/16/2016</c:v>
                </c:pt>
                <c:pt idx="299">
                  <c:v>2/18/2011</c:v>
                </c:pt>
                <c:pt idx="300">
                  <c:v>2/18/2017</c:v>
                </c:pt>
                <c:pt idx="301">
                  <c:v>2/19/2012</c:v>
                </c:pt>
                <c:pt idx="302">
                  <c:v>2/19/2019</c:v>
                </c:pt>
                <c:pt idx="303">
                  <c:v>2/2/2016</c:v>
                </c:pt>
                <c:pt idx="304">
                  <c:v>2/2/2019</c:v>
                </c:pt>
                <c:pt idx="305">
                  <c:v>2/20/2010</c:v>
                </c:pt>
                <c:pt idx="306">
                  <c:v>2/20/2015</c:v>
                </c:pt>
                <c:pt idx="307">
                  <c:v>2/20/2016</c:v>
                </c:pt>
                <c:pt idx="308">
                  <c:v>2/21/2011</c:v>
                </c:pt>
                <c:pt idx="309">
                  <c:v>2/21/2016</c:v>
                </c:pt>
                <c:pt idx="310">
                  <c:v>2/21/2019</c:v>
                </c:pt>
                <c:pt idx="311">
                  <c:v>2/22/2012</c:v>
                </c:pt>
                <c:pt idx="312">
                  <c:v>2/22/2013</c:v>
                </c:pt>
                <c:pt idx="313">
                  <c:v>2/22/2019</c:v>
                </c:pt>
                <c:pt idx="314">
                  <c:v>2/23/2017</c:v>
                </c:pt>
                <c:pt idx="315">
                  <c:v>2/24/2015</c:v>
                </c:pt>
                <c:pt idx="316">
                  <c:v>2/24/2017</c:v>
                </c:pt>
                <c:pt idx="317">
                  <c:v>2/25/2010</c:v>
                </c:pt>
                <c:pt idx="318">
                  <c:v>2/25/2011</c:v>
                </c:pt>
                <c:pt idx="319">
                  <c:v>2/25/2016</c:v>
                </c:pt>
                <c:pt idx="320">
                  <c:v>2/25/2018</c:v>
                </c:pt>
                <c:pt idx="321">
                  <c:v>2/26/2012</c:v>
                </c:pt>
                <c:pt idx="322">
                  <c:v>2/27/2019</c:v>
                </c:pt>
                <c:pt idx="323">
                  <c:v>2/28/2011</c:v>
                </c:pt>
                <c:pt idx="324">
                  <c:v>2/28/2012</c:v>
                </c:pt>
                <c:pt idx="325">
                  <c:v>2/28/2013</c:v>
                </c:pt>
                <c:pt idx="326">
                  <c:v>2/28/2015</c:v>
                </c:pt>
                <c:pt idx="327">
                  <c:v>2/28/2016</c:v>
                </c:pt>
                <c:pt idx="328">
                  <c:v>2/29/2012</c:v>
                </c:pt>
                <c:pt idx="329">
                  <c:v>2/3/2011</c:v>
                </c:pt>
                <c:pt idx="330">
                  <c:v>2/3/2016</c:v>
                </c:pt>
                <c:pt idx="331">
                  <c:v>2/3/2019</c:v>
                </c:pt>
                <c:pt idx="332">
                  <c:v>2/5/2018</c:v>
                </c:pt>
                <c:pt idx="333">
                  <c:v>2/6/2013</c:v>
                </c:pt>
                <c:pt idx="334">
                  <c:v>2/6/2015</c:v>
                </c:pt>
                <c:pt idx="335">
                  <c:v>2/6/2017</c:v>
                </c:pt>
                <c:pt idx="336">
                  <c:v>2/6/2018</c:v>
                </c:pt>
                <c:pt idx="337">
                  <c:v>2/8/2020</c:v>
                </c:pt>
                <c:pt idx="338">
                  <c:v>2/9/2010</c:v>
                </c:pt>
                <c:pt idx="339">
                  <c:v>2/9/2011</c:v>
                </c:pt>
                <c:pt idx="340">
                  <c:v>2/9/2017</c:v>
                </c:pt>
                <c:pt idx="341">
                  <c:v>3/1/2010</c:v>
                </c:pt>
                <c:pt idx="342">
                  <c:v>3/1/2012</c:v>
                </c:pt>
                <c:pt idx="343">
                  <c:v>3/1/2016</c:v>
                </c:pt>
                <c:pt idx="344">
                  <c:v>3/1/2017</c:v>
                </c:pt>
                <c:pt idx="345">
                  <c:v>3/1/2019</c:v>
                </c:pt>
                <c:pt idx="346">
                  <c:v>3/10/2014</c:v>
                </c:pt>
                <c:pt idx="347">
                  <c:v>3/10/2019</c:v>
                </c:pt>
                <c:pt idx="348">
                  <c:v>3/11/2011</c:v>
                </c:pt>
                <c:pt idx="349">
                  <c:v>3/11/2013</c:v>
                </c:pt>
                <c:pt idx="350">
                  <c:v>3/11/2018</c:v>
                </c:pt>
                <c:pt idx="351">
                  <c:v>3/12/2013</c:v>
                </c:pt>
                <c:pt idx="352">
                  <c:v>3/12/2016</c:v>
                </c:pt>
                <c:pt idx="353">
                  <c:v>3/12/2019</c:v>
                </c:pt>
                <c:pt idx="354">
                  <c:v>3/13/2013</c:v>
                </c:pt>
                <c:pt idx="355">
                  <c:v>3/13/2015</c:v>
                </c:pt>
                <c:pt idx="356">
                  <c:v>3/13/2017</c:v>
                </c:pt>
                <c:pt idx="357">
                  <c:v>3/14/2013</c:v>
                </c:pt>
                <c:pt idx="358">
                  <c:v>3/14/2014</c:v>
                </c:pt>
                <c:pt idx="359">
                  <c:v>3/14/2019</c:v>
                </c:pt>
                <c:pt idx="360">
                  <c:v>3/15/2012</c:v>
                </c:pt>
                <c:pt idx="361">
                  <c:v>3/15/2015</c:v>
                </c:pt>
                <c:pt idx="362">
                  <c:v>3/15/2016</c:v>
                </c:pt>
                <c:pt idx="363">
                  <c:v>3/15/2017</c:v>
                </c:pt>
                <c:pt idx="364">
                  <c:v>3/15/2019</c:v>
                </c:pt>
                <c:pt idx="365">
                  <c:v>3/16/2016</c:v>
                </c:pt>
                <c:pt idx="366">
                  <c:v>3/17/2014</c:v>
                </c:pt>
                <c:pt idx="367">
                  <c:v>3/17/2016</c:v>
                </c:pt>
                <c:pt idx="368">
                  <c:v>3/17/2018</c:v>
                </c:pt>
                <c:pt idx="369">
                  <c:v>3/17/2019</c:v>
                </c:pt>
                <c:pt idx="370">
                  <c:v>3/18/2013</c:v>
                </c:pt>
                <c:pt idx="371">
                  <c:v>3/18/2016</c:v>
                </c:pt>
                <c:pt idx="372">
                  <c:v>3/18/2019</c:v>
                </c:pt>
                <c:pt idx="373">
                  <c:v>3/19/2011</c:v>
                </c:pt>
                <c:pt idx="374">
                  <c:v>3/19/2013</c:v>
                </c:pt>
                <c:pt idx="375">
                  <c:v>3/19/2014</c:v>
                </c:pt>
                <c:pt idx="376">
                  <c:v>3/19/2017</c:v>
                </c:pt>
                <c:pt idx="377">
                  <c:v>3/19/2019</c:v>
                </c:pt>
                <c:pt idx="378">
                  <c:v>3/2/2010</c:v>
                </c:pt>
                <c:pt idx="379">
                  <c:v>3/2/2018</c:v>
                </c:pt>
                <c:pt idx="380">
                  <c:v>3/2/2019</c:v>
                </c:pt>
                <c:pt idx="381">
                  <c:v>3/20/2010</c:v>
                </c:pt>
                <c:pt idx="382">
                  <c:v>3/20/2016</c:v>
                </c:pt>
                <c:pt idx="383">
                  <c:v>3/20/2017</c:v>
                </c:pt>
                <c:pt idx="384">
                  <c:v>3/21/2012</c:v>
                </c:pt>
                <c:pt idx="385">
                  <c:v>3/21/2015</c:v>
                </c:pt>
                <c:pt idx="386">
                  <c:v>3/23/2011</c:v>
                </c:pt>
                <c:pt idx="387">
                  <c:v>3/23/2012</c:v>
                </c:pt>
                <c:pt idx="388">
                  <c:v>3/23/2013</c:v>
                </c:pt>
                <c:pt idx="389">
                  <c:v>3/23/2015</c:v>
                </c:pt>
                <c:pt idx="390">
                  <c:v>3/23/2016</c:v>
                </c:pt>
                <c:pt idx="391">
                  <c:v>3/23/2019</c:v>
                </c:pt>
                <c:pt idx="392">
                  <c:v>3/24/2013</c:v>
                </c:pt>
                <c:pt idx="393">
                  <c:v>3/24/2018</c:v>
                </c:pt>
                <c:pt idx="394">
                  <c:v>3/25/2014</c:v>
                </c:pt>
                <c:pt idx="395">
                  <c:v>3/25/2016</c:v>
                </c:pt>
                <c:pt idx="396">
                  <c:v>3/25/2019</c:v>
                </c:pt>
                <c:pt idx="397">
                  <c:v>3/26/2010</c:v>
                </c:pt>
                <c:pt idx="398">
                  <c:v>3/27/2010</c:v>
                </c:pt>
                <c:pt idx="399">
                  <c:v>3/28/2010</c:v>
                </c:pt>
                <c:pt idx="400">
                  <c:v>3/28/2016</c:v>
                </c:pt>
                <c:pt idx="401">
                  <c:v>3/28/2017</c:v>
                </c:pt>
                <c:pt idx="402">
                  <c:v>3/29/2010</c:v>
                </c:pt>
                <c:pt idx="403">
                  <c:v>3/29/2011</c:v>
                </c:pt>
                <c:pt idx="404">
                  <c:v>3/29/2012</c:v>
                </c:pt>
                <c:pt idx="405">
                  <c:v>3/29/2013</c:v>
                </c:pt>
                <c:pt idx="406">
                  <c:v>3/29/2014</c:v>
                </c:pt>
                <c:pt idx="407">
                  <c:v>3/3/2012</c:v>
                </c:pt>
                <c:pt idx="408">
                  <c:v>3/3/2017</c:v>
                </c:pt>
                <c:pt idx="409">
                  <c:v>3/3/2018</c:v>
                </c:pt>
                <c:pt idx="410">
                  <c:v>3/30/2016</c:v>
                </c:pt>
                <c:pt idx="411">
                  <c:v>3/30/2017</c:v>
                </c:pt>
                <c:pt idx="412">
                  <c:v>3/30/2019</c:v>
                </c:pt>
                <c:pt idx="413">
                  <c:v>3/31/2015</c:v>
                </c:pt>
                <c:pt idx="414">
                  <c:v>3/31/2018</c:v>
                </c:pt>
                <c:pt idx="415">
                  <c:v>3/4/2010</c:v>
                </c:pt>
                <c:pt idx="416">
                  <c:v>3/4/2015</c:v>
                </c:pt>
                <c:pt idx="417">
                  <c:v>3/4/2016</c:v>
                </c:pt>
                <c:pt idx="418">
                  <c:v>3/6/2010</c:v>
                </c:pt>
                <c:pt idx="419">
                  <c:v>3/6/2011</c:v>
                </c:pt>
                <c:pt idx="420">
                  <c:v>3/6/2012</c:v>
                </c:pt>
                <c:pt idx="421">
                  <c:v>3/6/2013</c:v>
                </c:pt>
                <c:pt idx="422">
                  <c:v>3/6/2014</c:v>
                </c:pt>
                <c:pt idx="423">
                  <c:v>3/6/2015</c:v>
                </c:pt>
                <c:pt idx="424">
                  <c:v>3/6/2016</c:v>
                </c:pt>
                <c:pt idx="425">
                  <c:v>3/7/2015</c:v>
                </c:pt>
                <c:pt idx="426">
                  <c:v>3/7/2018</c:v>
                </c:pt>
                <c:pt idx="427">
                  <c:v>3/8/2010</c:v>
                </c:pt>
                <c:pt idx="428">
                  <c:v>3/8/2012</c:v>
                </c:pt>
                <c:pt idx="429">
                  <c:v>3/8/2016</c:v>
                </c:pt>
                <c:pt idx="430">
                  <c:v>3/9/2010</c:v>
                </c:pt>
                <c:pt idx="431">
                  <c:v>3/9/2013</c:v>
                </c:pt>
                <c:pt idx="432">
                  <c:v>3/9/2014</c:v>
                </c:pt>
                <c:pt idx="433">
                  <c:v>3/9/2017</c:v>
                </c:pt>
                <c:pt idx="434">
                  <c:v>4/1/2012</c:v>
                </c:pt>
                <c:pt idx="435">
                  <c:v>4/1/2016</c:v>
                </c:pt>
                <c:pt idx="436">
                  <c:v>4/10/2016</c:v>
                </c:pt>
                <c:pt idx="437">
                  <c:v>4/10/2018</c:v>
                </c:pt>
                <c:pt idx="438">
                  <c:v>4/10/2019</c:v>
                </c:pt>
                <c:pt idx="439">
                  <c:v>4/11/2014</c:v>
                </c:pt>
                <c:pt idx="440">
                  <c:v>4/12/2012</c:v>
                </c:pt>
                <c:pt idx="441">
                  <c:v>4/12/2018</c:v>
                </c:pt>
                <c:pt idx="442">
                  <c:v>4/13/2011</c:v>
                </c:pt>
                <c:pt idx="443">
                  <c:v>4/13/2015</c:v>
                </c:pt>
                <c:pt idx="444">
                  <c:v>4/14/2016</c:v>
                </c:pt>
                <c:pt idx="445">
                  <c:v>4/14/2017</c:v>
                </c:pt>
                <c:pt idx="446">
                  <c:v>4/14/2019</c:v>
                </c:pt>
                <c:pt idx="447">
                  <c:v>4/16/2013</c:v>
                </c:pt>
                <c:pt idx="448">
                  <c:v>4/17/2010</c:v>
                </c:pt>
                <c:pt idx="449">
                  <c:v>4/17/2018</c:v>
                </c:pt>
                <c:pt idx="450">
                  <c:v>4/18/2018</c:v>
                </c:pt>
                <c:pt idx="451">
                  <c:v>4/18/2019</c:v>
                </c:pt>
                <c:pt idx="452">
                  <c:v>4/19/2011</c:v>
                </c:pt>
                <c:pt idx="453">
                  <c:v>4/19/2013</c:v>
                </c:pt>
                <c:pt idx="454">
                  <c:v>4/2/2011</c:v>
                </c:pt>
                <c:pt idx="455">
                  <c:v>4/2/2012</c:v>
                </c:pt>
                <c:pt idx="456">
                  <c:v>4/2/2018</c:v>
                </c:pt>
                <c:pt idx="457">
                  <c:v>4/20/2011</c:v>
                </c:pt>
                <c:pt idx="458">
                  <c:v>4/20/2012</c:v>
                </c:pt>
                <c:pt idx="459">
                  <c:v>4/20/2013</c:v>
                </c:pt>
                <c:pt idx="460">
                  <c:v>4/21/2013</c:v>
                </c:pt>
                <c:pt idx="461">
                  <c:v>4/21/2014</c:v>
                </c:pt>
                <c:pt idx="462">
                  <c:v>4/21/2015</c:v>
                </c:pt>
                <c:pt idx="463">
                  <c:v>4/21/2018</c:v>
                </c:pt>
                <c:pt idx="464">
                  <c:v>4/21/2019</c:v>
                </c:pt>
                <c:pt idx="465">
                  <c:v>4/22/2017</c:v>
                </c:pt>
                <c:pt idx="466">
                  <c:v>4/22/2019</c:v>
                </c:pt>
                <c:pt idx="467">
                  <c:v>4/23/2014</c:v>
                </c:pt>
                <c:pt idx="468">
                  <c:v>4/23/2017</c:v>
                </c:pt>
                <c:pt idx="469">
                  <c:v>4/24/2012</c:v>
                </c:pt>
                <c:pt idx="470">
                  <c:v>4/24/2018</c:v>
                </c:pt>
                <c:pt idx="471">
                  <c:v>4/25/2010</c:v>
                </c:pt>
                <c:pt idx="472">
                  <c:v>4/26/2012</c:v>
                </c:pt>
                <c:pt idx="473">
                  <c:v>4/27/2012</c:v>
                </c:pt>
                <c:pt idx="474">
                  <c:v>4/27/2014</c:v>
                </c:pt>
                <c:pt idx="475">
                  <c:v>4/28/2010</c:v>
                </c:pt>
                <c:pt idx="476">
                  <c:v>4/28/2014</c:v>
                </c:pt>
                <c:pt idx="477">
                  <c:v>4/28/2015</c:v>
                </c:pt>
                <c:pt idx="478">
                  <c:v>4/28/2016</c:v>
                </c:pt>
                <c:pt idx="479">
                  <c:v>4/28/2018</c:v>
                </c:pt>
                <c:pt idx="480">
                  <c:v>4/29/2012</c:v>
                </c:pt>
                <c:pt idx="481">
                  <c:v>4/29/2016</c:v>
                </c:pt>
                <c:pt idx="482">
                  <c:v>4/3/2011</c:v>
                </c:pt>
                <c:pt idx="483">
                  <c:v>4/3/2012</c:v>
                </c:pt>
                <c:pt idx="484">
                  <c:v>4/3/2013</c:v>
                </c:pt>
                <c:pt idx="485">
                  <c:v>4/3/2018</c:v>
                </c:pt>
                <c:pt idx="486">
                  <c:v>4/30/2017</c:v>
                </c:pt>
                <c:pt idx="487">
                  <c:v>4/30/2019</c:v>
                </c:pt>
                <c:pt idx="488">
                  <c:v>4/4/2018</c:v>
                </c:pt>
                <c:pt idx="489">
                  <c:v>4/5/2010</c:v>
                </c:pt>
                <c:pt idx="490">
                  <c:v>4/6/2010</c:v>
                </c:pt>
                <c:pt idx="491">
                  <c:v>4/6/2011</c:v>
                </c:pt>
                <c:pt idx="492">
                  <c:v>4/6/2016</c:v>
                </c:pt>
                <c:pt idx="493">
                  <c:v>4/7/2016</c:v>
                </c:pt>
                <c:pt idx="494">
                  <c:v>4/7/2018</c:v>
                </c:pt>
                <c:pt idx="495">
                  <c:v>4/8/2014</c:v>
                </c:pt>
                <c:pt idx="496">
                  <c:v>4/8/2017</c:v>
                </c:pt>
                <c:pt idx="497">
                  <c:v>4/8/2019</c:v>
                </c:pt>
                <c:pt idx="498">
                  <c:v>4/9/2010</c:v>
                </c:pt>
                <c:pt idx="499">
                  <c:v>4/9/2011</c:v>
                </c:pt>
                <c:pt idx="500">
                  <c:v>5/1/2011</c:v>
                </c:pt>
                <c:pt idx="501">
                  <c:v>5/1/2014</c:v>
                </c:pt>
                <c:pt idx="502">
                  <c:v>5/10/2011</c:v>
                </c:pt>
                <c:pt idx="503">
                  <c:v>5/10/2017</c:v>
                </c:pt>
                <c:pt idx="504">
                  <c:v>5/10/2018</c:v>
                </c:pt>
                <c:pt idx="505">
                  <c:v>5/11/2010</c:v>
                </c:pt>
                <c:pt idx="506">
                  <c:v>5/11/2012</c:v>
                </c:pt>
                <c:pt idx="507">
                  <c:v>5/11/2017</c:v>
                </c:pt>
                <c:pt idx="508">
                  <c:v>5/11/2018</c:v>
                </c:pt>
                <c:pt idx="509">
                  <c:v>5/12/2019</c:v>
                </c:pt>
                <c:pt idx="510">
                  <c:v>5/13/2012</c:v>
                </c:pt>
                <c:pt idx="511">
                  <c:v>5/13/2016</c:v>
                </c:pt>
                <c:pt idx="512">
                  <c:v>5/13/2019</c:v>
                </c:pt>
                <c:pt idx="513">
                  <c:v>5/14/2011</c:v>
                </c:pt>
                <c:pt idx="514">
                  <c:v>5/15/2010</c:v>
                </c:pt>
                <c:pt idx="515">
                  <c:v>5/15/2011</c:v>
                </c:pt>
                <c:pt idx="516">
                  <c:v>5/15/2012</c:v>
                </c:pt>
                <c:pt idx="517">
                  <c:v>5/15/2019</c:v>
                </c:pt>
                <c:pt idx="518">
                  <c:v>5/16/2011</c:v>
                </c:pt>
                <c:pt idx="519">
                  <c:v>5/16/2015</c:v>
                </c:pt>
                <c:pt idx="520">
                  <c:v>5/16/2016</c:v>
                </c:pt>
                <c:pt idx="521">
                  <c:v>5/17/2012</c:v>
                </c:pt>
                <c:pt idx="522">
                  <c:v>5/17/2015</c:v>
                </c:pt>
                <c:pt idx="523">
                  <c:v>5/17/2017</c:v>
                </c:pt>
                <c:pt idx="524">
                  <c:v>5/18/2014</c:v>
                </c:pt>
                <c:pt idx="525">
                  <c:v>5/19/2011</c:v>
                </c:pt>
                <c:pt idx="526">
                  <c:v>5/19/2013</c:v>
                </c:pt>
                <c:pt idx="527">
                  <c:v>5/19/2015</c:v>
                </c:pt>
                <c:pt idx="528">
                  <c:v>5/2/2012</c:v>
                </c:pt>
                <c:pt idx="529">
                  <c:v>5/20/2011</c:v>
                </c:pt>
                <c:pt idx="530">
                  <c:v>5/20/2012</c:v>
                </c:pt>
                <c:pt idx="531">
                  <c:v>5/20/2015</c:v>
                </c:pt>
                <c:pt idx="532">
                  <c:v>5/20/2017</c:v>
                </c:pt>
                <c:pt idx="533">
                  <c:v>5/21/2011</c:v>
                </c:pt>
                <c:pt idx="534">
                  <c:v>5/21/2015</c:v>
                </c:pt>
                <c:pt idx="535">
                  <c:v>5/21/2018</c:v>
                </c:pt>
                <c:pt idx="536">
                  <c:v>5/22/2014</c:v>
                </c:pt>
                <c:pt idx="537">
                  <c:v>5/23/2013</c:v>
                </c:pt>
                <c:pt idx="538">
                  <c:v>5/23/2014</c:v>
                </c:pt>
                <c:pt idx="539">
                  <c:v>5/23/2017</c:v>
                </c:pt>
                <c:pt idx="540">
                  <c:v>5/24/2010</c:v>
                </c:pt>
                <c:pt idx="541">
                  <c:v>5/24/2011</c:v>
                </c:pt>
                <c:pt idx="542">
                  <c:v>5/24/2012</c:v>
                </c:pt>
                <c:pt idx="543">
                  <c:v>5/24/2013</c:v>
                </c:pt>
                <c:pt idx="544">
                  <c:v>5/24/2017</c:v>
                </c:pt>
                <c:pt idx="545">
                  <c:v>5/24/2018</c:v>
                </c:pt>
                <c:pt idx="546">
                  <c:v>5/25/2019</c:v>
                </c:pt>
                <c:pt idx="547">
                  <c:v>5/27/2017</c:v>
                </c:pt>
                <c:pt idx="548">
                  <c:v>5/27/2018</c:v>
                </c:pt>
                <c:pt idx="549">
                  <c:v>5/28/2013</c:v>
                </c:pt>
                <c:pt idx="550">
                  <c:v>5/29/2013</c:v>
                </c:pt>
                <c:pt idx="551">
                  <c:v>5/29/2015</c:v>
                </c:pt>
                <c:pt idx="552">
                  <c:v>5/29/2016</c:v>
                </c:pt>
                <c:pt idx="553">
                  <c:v>5/29/2019</c:v>
                </c:pt>
                <c:pt idx="554">
                  <c:v>5/3/2014</c:v>
                </c:pt>
                <c:pt idx="555">
                  <c:v>5/3/2018</c:v>
                </c:pt>
                <c:pt idx="556">
                  <c:v>5/30/2011</c:v>
                </c:pt>
                <c:pt idx="557">
                  <c:v>5/31/2010</c:v>
                </c:pt>
                <c:pt idx="558">
                  <c:v>5/31/2017</c:v>
                </c:pt>
                <c:pt idx="559">
                  <c:v>5/31/2019</c:v>
                </c:pt>
                <c:pt idx="560">
                  <c:v>5/4/2011</c:v>
                </c:pt>
                <c:pt idx="561">
                  <c:v>5/4/2014</c:v>
                </c:pt>
                <c:pt idx="562">
                  <c:v>5/4/2017</c:v>
                </c:pt>
                <c:pt idx="563">
                  <c:v>5/4/2019</c:v>
                </c:pt>
                <c:pt idx="564">
                  <c:v>5/6/2012</c:v>
                </c:pt>
                <c:pt idx="565">
                  <c:v>5/6/2014</c:v>
                </c:pt>
                <c:pt idx="566">
                  <c:v>5/6/2016</c:v>
                </c:pt>
                <c:pt idx="567">
                  <c:v>5/7/2010</c:v>
                </c:pt>
                <c:pt idx="568">
                  <c:v>5/7/2011</c:v>
                </c:pt>
                <c:pt idx="569">
                  <c:v>5/7/2012</c:v>
                </c:pt>
                <c:pt idx="570">
                  <c:v>5/7/2015</c:v>
                </c:pt>
                <c:pt idx="571">
                  <c:v>5/7/2019</c:v>
                </c:pt>
                <c:pt idx="572">
                  <c:v>5/8/2012</c:v>
                </c:pt>
                <c:pt idx="573">
                  <c:v>5/8/2015</c:v>
                </c:pt>
                <c:pt idx="574">
                  <c:v>5/9/2010</c:v>
                </c:pt>
                <c:pt idx="575">
                  <c:v>5/9/2011</c:v>
                </c:pt>
                <c:pt idx="576">
                  <c:v>5/9/2012</c:v>
                </c:pt>
                <c:pt idx="577">
                  <c:v>5/9/2016</c:v>
                </c:pt>
                <c:pt idx="578">
                  <c:v>6/1/2017</c:v>
                </c:pt>
                <c:pt idx="579">
                  <c:v>6/1/2019</c:v>
                </c:pt>
                <c:pt idx="580">
                  <c:v>6/10/2018</c:v>
                </c:pt>
                <c:pt idx="581">
                  <c:v>6/11/2013</c:v>
                </c:pt>
                <c:pt idx="582">
                  <c:v>6/11/2014</c:v>
                </c:pt>
                <c:pt idx="583">
                  <c:v>6/12/2012</c:v>
                </c:pt>
                <c:pt idx="584">
                  <c:v>6/14/2014</c:v>
                </c:pt>
                <c:pt idx="585">
                  <c:v>6/15/2015</c:v>
                </c:pt>
                <c:pt idx="586">
                  <c:v>6/16/2014</c:v>
                </c:pt>
                <c:pt idx="587">
                  <c:v>6/16/2015</c:v>
                </c:pt>
                <c:pt idx="588">
                  <c:v>6/17/2010</c:v>
                </c:pt>
                <c:pt idx="589">
                  <c:v>6/17/2012</c:v>
                </c:pt>
                <c:pt idx="590">
                  <c:v>6/17/2017</c:v>
                </c:pt>
                <c:pt idx="591">
                  <c:v>6/18/2011</c:v>
                </c:pt>
                <c:pt idx="592">
                  <c:v>6/18/2015</c:v>
                </c:pt>
                <c:pt idx="593">
                  <c:v>6/18/2017</c:v>
                </c:pt>
                <c:pt idx="594">
                  <c:v>6/18/2018</c:v>
                </c:pt>
                <c:pt idx="595">
                  <c:v>6/19/2014</c:v>
                </c:pt>
                <c:pt idx="596">
                  <c:v>6/19/2015</c:v>
                </c:pt>
                <c:pt idx="597">
                  <c:v>6/19/2016</c:v>
                </c:pt>
                <c:pt idx="598">
                  <c:v>6/20/2013</c:v>
                </c:pt>
                <c:pt idx="599">
                  <c:v>6/21/2010</c:v>
                </c:pt>
                <c:pt idx="600">
                  <c:v>6/21/2018</c:v>
                </c:pt>
                <c:pt idx="601">
                  <c:v>6/22/2014</c:v>
                </c:pt>
                <c:pt idx="602">
                  <c:v>6/23/2012</c:v>
                </c:pt>
                <c:pt idx="603">
                  <c:v>6/23/2014</c:v>
                </c:pt>
                <c:pt idx="604">
                  <c:v>6/23/2016</c:v>
                </c:pt>
                <c:pt idx="605">
                  <c:v>6/24/2010</c:v>
                </c:pt>
                <c:pt idx="606">
                  <c:v>6/24/2015</c:v>
                </c:pt>
                <c:pt idx="607">
                  <c:v>6/24/2018</c:v>
                </c:pt>
                <c:pt idx="608">
                  <c:v>6/25/2011</c:v>
                </c:pt>
                <c:pt idx="609">
                  <c:v>6/25/2019</c:v>
                </c:pt>
                <c:pt idx="610">
                  <c:v>6/26/2010</c:v>
                </c:pt>
                <c:pt idx="611">
                  <c:v>6/26/2012</c:v>
                </c:pt>
                <c:pt idx="612">
                  <c:v>6/26/2019</c:v>
                </c:pt>
                <c:pt idx="613">
                  <c:v>6/27/2017</c:v>
                </c:pt>
                <c:pt idx="614">
                  <c:v>6/27/2018</c:v>
                </c:pt>
                <c:pt idx="615">
                  <c:v>6/28/2011</c:v>
                </c:pt>
                <c:pt idx="616">
                  <c:v>6/28/2012</c:v>
                </c:pt>
                <c:pt idx="617">
                  <c:v>6/28/2013</c:v>
                </c:pt>
                <c:pt idx="618">
                  <c:v>6/28/2014</c:v>
                </c:pt>
                <c:pt idx="619">
                  <c:v>6/28/2018</c:v>
                </c:pt>
                <c:pt idx="620">
                  <c:v>6/29/2013</c:v>
                </c:pt>
                <c:pt idx="621">
                  <c:v>6/3/2016</c:v>
                </c:pt>
                <c:pt idx="622">
                  <c:v>6/30/2010</c:v>
                </c:pt>
                <c:pt idx="623">
                  <c:v>6/30/2012</c:v>
                </c:pt>
                <c:pt idx="624">
                  <c:v>6/30/2014</c:v>
                </c:pt>
                <c:pt idx="625">
                  <c:v>6/30/2016</c:v>
                </c:pt>
                <c:pt idx="626">
                  <c:v>6/4/2012</c:v>
                </c:pt>
                <c:pt idx="627">
                  <c:v>6/4/2016</c:v>
                </c:pt>
                <c:pt idx="628">
                  <c:v>6/5/2013</c:v>
                </c:pt>
                <c:pt idx="629">
                  <c:v>6/5/2016</c:v>
                </c:pt>
                <c:pt idx="630">
                  <c:v>6/6/2013</c:v>
                </c:pt>
                <c:pt idx="631">
                  <c:v>6/6/2015</c:v>
                </c:pt>
                <c:pt idx="632">
                  <c:v>6/7/2010</c:v>
                </c:pt>
                <c:pt idx="633">
                  <c:v>6/7/2011</c:v>
                </c:pt>
                <c:pt idx="634">
                  <c:v>6/7/2013</c:v>
                </c:pt>
                <c:pt idx="635">
                  <c:v>6/7/2014</c:v>
                </c:pt>
                <c:pt idx="636">
                  <c:v>6/7/2015</c:v>
                </c:pt>
                <c:pt idx="637">
                  <c:v>6/7/2017</c:v>
                </c:pt>
                <c:pt idx="638">
                  <c:v>6/8/2014</c:v>
                </c:pt>
                <c:pt idx="639">
                  <c:v>6/9/2012</c:v>
                </c:pt>
                <c:pt idx="640">
                  <c:v>7/1/2010</c:v>
                </c:pt>
                <c:pt idx="641">
                  <c:v>7/1/2014</c:v>
                </c:pt>
                <c:pt idx="642">
                  <c:v>7/1/2018</c:v>
                </c:pt>
                <c:pt idx="643">
                  <c:v>7/1/2019</c:v>
                </c:pt>
                <c:pt idx="644">
                  <c:v>7/10/2010</c:v>
                </c:pt>
                <c:pt idx="645">
                  <c:v>7/10/2015</c:v>
                </c:pt>
                <c:pt idx="646">
                  <c:v>7/10/2016</c:v>
                </c:pt>
                <c:pt idx="647">
                  <c:v>7/10/2017</c:v>
                </c:pt>
                <c:pt idx="648">
                  <c:v>7/11/2015</c:v>
                </c:pt>
                <c:pt idx="649">
                  <c:v>7/12/2010</c:v>
                </c:pt>
                <c:pt idx="650">
                  <c:v>7/12/2014</c:v>
                </c:pt>
                <c:pt idx="651">
                  <c:v>7/12/2015</c:v>
                </c:pt>
                <c:pt idx="652">
                  <c:v>7/12/2016</c:v>
                </c:pt>
                <c:pt idx="653">
                  <c:v>7/12/2019</c:v>
                </c:pt>
                <c:pt idx="654">
                  <c:v>7/13/2010</c:v>
                </c:pt>
                <c:pt idx="655">
                  <c:v>7/13/2011</c:v>
                </c:pt>
                <c:pt idx="656">
                  <c:v>7/13/2013</c:v>
                </c:pt>
                <c:pt idx="657">
                  <c:v>7/14/2010</c:v>
                </c:pt>
                <c:pt idx="658">
                  <c:v>7/15/2010</c:v>
                </c:pt>
                <c:pt idx="659">
                  <c:v>7/15/2012</c:v>
                </c:pt>
                <c:pt idx="660">
                  <c:v>7/17/2011</c:v>
                </c:pt>
                <c:pt idx="661">
                  <c:v>7/17/2017</c:v>
                </c:pt>
                <c:pt idx="662">
                  <c:v>7/17/2018</c:v>
                </c:pt>
                <c:pt idx="663">
                  <c:v>7/18/2010</c:v>
                </c:pt>
                <c:pt idx="664">
                  <c:v>7/18/2013</c:v>
                </c:pt>
                <c:pt idx="665">
                  <c:v>7/18/2014</c:v>
                </c:pt>
                <c:pt idx="666">
                  <c:v>7/18/2017</c:v>
                </c:pt>
                <c:pt idx="667">
                  <c:v>7/18/2018</c:v>
                </c:pt>
                <c:pt idx="668">
                  <c:v>7/19/2010</c:v>
                </c:pt>
                <c:pt idx="669">
                  <c:v>7/19/2011</c:v>
                </c:pt>
                <c:pt idx="670">
                  <c:v>7/19/2016</c:v>
                </c:pt>
                <c:pt idx="671">
                  <c:v>7/19/2017</c:v>
                </c:pt>
                <c:pt idx="672">
                  <c:v>7/2/2019</c:v>
                </c:pt>
                <c:pt idx="673">
                  <c:v>7/20/2012</c:v>
                </c:pt>
                <c:pt idx="674">
                  <c:v>7/21/2010</c:v>
                </c:pt>
                <c:pt idx="675">
                  <c:v>7/21/2011</c:v>
                </c:pt>
                <c:pt idx="676">
                  <c:v>7/21/2015</c:v>
                </c:pt>
                <c:pt idx="677">
                  <c:v>7/21/2018</c:v>
                </c:pt>
                <c:pt idx="678">
                  <c:v>7/21/2019</c:v>
                </c:pt>
                <c:pt idx="679">
                  <c:v>7/22/2011</c:v>
                </c:pt>
                <c:pt idx="680">
                  <c:v>7/22/2019</c:v>
                </c:pt>
                <c:pt idx="681">
                  <c:v>7/23/2011</c:v>
                </c:pt>
                <c:pt idx="682">
                  <c:v>7/23/2018</c:v>
                </c:pt>
                <c:pt idx="683">
                  <c:v>7/23/2019</c:v>
                </c:pt>
                <c:pt idx="684">
                  <c:v>7/24/2010</c:v>
                </c:pt>
                <c:pt idx="685">
                  <c:v>7/24/2013</c:v>
                </c:pt>
                <c:pt idx="686">
                  <c:v>7/24/2015</c:v>
                </c:pt>
                <c:pt idx="687">
                  <c:v>7/24/2017</c:v>
                </c:pt>
                <c:pt idx="688">
                  <c:v>7/24/2018</c:v>
                </c:pt>
                <c:pt idx="689">
                  <c:v>7/25/2019</c:v>
                </c:pt>
                <c:pt idx="690">
                  <c:v>7/26/2010</c:v>
                </c:pt>
                <c:pt idx="691">
                  <c:v>7/26/2011</c:v>
                </c:pt>
                <c:pt idx="692">
                  <c:v>7/26/2016</c:v>
                </c:pt>
                <c:pt idx="693">
                  <c:v>7/27/2013</c:v>
                </c:pt>
                <c:pt idx="694">
                  <c:v>7/27/2016</c:v>
                </c:pt>
                <c:pt idx="695">
                  <c:v>7/27/2017</c:v>
                </c:pt>
                <c:pt idx="696">
                  <c:v>7/27/2019</c:v>
                </c:pt>
                <c:pt idx="697">
                  <c:v>7/28/2014</c:v>
                </c:pt>
                <c:pt idx="698">
                  <c:v>7/28/2018</c:v>
                </c:pt>
                <c:pt idx="699">
                  <c:v>7/29/2017</c:v>
                </c:pt>
                <c:pt idx="700">
                  <c:v>7/3/2014</c:v>
                </c:pt>
                <c:pt idx="701">
                  <c:v>7/3/2015</c:v>
                </c:pt>
                <c:pt idx="702">
                  <c:v>7/3/2016</c:v>
                </c:pt>
                <c:pt idx="703">
                  <c:v>7/30/2014</c:v>
                </c:pt>
                <c:pt idx="704">
                  <c:v>7/31/2010</c:v>
                </c:pt>
                <c:pt idx="705">
                  <c:v>7/31/2015</c:v>
                </c:pt>
                <c:pt idx="706">
                  <c:v>7/31/2017</c:v>
                </c:pt>
                <c:pt idx="707">
                  <c:v>7/5/2010</c:v>
                </c:pt>
                <c:pt idx="708">
                  <c:v>7/5/2017</c:v>
                </c:pt>
                <c:pt idx="709">
                  <c:v>7/5/2019</c:v>
                </c:pt>
                <c:pt idx="710">
                  <c:v>7/6/2014</c:v>
                </c:pt>
                <c:pt idx="711">
                  <c:v>7/6/2015</c:v>
                </c:pt>
                <c:pt idx="712">
                  <c:v>7/6/2016</c:v>
                </c:pt>
                <c:pt idx="713">
                  <c:v>7/6/2019</c:v>
                </c:pt>
                <c:pt idx="714">
                  <c:v>7/7/2010</c:v>
                </c:pt>
                <c:pt idx="715">
                  <c:v>7/7/2015</c:v>
                </c:pt>
                <c:pt idx="716">
                  <c:v>7/7/2017</c:v>
                </c:pt>
                <c:pt idx="717">
                  <c:v>7/7/2019</c:v>
                </c:pt>
                <c:pt idx="718">
                  <c:v>7/8/2010</c:v>
                </c:pt>
                <c:pt idx="719">
                  <c:v>7/8/2016</c:v>
                </c:pt>
                <c:pt idx="720">
                  <c:v>7/9/2017</c:v>
                </c:pt>
                <c:pt idx="721">
                  <c:v>7/9/2018</c:v>
                </c:pt>
                <c:pt idx="722">
                  <c:v>8/1/2013</c:v>
                </c:pt>
                <c:pt idx="723">
                  <c:v>8/10/2012</c:v>
                </c:pt>
                <c:pt idx="724">
                  <c:v>8/10/2013</c:v>
                </c:pt>
                <c:pt idx="725">
                  <c:v>8/10/2016</c:v>
                </c:pt>
                <c:pt idx="726">
                  <c:v>8/10/2017</c:v>
                </c:pt>
                <c:pt idx="727">
                  <c:v>8/11/2010</c:v>
                </c:pt>
                <c:pt idx="728">
                  <c:v>8/11/2013</c:v>
                </c:pt>
                <c:pt idx="729">
                  <c:v>8/11/2018</c:v>
                </c:pt>
                <c:pt idx="730">
                  <c:v>8/12/2010</c:v>
                </c:pt>
                <c:pt idx="731">
                  <c:v>8/12/2014</c:v>
                </c:pt>
                <c:pt idx="732">
                  <c:v>8/12/2018</c:v>
                </c:pt>
                <c:pt idx="733">
                  <c:v>8/13/2012</c:v>
                </c:pt>
                <c:pt idx="734">
                  <c:v>8/13/2017</c:v>
                </c:pt>
                <c:pt idx="735">
                  <c:v>8/13/2018</c:v>
                </c:pt>
                <c:pt idx="736">
                  <c:v>8/15/2012</c:v>
                </c:pt>
                <c:pt idx="737">
                  <c:v>8/15/2014</c:v>
                </c:pt>
                <c:pt idx="738">
                  <c:v>8/15/2015</c:v>
                </c:pt>
                <c:pt idx="739">
                  <c:v>8/16/2013</c:v>
                </c:pt>
                <c:pt idx="740">
                  <c:v>8/16/2017</c:v>
                </c:pt>
                <c:pt idx="741">
                  <c:v>8/16/2018</c:v>
                </c:pt>
                <c:pt idx="742">
                  <c:v>8/18/2011</c:v>
                </c:pt>
                <c:pt idx="743">
                  <c:v>8/18/2015</c:v>
                </c:pt>
                <c:pt idx="744">
                  <c:v>8/18/2016</c:v>
                </c:pt>
                <c:pt idx="745">
                  <c:v>8/18/2018</c:v>
                </c:pt>
                <c:pt idx="746">
                  <c:v>8/19/2011</c:v>
                </c:pt>
                <c:pt idx="747">
                  <c:v>8/19/2016</c:v>
                </c:pt>
                <c:pt idx="748">
                  <c:v>8/19/2017</c:v>
                </c:pt>
                <c:pt idx="749">
                  <c:v>8/19/2018</c:v>
                </c:pt>
                <c:pt idx="750">
                  <c:v>8/19/2019</c:v>
                </c:pt>
                <c:pt idx="751">
                  <c:v>8/20/2014</c:v>
                </c:pt>
                <c:pt idx="752">
                  <c:v>8/21/2010</c:v>
                </c:pt>
                <c:pt idx="753">
                  <c:v>8/21/2014</c:v>
                </c:pt>
                <c:pt idx="754">
                  <c:v>8/23/2010</c:v>
                </c:pt>
                <c:pt idx="755">
                  <c:v>8/23/2015</c:v>
                </c:pt>
                <c:pt idx="756">
                  <c:v>8/23/2016</c:v>
                </c:pt>
                <c:pt idx="757">
                  <c:v>8/24/2016</c:v>
                </c:pt>
                <c:pt idx="758">
                  <c:v>8/25/2010</c:v>
                </c:pt>
                <c:pt idx="759">
                  <c:v>8/25/2012</c:v>
                </c:pt>
                <c:pt idx="760">
                  <c:v>8/25/2017</c:v>
                </c:pt>
                <c:pt idx="761">
                  <c:v>8/26/2018</c:v>
                </c:pt>
                <c:pt idx="762">
                  <c:v>8/27/2018</c:v>
                </c:pt>
                <c:pt idx="763">
                  <c:v>8/28/2012</c:v>
                </c:pt>
                <c:pt idx="764">
                  <c:v>8/29/2010</c:v>
                </c:pt>
                <c:pt idx="765">
                  <c:v>8/29/2013</c:v>
                </c:pt>
                <c:pt idx="766">
                  <c:v>8/29/2015</c:v>
                </c:pt>
                <c:pt idx="767">
                  <c:v>8/29/2016</c:v>
                </c:pt>
                <c:pt idx="768">
                  <c:v>8/29/2017</c:v>
                </c:pt>
                <c:pt idx="769">
                  <c:v>8/29/2018</c:v>
                </c:pt>
                <c:pt idx="770">
                  <c:v>8/3/2014</c:v>
                </c:pt>
                <c:pt idx="771">
                  <c:v>8/3/2015</c:v>
                </c:pt>
                <c:pt idx="772">
                  <c:v>8/3/2017</c:v>
                </c:pt>
                <c:pt idx="773">
                  <c:v>8/30/2015</c:v>
                </c:pt>
                <c:pt idx="774">
                  <c:v>8/30/2019</c:v>
                </c:pt>
                <c:pt idx="775">
                  <c:v>8/31/2017</c:v>
                </c:pt>
                <c:pt idx="776">
                  <c:v>8/4/2010</c:v>
                </c:pt>
                <c:pt idx="777">
                  <c:v>8/4/2014</c:v>
                </c:pt>
                <c:pt idx="778">
                  <c:v>8/4/2018</c:v>
                </c:pt>
                <c:pt idx="779">
                  <c:v>8/4/2019</c:v>
                </c:pt>
                <c:pt idx="780">
                  <c:v>8/5/2011</c:v>
                </c:pt>
                <c:pt idx="781">
                  <c:v>8/5/2015</c:v>
                </c:pt>
                <c:pt idx="782">
                  <c:v>8/5/2018</c:v>
                </c:pt>
                <c:pt idx="783">
                  <c:v>8/6/2013</c:v>
                </c:pt>
                <c:pt idx="784">
                  <c:v>8/6/2014</c:v>
                </c:pt>
                <c:pt idx="785">
                  <c:v>8/6/2015</c:v>
                </c:pt>
                <c:pt idx="786">
                  <c:v>8/6/2017</c:v>
                </c:pt>
                <c:pt idx="787">
                  <c:v>8/7/2010</c:v>
                </c:pt>
                <c:pt idx="788">
                  <c:v>8/7/2011</c:v>
                </c:pt>
                <c:pt idx="789">
                  <c:v>8/7/2012</c:v>
                </c:pt>
                <c:pt idx="790">
                  <c:v>8/7/2013</c:v>
                </c:pt>
                <c:pt idx="791">
                  <c:v>8/7/2015</c:v>
                </c:pt>
                <c:pt idx="792">
                  <c:v>8/8/2010</c:v>
                </c:pt>
                <c:pt idx="793">
                  <c:v>8/8/2013</c:v>
                </c:pt>
                <c:pt idx="794">
                  <c:v>8/9/2013</c:v>
                </c:pt>
                <c:pt idx="795">
                  <c:v>8/9/2014</c:v>
                </c:pt>
                <c:pt idx="796">
                  <c:v>8/9/2016</c:v>
                </c:pt>
                <c:pt idx="797">
                  <c:v>9/1/2018</c:v>
                </c:pt>
                <c:pt idx="798">
                  <c:v>9/1/2019</c:v>
                </c:pt>
                <c:pt idx="799">
                  <c:v>9/10/2013</c:v>
                </c:pt>
                <c:pt idx="800">
                  <c:v>9/11/2010</c:v>
                </c:pt>
                <c:pt idx="801">
                  <c:v>9/11/2016</c:v>
                </c:pt>
                <c:pt idx="802">
                  <c:v>9/11/2019</c:v>
                </c:pt>
                <c:pt idx="803">
                  <c:v>9/12/2011</c:v>
                </c:pt>
                <c:pt idx="804">
                  <c:v>9/12/2014</c:v>
                </c:pt>
                <c:pt idx="805">
                  <c:v>9/12/2016</c:v>
                </c:pt>
                <c:pt idx="806">
                  <c:v>9/12/2017</c:v>
                </c:pt>
                <c:pt idx="807">
                  <c:v>9/13/2010</c:v>
                </c:pt>
                <c:pt idx="808">
                  <c:v>9/13/2011</c:v>
                </c:pt>
                <c:pt idx="809">
                  <c:v>9/13/2017</c:v>
                </c:pt>
                <c:pt idx="810">
                  <c:v>9/13/2019</c:v>
                </c:pt>
                <c:pt idx="811">
                  <c:v>9/14/2010</c:v>
                </c:pt>
                <c:pt idx="812">
                  <c:v>9/14/2017</c:v>
                </c:pt>
                <c:pt idx="813">
                  <c:v>9/16/2015</c:v>
                </c:pt>
                <c:pt idx="814">
                  <c:v>9/16/2018</c:v>
                </c:pt>
                <c:pt idx="815">
                  <c:v>9/17/2016</c:v>
                </c:pt>
                <c:pt idx="816">
                  <c:v>9/17/2018</c:v>
                </c:pt>
                <c:pt idx="817">
                  <c:v>9/18/2011</c:v>
                </c:pt>
                <c:pt idx="818">
                  <c:v>9/18/2012</c:v>
                </c:pt>
                <c:pt idx="819">
                  <c:v>9/18/2015</c:v>
                </c:pt>
                <c:pt idx="820">
                  <c:v>9/18/2016</c:v>
                </c:pt>
                <c:pt idx="821">
                  <c:v>9/18/2017</c:v>
                </c:pt>
                <c:pt idx="822">
                  <c:v>9/18/2018</c:v>
                </c:pt>
                <c:pt idx="823">
                  <c:v>9/18/2019</c:v>
                </c:pt>
                <c:pt idx="824">
                  <c:v>9/19/2010</c:v>
                </c:pt>
                <c:pt idx="825">
                  <c:v>9/19/2011</c:v>
                </c:pt>
                <c:pt idx="826">
                  <c:v>9/19/2014</c:v>
                </c:pt>
                <c:pt idx="827">
                  <c:v>9/19/2015</c:v>
                </c:pt>
                <c:pt idx="828">
                  <c:v>9/19/2016</c:v>
                </c:pt>
                <c:pt idx="829">
                  <c:v>9/19/2017</c:v>
                </c:pt>
                <c:pt idx="830">
                  <c:v>9/2/2015</c:v>
                </c:pt>
                <c:pt idx="831">
                  <c:v>9/2/2017</c:v>
                </c:pt>
                <c:pt idx="832">
                  <c:v>9/20/2013</c:v>
                </c:pt>
                <c:pt idx="833">
                  <c:v>9/20/2014</c:v>
                </c:pt>
                <c:pt idx="834">
                  <c:v>9/20/2017</c:v>
                </c:pt>
                <c:pt idx="835">
                  <c:v>9/20/2018</c:v>
                </c:pt>
                <c:pt idx="836">
                  <c:v>9/20/2019</c:v>
                </c:pt>
                <c:pt idx="837">
                  <c:v>9/21/2013</c:v>
                </c:pt>
                <c:pt idx="838">
                  <c:v>9/22/2010</c:v>
                </c:pt>
                <c:pt idx="839">
                  <c:v>9/22/2013</c:v>
                </c:pt>
                <c:pt idx="840">
                  <c:v>9/22/2014</c:v>
                </c:pt>
                <c:pt idx="841">
                  <c:v>9/22/2015</c:v>
                </c:pt>
                <c:pt idx="842">
                  <c:v>9/22/2016</c:v>
                </c:pt>
                <c:pt idx="843">
                  <c:v>9/22/2018</c:v>
                </c:pt>
                <c:pt idx="844">
                  <c:v>9/23/2018</c:v>
                </c:pt>
                <c:pt idx="845">
                  <c:v>9/24/2011</c:v>
                </c:pt>
                <c:pt idx="846">
                  <c:v>9/24/2014</c:v>
                </c:pt>
                <c:pt idx="847">
                  <c:v>9/25/2016</c:v>
                </c:pt>
                <c:pt idx="848">
                  <c:v>9/26/2013</c:v>
                </c:pt>
                <c:pt idx="849">
                  <c:v>9/27/2010</c:v>
                </c:pt>
                <c:pt idx="850">
                  <c:v>9/28/2011</c:v>
                </c:pt>
                <c:pt idx="851">
                  <c:v>9/28/2012</c:v>
                </c:pt>
                <c:pt idx="852">
                  <c:v>9/28/2013</c:v>
                </c:pt>
                <c:pt idx="853">
                  <c:v>9/28/2015</c:v>
                </c:pt>
                <c:pt idx="854">
                  <c:v>9/28/2017</c:v>
                </c:pt>
                <c:pt idx="855">
                  <c:v>9/29/2014</c:v>
                </c:pt>
                <c:pt idx="856">
                  <c:v>9/29/2015</c:v>
                </c:pt>
                <c:pt idx="857">
                  <c:v>9/3/2011</c:v>
                </c:pt>
                <c:pt idx="858">
                  <c:v>9/3/2016</c:v>
                </c:pt>
                <c:pt idx="859">
                  <c:v>9/30/2012</c:v>
                </c:pt>
                <c:pt idx="860">
                  <c:v>9/30/2015</c:v>
                </c:pt>
                <c:pt idx="861">
                  <c:v>9/30/2017</c:v>
                </c:pt>
                <c:pt idx="862">
                  <c:v>9/30/2018</c:v>
                </c:pt>
                <c:pt idx="863">
                  <c:v>9/4/2010</c:v>
                </c:pt>
                <c:pt idx="864">
                  <c:v>9/4/2014</c:v>
                </c:pt>
                <c:pt idx="865">
                  <c:v>9/4/2015</c:v>
                </c:pt>
                <c:pt idx="866">
                  <c:v>9/4/2017</c:v>
                </c:pt>
                <c:pt idx="867">
                  <c:v>9/5/2010</c:v>
                </c:pt>
                <c:pt idx="868">
                  <c:v>9/5/2013</c:v>
                </c:pt>
                <c:pt idx="869">
                  <c:v>9/6/2012</c:v>
                </c:pt>
                <c:pt idx="870">
                  <c:v>9/6/2018</c:v>
                </c:pt>
                <c:pt idx="871">
                  <c:v>9/7/2013</c:v>
                </c:pt>
                <c:pt idx="872">
                  <c:v>9/7/2015</c:v>
                </c:pt>
                <c:pt idx="873">
                  <c:v>9/7/2017</c:v>
                </c:pt>
                <c:pt idx="874">
                  <c:v>9/8/2012</c:v>
                </c:pt>
                <c:pt idx="875">
                  <c:v>9/8/2014</c:v>
                </c:pt>
                <c:pt idx="876">
                  <c:v>9/8/2018</c:v>
                </c:pt>
                <c:pt idx="877">
                  <c:v>9/9/2010</c:v>
                </c:pt>
                <c:pt idx="878">
                  <c:v>(blank)</c:v>
                </c:pt>
              </c:strCache>
            </c:strRef>
          </c:cat>
          <c:val>
            <c:numRef>
              <c:f>'Outcome by date'!$F$6:$F$885</c:f>
              <c:numCache>
                <c:formatCode>General</c:formatCode>
                <c:ptCount val="87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FC3-4232-ABAA-CD1D80695F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9973312"/>
        <c:axId val="409976192"/>
      </c:lineChart>
      <c:catAx>
        <c:axId val="409973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976192"/>
        <c:crosses val="autoZero"/>
        <c:auto val="1"/>
        <c:lblAlgn val="ctr"/>
        <c:lblOffset val="100"/>
        <c:noMultiLvlLbl val="0"/>
      </c:catAx>
      <c:valAx>
        <c:axId val="40997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973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OutcomesBasedOnGoal!$F$1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OutcomesBasedOnGoal!$A$2:$A$13</c:f>
              <c:strCache>
                <c:ptCount val="12"/>
                <c:pt idx="0">
                  <c:v>Less than 1000</c:v>
                </c:pt>
                <c:pt idx="1">
                  <c:v>1000-4999</c:v>
                </c:pt>
                <c:pt idx="2">
                  <c:v>5000-9999</c:v>
                </c:pt>
                <c:pt idx="3">
                  <c:v>10000-14999</c:v>
                </c:pt>
                <c:pt idx="4">
                  <c:v>15000-19999</c:v>
                </c:pt>
                <c:pt idx="5">
                  <c:v>20000-24999</c:v>
                </c:pt>
                <c:pt idx="6">
                  <c:v>25000-29999</c:v>
                </c:pt>
                <c:pt idx="7">
                  <c:v>30000-34999</c:v>
                </c:pt>
                <c:pt idx="8">
                  <c:v>35000-39999</c:v>
                </c:pt>
                <c:pt idx="9">
                  <c:v>40000-44999</c:v>
                </c:pt>
                <c:pt idx="10">
                  <c:v>45000-49999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OutcomesBasedOnGoal!$F$2:$F$13</c:f>
              <c:numCache>
                <c:formatCode>0.00%</c:formatCode>
                <c:ptCount val="12"/>
                <c:pt idx="0">
                  <c:v>0</c:v>
                </c:pt>
                <c:pt idx="1">
                  <c:v>0.22077922077922077</c:v>
                </c:pt>
                <c:pt idx="2">
                  <c:v>0.65740740740740744</c:v>
                </c:pt>
                <c:pt idx="3">
                  <c:v>0.99528301886792447</c:v>
                </c:pt>
                <c:pt idx="4">
                  <c:v>0</c:v>
                </c:pt>
                <c:pt idx="5">
                  <c:v>0.125</c:v>
                </c:pt>
                <c:pt idx="6">
                  <c:v>0</c:v>
                </c:pt>
                <c:pt idx="7">
                  <c:v>0.1</c:v>
                </c:pt>
                <c:pt idx="8">
                  <c:v>0.1</c:v>
                </c:pt>
                <c:pt idx="9">
                  <c:v>0.5</c:v>
                </c:pt>
                <c:pt idx="10">
                  <c:v>0.15384615384615385</c:v>
                </c:pt>
                <c:pt idx="11">
                  <c:v>0.599290780141844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EB6-46EB-AB09-4CA6EAEC20BA}"/>
            </c:ext>
          </c:extLst>
        </c:ser>
        <c:ser>
          <c:idx val="5"/>
          <c:order val="5"/>
          <c:tx>
            <c:strRef>
              <c:f>OutcomesBasedOnGoal!$G$1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OutcomesBasedOnGoal!$A$2:$A$13</c:f>
              <c:strCache>
                <c:ptCount val="12"/>
                <c:pt idx="0">
                  <c:v>Less than 1000</c:v>
                </c:pt>
                <c:pt idx="1">
                  <c:v>1000-4999</c:v>
                </c:pt>
                <c:pt idx="2">
                  <c:v>5000-9999</c:v>
                </c:pt>
                <c:pt idx="3">
                  <c:v>10000-14999</c:v>
                </c:pt>
                <c:pt idx="4">
                  <c:v>15000-19999</c:v>
                </c:pt>
                <c:pt idx="5">
                  <c:v>20000-24999</c:v>
                </c:pt>
                <c:pt idx="6">
                  <c:v>25000-29999</c:v>
                </c:pt>
                <c:pt idx="7">
                  <c:v>30000-34999</c:v>
                </c:pt>
                <c:pt idx="8">
                  <c:v>35000-39999</c:v>
                </c:pt>
                <c:pt idx="9">
                  <c:v>40000-44999</c:v>
                </c:pt>
                <c:pt idx="10">
                  <c:v>45000-49999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OutcomesBasedOnGoal!$G$2:$G$13</c:f>
              <c:numCache>
                <c:formatCode>0.00%</c:formatCode>
                <c:ptCount val="12"/>
                <c:pt idx="0">
                  <c:v>0.99376947040498442</c:v>
                </c:pt>
                <c:pt idx="1">
                  <c:v>0.6558441558441559</c:v>
                </c:pt>
                <c:pt idx="2">
                  <c:v>0.29629629629629628</c:v>
                </c:pt>
                <c:pt idx="3">
                  <c:v>0</c:v>
                </c:pt>
                <c:pt idx="4">
                  <c:v>0</c:v>
                </c:pt>
                <c:pt idx="5">
                  <c:v>0.875</c:v>
                </c:pt>
                <c:pt idx="6">
                  <c:v>0.875</c:v>
                </c:pt>
                <c:pt idx="7">
                  <c:v>0.6</c:v>
                </c:pt>
                <c:pt idx="8">
                  <c:v>0.8</c:v>
                </c:pt>
                <c:pt idx="9">
                  <c:v>0.5</c:v>
                </c:pt>
                <c:pt idx="10">
                  <c:v>0.53846153846153844</c:v>
                </c:pt>
                <c:pt idx="11">
                  <c:v>0.3546099290780142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EB6-46EB-AB09-4CA6EAEC20BA}"/>
            </c:ext>
          </c:extLst>
        </c:ser>
        <c:ser>
          <c:idx val="6"/>
          <c:order val="6"/>
          <c:tx>
            <c:strRef>
              <c:f>OutcomesBasedOnGoal!$H$1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OutcomesBasedOnGoal!$A$2:$A$13</c:f>
              <c:strCache>
                <c:ptCount val="12"/>
                <c:pt idx="0">
                  <c:v>Less than 1000</c:v>
                </c:pt>
                <c:pt idx="1">
                  <c:v>1000-4999</c:v>
                </c:pt>
                <c:pt idx="2">
                  <c:v>5000-9999</c:v>
                </c:pt>
                <c:pt idx="3">
                  <c:v>10000-14999</c:v>
                </c:pt>
                <c:pt idx="4">
                  <c:v>15000-19999</c:v>
                </c:pt>
                <c:pt idx="5">
                  <c:v>20000-24999</c:v>
                </c:pt>
                <c:pt idx="6">
                  <c:v>25000-29999</c:v>
                </c:pt>
                <c:pt idx="7">
                  <c:v>30000-34999</c:v>
                </c:pt>
                <c:pt idx="8">
                  <c:v>35000-39999</c:v>
                </c:pt>
                <c:pt idx="9">
                  <c:v>40000-44999</c:v>
                </c:pt>
                <c:pt idx="10">
                  <c:v>45000-49999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OutcomesBasedOnGoal!$H$2:$H$13</c:f>
              <c:numCache>
                <c:formatCode>0.00%</c:formatCode>
                <c:ptCount val="12"/>
                <c:pt idx="0">
                  <c:v>6.2305295950155761E-3</c:v>
                </c:pt>
                <c:pt idx="1">
                  <c:v>0.12337662337662338</c:v>
                </c:pt>
                <c:pt idx="2">
                  <c:v>4.6296296296296294E-2</c:v>
                </c:pt>
                <c:pt idx="3">
                  <c:v>4.7169811320754715E-3</c:v>
                </c:pt>
                <c:pt idx="4">
                  <c:v>1</c:v>
                </c:pt>
                <c:pt idx="5">
                  <c:v>0</c:v>
                </c:pt>
                <c:pt idx="6">
                  <c:v>0.125</c:v>
                </c:pt>
                <c:pt idx="7">
                  <c:v>0.3</c:v>
                </c:pt>
                <c:pt idx="8">
                  <c:v>0.1</c:v>
                </c:pt>
                <c:pt idx="9">
                  <c:v>0</c:v>
                </c:pt>
                <c:pt idx="10">
                  <c:v>0.30769230769230771</c:v>
                </c:pt>
                <c:pt idx="11">
                  <c:v>4.6099290780141841E-2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EB6-46EB-AB09-4CA6EAEC20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7471648"/>
        <c:axId val="130746780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OutcomesBasedOnGoal!$B$1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OutcomesBasedOnGoal!$A$2:$A$13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1000-4999</c:v>
                      </c:pt>
                      <c:pt idx="2">
                        <c:v>5000-9999</c:v>
                      </c:pt>
                      <c:pt idx="3">
                        <c:v>10000-14999</c:v>
                      </c:pt>
                      <c:pt idx="4">
                        <c:v>15000-19999</c:v>
                      </c:pt>
                      <c:pt idx="5">
                        <c:v>20000-24999</c:v>
                      </c:pt>
                      <c:pt idx="6">
                        <c:v>25000-29999</c:v>
                      </c:pt>
                      <c:pt idx="7">
                        <c:v>30000-34999</c:v>
                      </c:pt>
                      <c:pt idx="8">
                        <c:v>35000-39999</c:v>
                      </c:pt>
                      <c:pt idx="9">
                        <c:v>40000-44999</c:v>
                      </c:pt>
                      <c:pt idx="10">
                        <c:v>45000-49999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OutcomesBasedOnGoal!$B$2:$B$13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0</c:v>
                      </c:pt>
                      <c:pt idx="1">
                        <c:v>34</c:v>
                      </c:pt>
                      <c:pt idx="2">
                        <c:v>142</c:v>
                      </c:pt>
                      <c:pt idx="3">
                        <c:v>211</c:v>
                      </c:pt>
                      <c:pt idx="4">
                        <c:v>0</c:v>
                      </c:pt>
                      <c:pt idx="5">
                        <c:v>1</c:v>
                      </c:pt>
                      <c:pt idx="6">
                        <c:v>0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4</c:v>
                      </c:pt>
                      <c:pt idx="10">
                        <c:v>2</c:v>
                      </c:pt>
                      <c:pt idx="11">
                        <c:v>169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7EB6-46EB-AB09-4CA6EAEC20BA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OutcomesBasedOnGoal!$C$1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OutcomesBasedOnGoal!$A$2:$A$13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1000-4999</c:v>
                      </c:pt>
                      <c:pt idx="2">
                        <c:v>5000-9999</c:v>
                      </c:pt>
                      <c:pt idx="3">
                        <c:v>10000-14999</c:v>
                      </c:pt>
                      <c:pt idx="4">
                        <c:v>15000-19999</c:v>
                      </c:pt>
                      <c:pt idx="5">
                        <c:v>20000-24999</c:v>
                      </c:pt>
                      <c:pt idx="6">
                        <c:v>25000-29999</c:v>
                      </c:pt>
                      <c:pt idx="7">
                        <c:v>30000-34999</c:v>
                      </c:pt>
                      <c:pt idx="8">
                        <c:v>35000-39999</c:v>
                      </c:pt>
                      <c:pt idx="9">
                        <c:v>40000-44999</c:v>
                      </c:pt>
                      <c:pt idx="10">
                        <c:v>45000-49999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OutcomesBasedOnGoal!$C$2:$C$13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319</c:v>
                      </c:pt>
                      <c:pt idx="1">
                        <c:v>101</c:v>
                      </c:pt>
                      <c:pt idx="2">
                        <c:v>64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7</c:v>
                      </c:pt>
                      <c:pt idx="6">
                        <c:v>7</c:v>
                      </c:pt>
                      <c:pt idx="7">
                        <c:v>6</c:v>
                      </c:pt>
                      <c:pt idx="8">
                        <c:v>8</c:v>
                      </c:pt>
                      <c:pt idx="9">
                        <c:v>4</c:v>
                      </c:pt>
                      <c:pt idx="10">
                        <c:v>7</c:v>
                      </c:pt>
                      <c:pt idx="11">
                        <c:v>100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EB6-46EB-AB09-4CA6EAEC20BA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OutcomesBasedOnGoal!$D$1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OutcomesBasedOnGoal!$A$2:$A$13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1000-4999</c:v>
                      </c:pt>
                      <c:pt idx="2">
                        <c:v>5000-9999</c:v>
                      </c:pt>
                      <c:pt idx="3">
                        <c:v>10000-14999</c:v>
                      </c:pt>
                      <c:pt idx="4">
                        <c:v>15000-19999</c:v>
                      </c:pt>
                      <c:pt idx="5">
                        <c:v>20000-24999</c:v>
                      </c:pt>
                      <c:pt idx="6">
                        <c:v>25000-29999</c:v>
                      </c:pt>
                      <c:pt idx="7">
                        <c:v>30000-34999</c:v>
                      </c:pt>
                      <c:pt idx="8">
                        <c:v>35000-39999</c:v>
                      </c:pt>
                      <c:pt idx="9">
                        <c:v>40000-44999</c:v>
                      </c:pt>
                      <c:pt idx="10">
                        <c:v>45000-49999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OutcomesBasedOnGoal!$D$2:$D$13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</c:v>
                      </c:pt>
                      <c:pt idx="1">
                        <c:v>19</c:v>
                      </c:pt>
                      <c:pt idx="2">
                        <c:v>10</c:v>
                      </c:pt>
                      <c:pt idx="3">
                        <c:v>1</c:v>
                      </c:pt>
                      <c:pt idx="4">
                        <c:v>2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4</c:v>
                      </c:pt>
                      <c:pt idx="11">
                        <c:v>13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EB6-46EB-AB09-4CA6EAEC20BA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OutcomesBasedOnGoal!$E$1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OutcomesBasedOnGoal!$A$2:$A$13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1000-4999</c:v>
                      </c:pt>
                      <c:pt idx="2">
                        <c:v>5000-9999</c:v>
                      </c:pt>
                      <c:pt idx="3">
                        <c:v>10000-14999</c:v>
                      </c:pt>
                      <c:pt idx="4">
                        <c:v>15000-19999</c:v>
                      </c:pt>
                      <c:pt idx="5">
                        <c:v>20000-24999</c:v>
                      </c:pt>
                      <c:pt idx="6">
                        <c:v>25000-29999</c:v>
                      </c:pt>
                      <c:pt idx="7">
                        <c:v>30000-34999</c:v>
                      </c:pt>
                      <c:pt idx="8">
                        <c:v>35000-39999</c:v>
                      </c:pt>
                      <c:pt idx="9">
                        <c:v>40000-44999</c:v>
                      </c:pt>
                      <c:pt idx="10">
                        <c:v>45000-49999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OutcomesBasedOnGoal!$E$2:$E$13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321</c:v>
                      </c:pt>
                      <c:pt idx="1">
                        <c:v>154</c:v>
                      </c:pt>
                      <c:pt idx="2">
                        <c:v>216</c:v>
                      </c:pt>
                      <c:pt idx="3">
                        <c:v>212</c:v>
                      </c:pt>
                      <c:pt idx="4">
                        <c:v>2</c:v>
                      </c:pt>
                      <c:pt idx="5">
                        <c:v>8</c:v>
                      </c:pt>
                      <c:pt idx="6">
                        <c:v>8</c:v>
                      </c:pt>
                      <c:pt idx="7">
                        <c:v>10</c:v>
                      </c:pt>
                      <c:pt idx="8">
                        <c:v>10</c:v>
                      </c:pt>
                      <c:pt idx="9">
                        <c:v>8</c:v>
                      </c:pt>
                      <c:pt idx="10">
                        <c:v>13</c:v>
                      </c:pt>
                      <c:pt idx="11">
                        <c:v>282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EB6-46EB-AB09-4CA6EAEC20BA}"/>
                  </c:ext>
                </c:extLst>
              </c15:ser>
            </c15:filteredLineSeries>
          </c:ext>
        </c:extLst>
      </c:lineChart>
      <c:catAx>
        <c:axId val="1307471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467808"/>
        <c:crosses val="autoZero"/>
        <c:auto val="1"/>
        <c:lblAlgn val="ctr"/>
        <c:lblOffset val="100"/>
        <c:noMultiLvlLbl val="0"/>
      </c:catAx>
      <c:valAx>
        <c:axId val="130746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471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176212</xdr:colOff>
      <xdr:row>3</xdr:row>
      <xdr:rowOff>0</xdr:rowOff>
    </xdr:from>
    <xdr:to>
      <xdr:col>24</xdr:col>
      <xdr:colOff>0</xdr:colOff>
      <xdr:row>30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880BCD-2D00-5DC9-9356-7DD0A2D1E9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9524</xdr:colOff>
      <xdr:row>2</xdr:row>
      <xdr:rowOff>190499</xdr:rowOff>
    </xdr:from>
    <xdr:to>
      <xdr:col>17</xdr:col>
      <xdr:colOff>590550</xdr:colOff>
      <xdr:row>29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18BB89-1B7C-7A52-0AA3-05BD4B587D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14</xdr:row>
      <xdr:rowOff>38100</xdr:rowOff>
    </xdr:from>
    <xdr:to>
      <xdr:col>8</xdr:col>
      <xdr:colOff>114300</xdr:colOff>
      <xdr:row>28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5D7B29-09AB-FB19-C9C9-CD19B8B376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sa Steinmetz" refreshedDate="45637.801171296298" createdVersion="8" refreshedVersion="8" minRefreshableVersion="3" recordCount="1000" xr:uid="{42956259-5710-4E86-A5CB-D3BC2B2B2DE3}">
  <cacheSource type="worksheet">
    <worksheetSource ref="A1:AB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10">
      <sharedItems containsSemiMixedTypes="0" containsString="0" containsNumber="1" minValue="0" maxValue="23.388333333333332"/>
    </cacheField>
    <cacheField name="Average Donation" numFmtId="1">
      <sharedItems containsString="0" containsBlank="1" containsNumber="1" minValue="42748.055" maxValue="42748.055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Canceled_Count" numFmtId="0">
      <sharedItems containsSemiMixedTypes="0" containsString="0" containsNumber="1" containsInteger="1" minValue="0" maxValue="1"/>
    </cacheField>
    <cacheField name="Live_Count" numFmtId="0">
      <sharedItems containsSemiMixedTypes="0" containsString="0" containsNumber="1" containsInteger="1" minValue="0" maxValue="1"/>
    </cacheField>
    <cacheField name="Successful_Count" numFmtId="0">
      <sharedItems containsSemiMixedTypes="0" containsString="0" containsNumber="1" containsInteger="1" minValue="0" maxValue="0"/>
    </cacheField>
    <cacheField name="Failed_Count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sa Steinmetz" refreshedDate="45638.793584027779" createdVersion="8" refreshedVersion="8" minRefreshableVersion="3" recordCount="1001" xr:uid="{E6CA916A-A45F-4B9A-A195-5C96A4A755B7}">
  <cacheSource type="worksheet">
    <worksheetSource ref="A1:AB1048576" sheet="Crowdfunding"/>
  </cacheSource>
  <cacheFields count="2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Created Conversion Date &amp; Time" numFmtId="14">
      <sharedItems containsNonDate="0" containsDate="1" containsString="0" containsBlank="1" minDate="2010-01-09T06:00:00" maxDate="2020-01-27T06:00:00"/>
    </cacheField>
    <cacheField name="Created Conversion Date &amp; Time2" numFmtId="14">
      <sharedItems containsNonDate="0" containsBlank="1"/>
    </cacheField>
    <cacheField name="Created Conversion Date" numFmtId="0">
      <sharedItems containsBlank="1" count="879">
        <s v="12/15/2015"/>
        <s v="8/21/2014"/>
        <s v="11/19/2013"/>
        <s v="9/20/2019"/>
        <s v="1/24/2019"/>
        <s v="9/8/2012"/>
        <s v="9/14/2017"/>
        <s v="8/15/2015"/>
        <s v="8/11/2010"/>
        <s v="11/7/2013"/>
        <s v="10/1/2010"/>
        <s v="9/27/2010"/>
        <s v="10/30/2019"/>
        <s v="6/23/2016"/>
        <s v="4/2/2012"/>
        <s v="12/14/2019"/>
        <s v="2/13/2014"/>
        <s v="1/13/2011"/>
        <s v="9/16/2018"/>
        <s v="3/25/2019"/>
        <s v="7/28/2014"/>
        <s v="9/18/2011"/>
        <s v="4/18/2018"/>
        <s v="4/8/2019"/>
        <s v="6/23/2014"/>
        <s v="6/7/2011"/>
        <s v="8/27/2018"/>
        <s v="10/11/2015"/>
        <s v="3/4/2010"/>
        <s v="8/29/2018"/>
        <s v="5/29/2019"/>
        <s v="2/2/2016"/>
        <s v="2/6/2018"/>
        <s v="11/11/2014"/>
        <s v="3/28/2017"/>
        <s v="3/2/2019"/>
        <s v="3/23/2011"/>
        <s v="11/8/2019"/>
        <s v="10/23/2010"/>
        <s v="3/11/2013"/>
        <s v="6/24/2010"/>
        <s v="9/30/2012"/>
        <s v="7/13/2011"/>
        <s v="8/9/2014"/>
        <s v="3/18/2019"/>
        <s v="11/17/2016"/>
        <s v="7/31/2010"/>
        <s v="4/28/2014"/>
        <s v="7/7/2015"/>
        <s v="12/4/2019"/>
        <s v="8/29/2013"/>
        <s v="4/12/2012"/>
        <s v="9/19/2010"/>
        <s v="6/28/2014"/>
        <s v="3/17/2018"/>
        <s v="8/4/2018"/>
        <s v="1/17/2015"/>
        <s v="9/13/2017"/>
        <s v="10/4/2015"/>
        <s v="6/27/2017"/>
        <s v="7/20/2012"/>
        <s v="4/2/2011"/>
        <s v="6/6/2015"/>
        <s v="5/4/2017"/>
        <s v="7/17/2018"/>
        <s v="2/3/2011"/>
        <s v="4/13/2015"/>
        <s v="1/30/2010"/>
        <s v="9/12/2017"/>
        <s v="1/22/2011"/>
        <s v="12/21/2010"/>
        <s v="8/6/2015"/>
        <s v="11/30/2016"/>
        <s v="3/28/2016"/>
        <s v="7/23/2018"/>
        <s v="3/13/2015"/>
        <s v="10/11/2010"/>
        <s v="4/17/2018"/>
        <s v="6/21/2018"/>
        <s v="9/28/2017"/>
        <s v="12/18/2017"/>
        <s v="8/19/2016"/>
        <s v="8/7/2012"/>
        <s v="9/19/2011"/>
        <s v="5/17/2015"/>
        <s v="3/19/2011"/>
        <s v="5/8/2015"/>
        <s v="4/17/2010"/>
        <s v="2/25/2016"/>
        <s v="9/3/2016"/>
        <s v="10/24/2012"/>
        <s v="4/18/2019"/>
        <s v="10/21/2019"/>
        <s v="8/18/2015"/>
        <s v="7/31/2015"/>
        <s v="12/24/2014"/>
        <s v="11/6/2011"/>
        <s v="2/28/2015"/>
        <s v="5/21/2018"/>
        <s v="11/2/2010"/>
        <s v="5/24/2017"/>
        <s v="4/20/2013"/>
        <s v="9/13/2019"/>
        <s v="5/10/2018"/>
        <s v="5/13/2012"/>
        <s v="1/14/2014"/>
        <s v="9/30/2018"/>
        <s v="9/28/2012"/>
        <s v="9/8/2014"/>
        <s v="9/19/2017"/>
        <s v="4/10/2019"/>
        <s v="12/22/2017"/>
        <s v="9/19/2015"/>
        <s v="9/28/2011"/>
        <s v="2/1/2014"/>
        <s v="7/3/2014"/>
        <s v="4/21/2015"/>
        <s v="10/18/2014"/>
        <s v="11/27/2015"/>
        <s v="7/5/2019"/>
        <s v="9/23/2018"/>
        <s v="9/11/2016"/>
        <s v="5/15/2010"/>
        <s v="9/9/2010"/>
        <s v="11/11/2011"/>
        <s v="12/12/2013"/>
        <s v="1/28/2018"/>
        <s v="9/3/2011"/>
        <s v="8/7/2011"/>
        <s v="3/12/2013"/>
        <s v="6/19/2014"/>
        <s v="10/12/2010"/>
        <s v="10/4/2012"/>
        <s v="5/7/2015"/>
        <s v="3/2/2018"/>
        <s v="6/18/2015"/>
        <s v="5/17/2012"/>
        <s v="7/18/2010"/>
        <s v="6/25/2019"/>
        <s v="9/12/2014"/>
        <s v="11/28/2011"/>
        <s v="6/19/2016"/>
        <s v="8/3/2017"/>
        <s v="2/22/2013"/>
        <s v="12/17/2018"/>
        <s v="7/30/2014"/>
        <s v="2/24/2017"/>
        <s v="10/25/2012"/>
        <s v="6/4/2016"/>
        <s v="4/9/2010"/>
        <s v="10/29/2019"/>
        <s v="1/11/2014"/>
        <s v="12/9/2015"/>
        <s v="4/14/2019"/>
        <s v="5/13/2019"/>
        <s v="9/29/2015"/>
        <s v="1/7/2019"/>
        <s v="12/8/2017"/>
        <s v="10/9/2017"/>
        <s v="9/2/2017"/>
        <s v="12/26/2010"/>
        <s v="6/20/2013"/>
        <s v="3/17/2019"/>
        <s v="7/15/2012"/>
        <s v="8/10/2017"/>
        <s v="4/11/2014"/>
        <s v="8/3/2014"/>
        <s v="5/24/2013"/>
        <s v="10/6/2015"/>
        <s v="9/19/2016"/>
        <s v="9/12/2016"/>
        <s v="12/10/2010"/>
        <s v="9/30/2017"/>
        <s v="3/18/2013"/>
        <s v="3/27/2010"/>
        <s v="10/22/2017"/>
        <s v="7/1/2019"/>
        <s v="9/22/2010"/>
        <s v="5/4/2019"/>
        <s v="5/24/2018"/>
        <s v="6/7/2014"/>
        <s v="3/23/2013"/>
        <s v="12/3/2014"/>
        <s v="3/4/2016"/>
        <s v="6/5/2013"/>
        <s v="3/15/2019"/>
        <s v="7/1/2014"/>
        <s v="4/12/2018"/>
        <s v="9/30/2015"/>
        <s v="8/5/2018"/>
        <s v="9/22/2016"/>
        <s v="7/7/2017"/>
        <s v="9/4/2010"/>
        <s v="7/11/2015"/>
        <s v="4/5/2010"/>
        <s v="8/12/2014"/>
        <s v="10/6/2011"/>
        <s v="1/19/2017"/>
        <s v="4/13/2011"/>
        <s v="10/29/2018"/>
        <s v="3/8/2010"/>
        <s v="9/17/2018"/>
        <s v="12/3/2017"/>
        <s v="5/13/2016"/>
        <s v="3/30/2017"/>
        <s v="9/20/2013"/>
        <s v="1/30/2020"/>
        <s v="11/14/2010"/>
        <s v="8/25/2010"/>
        <s v="2/15/2019"/>
        <s v="11/24/2011"/>
        <s v="5/7/2019"/>
        <s v="12/15/2011"/>
        <s v="8/28/2012"/>
        <s v="7/19/2011"/>
        <s v="6/23/2012"/>
        <s v="10/3/2014"/>
        <s v="3/30/2016"/>
        <s v="11/8/2014"/>
        <s v="5/3/2014"/>
        <s v="5/21/2015"/>
        <s v="9/25/2016"/>
        <s v="7/19/2017"/>
        <s v="12/6/2019"/>
        <s v="7/18/2013"/>
        <s v="7/26/2016"/>
        <s v="6/28/2011"/>
        <s v="8/29/2017"/>
        <s v="2/18/2017"/>
        <s v="7/2/2019"/>
        <s v="4/27/2014"/>
        <s v="1/8/2018"/>
        <s v="9/2/2015"/>
        <s v="8/7/2010"/>
        <s v="4/23/2014"/>
        <s v="5/20/2017"/>
        <s v="3/7/2018"/>
        <s v="9/4/2014"/>
        <s v="4/8/2014"/>
        <s v="8/9/2013"/>
        <s v="1/6/2017"/>
        <s v="1/5/2015"/>
        <s v="1/9/2015"/>
        <s v="3/1/2010"/>
        <s v="12/11/2012"/>
        <s v="10/30/2013"/>
        <s v="4/20/2011"/>
        <s v="2/23/2017"/>
        <s v="2/21/2011"/>
        <s v="3/1/2016"/>
        <s v="3/19/2013"/>
        <s v="12/28/2016"/>
        <s v="12/27/2012"/>
        <s v="10/10/2012"/>
        <s v="8/29/2010"/>
        <s v="5/1/2011"/>
        <s v="1/9/2010"/>
        <s v="2/28/2013"/>
        <s v="2/16/2016"/>
        <s v="12/10/2014"/>
        <s v="11/9/2012"/>
        <s v="11/19/2012"/>
        <s v="2/21/2019"/>
        <s v="12/4/2010"/>
        <s v="1/7/2016"/>
        <s v="8/4/2019"/>
        <s v="9/20/2017"/>
        <s v="11/11/2017"/>
        <s v="4/24/2012"/>
        <s v="7/21/2010"/>
        <s v="12/21/2012"/>
        <s v="9/6/2018"/>
        <s v="11/27/2017"/>
        <s v="4/1/2012"/>
        <s v="12/3/2016"/>
        <s v="5/6/2012"/>
        <s v="10/18/2016"/>
        <s v="4/28/2015"/>
        <s v="3/15/2012"/>
        <s v="6/11/2013"/>
        <s v="10/19/2011"/>
        <s v="4/3/2012"/>
        <s v="10/14/2010"/>
        <s v="11/7/2018"/>
        <s v="11/9/2013"/>
        <s v="2/19/2019"/>
        <s v="1/23/2014"/>
        <s v="3/15/2016"/>
        <s v="4/28/2016"/>
        <s v="8/31/2017"/>
        <s v="3/15/2015"/>
        <s v="1/12/2016"/>
        <s v="9/17/2016"/>
        <s v="4/29/2016"/>
        <s v="7/17/2017"/>
        <s v="6/26/2012"/>
        <s v="4/19/2011"/>
        <s v="10/11/2011"/>
        <s v="4/25/2010"/>
        <s v="2/28/2011"/>
        <s v="11/1/2013"/>
        <s v="2/29/2012"/>
        <s v="6/22/2014"/>
        <s v="11/20/2019"/>
        <s v="5/27/2017"/>
        <s v="2/16/2014"/>
        <s v="9/5/2010"/>
        <s v="5/19/2011"/>
        <s v="4/9/2011"/>
        <s v="12/8/2010"/>
        <s v="3/29/2014"/>
        <s v="7/3/2015"/>
        <s v="7/9/2018"/>
        <s v="1/1/2016"/>
        <s v="9/1/2019"/>
        <s v="12/11/2018"/>
        <s v="12/23/2016"/>
        <s v="12/9/2017"/>
        <s v="12/20/2011"/>
        <s v="3/29/2013"/>
        <s v="12/18/2018"/>
        <s v="1/17/2018"/>
        <s v="11/28/2019"/>
        <s v="12/16/2010"/>
        <s v="11/12/2019"/>
        <s v="11/4/2011"/>
        <s v="8/16/2017"/>
        <s v="12/13/2011"/>
        <s v="9/4/2015"/>
        <s v="8/1/2013"/>
        <s v="3/3/2018"/>
        <s v="7/10/2015"/>
        <s v="10/18/2017"/>
        <s v="3/7/2015"/>
        <s v="3/1/2017"/>
        <s v="8/13/2017"/>
        <s v="6/7/2015"/>
        <s v="9/7/2015"/>
        <s v="11/15/2015"/>
        <s v="7/6/2019"/>
        <s v="9/10/2013"/>
        <s v="3/3/2017"/>
        <s v="1/23/2012"/>
        <s v="9/28/2015"/>
        <s v="8/13/2018"/>
        <s v="1/15/2011"/>
        <s v="10/31/2017"/>
        <s v="3/6/2011"/>
        <s v="12/28/2011"/>
        <s v="4/4/2018"/>
        <s v="1/25/2017"/>
        <s v="1/4/2011"/>
        <s v="11/5/2010"/>
        <s v="3/14/2013"/>
        <s v="4/21/2019"/>
        <s v="3/31/2015"/>
        <s v="1/28/2015"/>
        <s v="8/25/2017"/>
        <s v="1/16/2019"/>
        <s v="12/12/2015"/>
        <s v="7/12/2014"/>
        <s v="11/5/2019"/>
        <s v="6/28/2018"/>
        <s v="11/10/2011"/>
        <s v="6/28/2013"/>
        <s v="7/24/2015"/>
        <s v="11/4/2017"/>
        <s v="3/9/2017"/>
        <s v="4/30/2019"/>
        <s v="7/8/2010"/>
        <s v="6/17/2012"/>
        <s v="1/6/2012"/>
        <s v="11/24/2010"/>
        <s v="9/28/2013"/>
        <s v="1/16/2014"/>
        <s v="1/8/2011"/>
        <s v="7/18/2017"/>
        <s v="8/8/2013"/>
        <s v="12/9/2011"/>
        <s v="10/13/2018"/>
        <s v="5/29/2013"/>
        <s v="2/9/2011"/>
        <s v="9/7/2013"/>
        <s v="10/27/2019"/>
        <s v="2/22/2012"/>
        <s v="6/17/2010"/>
        <s v="11/17/2017"/>
        <s v="7/24/2018"/>
        <s v="2/11/2013"/>
        <s v="10/20/2019"/>
        <s v="7/10/2016"/>
        <s v="4/22/2017"/>
        <s v="5/31/2017"/>
        <s v="1/13/2014"/>
        <s v="12/24/2018"/>
        <s v="4/28/2010"/>
        <s v="1/30/2012"/>
        <s v="1/26/2011"/>
        <s v="11/27/2018"/>
        <s v="5/7/2012"/>
        <s v="7/9/2017"/>
        <s v="7/29/2017"/>
        <s v="5/7/2010"/>
        <s v="9/24/2011"/>
        <s v="4/24/2018"/>
        <s v="8/3/2015"/>
        <s v="3/6/2013"/>
        <s v="10/15/2014"/>
        <s v="2/18/2011"/>
        <s v="3/10/2014"/>
        <s v="11/2/2019"/>
        <s v="5/22/2014"/>
        <s v="12/11/2013"/>
        <s v="12/15/2016"/>
        <s v="12/27/2014"/>
        <s v="9/16/2015"/>
        <s v="4/3/2013"/>
        <s v="11/13/2016"/>
        <s v="7/10/2017"/>
        <s v="5/24/2012"/>
        <s v="9/18/2017"/>
        <s v="10/19/2010"/>
        <s v="7/26/2011"/>
        <s v="12/24/2010"/>
        <s v="12/20/2012"/>
        <s v="1/4/2018"/>
        <s v="4/16/2013"/>
        <s v="3/23/2019"/>
        <s v="11/13/2018"/>
        <s v="8/19/2017"/>
        <s v="7/7/2010"/>
        <s v="1/11/2017"/>
        <s v="11/26/2013"/>
        <s v="10/16/2011"/>
        <s v="2/10/2018"/>
        <s v="10/16/2016"/>
        <s v="5/11/2010"/>
        <s v="1/22/2015"/>
        <s v="8/12/2010"/>
        <s v="5/18/2014"/>
        <s v="3/9/2013"/>
        <s v="1/4/2014"/>
        <s v="2/25/2018"/>
        <s v="2/5/2018"/>
        <s v="6/7/2013"/>
        <s v="11/30/2015"/>
        <s v="5/20/2015"/>
        <s v="12/19/2016"/>
        <s v="5/2/2012"/>
        <s v="6/27/2018"/>
        <s v="12/17/2014"/>
        <s v="6/29/2013"/>
        <s v="8/16/2018"/>
        <s v="7/23/2011"/>
        <s v="3/21/2015"/>
        <s v="7/31/2017"/>
        <s v="3/20/2010"/>
        <s v="11/12/2014"/>
        <s v="3/6/2012"/>
        <s v="12/19/2019"/>
        <s v="9/22/2014"/>
        <s v="7/21/2019"/>
        <s v="3/24/2018"/>
        <s v="5/23/2017"/>
        <s v="2/20/2016"/>
        <s v="8/21/2010"/>
        <s v="11/24/2019"/>
        <s v="7/27/2013"/>
        <s v="7/12/2010"/>
        <s v="7/12/2019"/>
        <s v="3/23/2012"/>
        <s v="6/14/2014"/>
        <s v="6/7/2017"/>
        <s v="12/20/2016"/>
        <s v="1/3/2015"/>
        <s v="3/20/2016"/>
        <s v="8/25/2012"/>
        <s v="7/21/2015"/>
        <s v="5/19/2015"/>
        <s v="4/19/2013"/>
        <s v="12/10/2017"/>
        <s v="5/28/2013"/>
        <s v="8/19/2018"/>
        <s v="5/15/2012"/>
        <s v="6/24/2018"/>
        <s v="7/6/2014"/>
        <s v="9/11/2010"/>
        <s v="12/25/2011"/>
        <s v="9/13/2010"/>
        <s v="5/10/2017"/>
        <s v="4/22/2019"/>
        <s v="8/29/2016"/>
        <s v="3/9/2010"/>
        <s v="5/9/2010"/>
        <s v="11/27/2010"/>
        <s v="2/1/2016"/>
        <s v="3/12/2016"/>
        <s v="1/7/2014"/>
        <s v="9/14/2010"/>
        <s v="1/6/2014"/>
        <s v="1/26/2018"/>
        <s v="8/18/2018"/>
        <s v="6/10/2018"/>
        <s v="9/22/2018"/>
        <s v="10/8/2013"/>
        <s v="7/7/2019"/>
        <s v="5/27/2018"/>
        <s v="7/6/2015"/>
        <s v="2/21/2016"/>
        <s v="9/26/2013"/>
        <s v="1/21/2016"/>
        <s v="1/14/2020"/>
        <s v="9/20/2018"/>
        <s v="2/6/2015"/>
        <s v="4/14/2016"/>
        <s v="6/6/2013"/>
        <s v="3/21/2012"/>
        <s v="1/29/2015"/>
        <s v="11/28/2016"/>
        <s v="1/3/2011"/>
        <s v="12/25/2016"/>
        <s v="9/13/2011"/>
        <s v="10/5/2015"/>
        <s v="4/7/2016"/>
        <s v="8/9/2016"/>
        <s v="3/14/2019"/>
        <s v="12/3/2018"/>
        <s v="3/23/2015"/>
        <s v="12/5/2011"/>
        <s v="3/18/2016"/>
        <s v="1/23/2011"/>
        <s v="12/26/2014"/>
        <s v="8/5/2015"/>
        <s v="10/14/2015"/>
        <s v="5/4/2014"/>
        <s v="12/17/2019"/>
        <s v="5/23/2014"/>
        <s v="11/18/2017"/>
        <s v="4/6/2011"/>
        <s v="12/4/2011"/>
        <s v="8/19/2011"/>
        <s v="3/6/2014"/>
        <s v="5/14/2011"/>
        <s v="6/15/2015"/>
        <s v="3/8/2012"/>
        <s v="5/9/2012"/>
        <s v="3/28/2010"/>
        <s v="12/6/2010"/>
        <s v="3/12/2019"/>
        <s v="7/12/2015"/>
        <s v="1/1/2015"/>
        <s v="7/24/2010"/>
        <s v="6/8/2014"/>
        <s v="6/30/2016"/>
        <s v="4/6/2010"/>
        <s v="12/5/2019"/>
        <s v="7/14/2010"/>
        <s v="2/20/2015"/>
        <s v="8/11/2013"/>
        <s v="6/16/2014"/>
        <s v="6/16/2015"/>
        <s v="5/15/2019"/>
        <s v="2/12/2011"/>
        <s v="11/13/2015"/>
        <s v="3/25/2014"/>
        <s v="3/10/2019"/>
        <s v="2/2/2019"/>
        <s v="12/30/2012"/>
        <s v="8/6/2013"/>
        <s v="11/15/2010"/>
        <s v="9/4/2017"/>
        <s v="1/29/2017"/>
        <s v="5/9/2016"/>
        <s v="9/21/2013"/>
        <s v="5/23/2013"/>
        <s v="5/7/2011"/>
        <s v="7/12/2016"/>
        <s v="9/18/2016"/>
        <s v="5/11/2018"/>
        <s v="1/31/2015"/>
        <s v="2/10/2020"/>
        <s v="10/7/2010"/>
        <s v="7/10/2010"/>
        <s v="7/8/2016"/>
        <s v="5/12/2019"/>
        <s v="3/30/2019"/>
        <s v="11/20/2014"/>
        <s v="11/11/2015"/>
        <s v="4/8/2017"/>
        <s v="3/13/2013"/>
        <s v="3/3/2012"/>
        <s v="11/22/2016"/>
        <s v="8/8/2010"/>
        <s v="7/28/2018"/>
        <s v="3/20/2017"/>
        <s v="12/26/2018"/>
        <s v="3/19/2017"/>
        <s v="1/3/2019"/>
        <s v="10/17/2018"/>
        <s v="3/24/2013"/>
        <s v="5/3/2018"/>
        <s v="7/24/2017"/>
        <s v="10/31/2010"/>
        <s v="8/4/2014"/>
        <s v="3/9/2014"/>
        <s v="4/10/2016"/>
        <s v="8/29/2015"/>
        <s v="3/15/2017"/>
        <s v="1/2/2018"/>
        <s v="1/12/2018"/>
        <s v="9/22/2015"/>
        <s v="1/28/2011"/>
        <s v="8/30/2015"/>
        <s v="4/27/2012"/>
        <s v="12/13/2018"/>
        <s v="10/30/2010"/>
        <s v="3/1/2012"/>
        <s v="9/5/2013"/>
        <s v="9/19/2014"/>
        <s v="8/13/2012"/>
        <s v="7/5/2017"/>
        <s v="3/8/2016"/>
        <s v="8/4/2010"/>
        <s v="3/31/2018"/>
        <s v="5/6/2016"/>
        <s v="10/5/2011"/>
        <s v="9/18/2019"/>
        <s v="10/5/2012"/>
        <s v="1/21/2019"/>
        <s v="10/23/2019"/>
        <s v="12/16/2019"/>
        <s v="12/27/2011"/>
        <s v="12/20/2013"/>
        <s v="9/18/2018"/>
        <s v="7/19/2010"/>
        <s v="4/7/2018"/>
        <s v="1/26/2019"/>
        <s v="11/10/2013"/>
        <s v="12/3/2011"/>
        <s v="10/20/2012"/>
        <s v="7/27/2019"/>
        <s v="11/3/2017"/>
        <s v="1/3/2018"/>
        <s v="4/2/2018"/>
        <s v="12/8/2011"/>
        <s v="6/26/2019"/>
        <s v="2/9/2010"/>
        <s v="4/3/2011"/>
        <s v="5/8/2012"/>
        <s v="7/19/2016"/>
        <s v="12/15/2013"/>
        <s v="1/14/2019"/>
        <s v="1/13/2019"/>
        <s v="6/1/2017"/>
        <s v="4/26/2012"/>
        <s v="7/21/2018"/>
        <s v="1/26/2016"/>
        <s v="8/18/2016"/>
        <s v="8/20/2014"/>
        <s v="8/7/2013"/>
        <s v="9/12/2011"/>
        <s v="7/13/2013"/>
        <s v="6/9/2012"/>
        <s v="4/10/2018"/>
        <s v="3/23/2016"/>
        <s v="10/24/2014"/>
        <s v="11/17/2014"/>
        <s v="3/19/2019"/>
        <s v="6/5/2016"/>
        <s v="2/6/2013"/>
        <s v="5/29/2015"/>
        <s v="4/14/2017"/>
        <s v="8/6/2014"/>
        <s v="2/9/2017"/>
        <s v="4/6/2016"/>
        <s v="2/24/2015"/>
        <s v="11/23/2016"/>
        <s v="12/8/2014"/>
        <s v="6/30/2012"/>
        <s v="2/6/2017"/>
        <s v="5/24/2010"/>
        <s v="3/2/2010"/>
        <s v="10/27/2015"/>
        <s v="8/12/2018"/>
        <s v="6/26/2010"/>
        <s v="10/14/2011"/>
        <s v="3/26/2010"/>
        <s v="10/20/2014"/>
        <s v="7/26/2010"/>
        <s v="4/1/2016"/>
        <s v="8/23/2010"/>
        <s v="6/7/2010"/>
        <s v="1/26/2015"/>
        <s v="5/16/2011"/>
        <s v="11/2/2014"/>
        <s v="8/30/2019"/>
        <s v="7/27/2017"/>
        <s v="12/9/2012"/>
        <s v="6/12/2012"/>
        <s v="5/21/2011"/>
        <s v="11/20/2015"/>
        <s v="12/26/2013"/>
        <s v="4/21/2014"/>
        <s v="2/22/2019"/>
        <s v="2/13/2019"/>
        <s v="4/23/2017"/>
        <s v="7/3/2016"/>
        <s v="11/16/2014"/>
        <s v="7/22/2019"/>
        <s v="10/22/2011"/>
        <s v="8/18/2011"/>
        <s v="8/23/2015"/>
        <s v="8/10/2016"/>
        <s v="3/29/2011"/>
        <s v="12/24/2013"/>
        <s v="3/17/2016"/>
        <s v="5/31/2019"/>
        <s v="4/3/2018"/>
        <s v="5/30/2011"/>
        <s v="11/10/2012"/>
        <s v="2/20/2010"/>
        <s v="12/27/2016"/>
        <s v="7/24/2013"/>
        <s v="11/4/2016"/>
        <s v="8/15/2014"/>
        <s v="1/22/2019"/>
        <s v="6/28/2012"/>
        <s v="2/3/2016"/>
        <s v="1/22/2020"/>
        <s v="1/22/2018"/>
        <s v="3/29/2012"/>
        <s v="6/3/2016"/>
        <s v="8/15/2012"/>
        <s v="1/11/2016"/>
        <s v="4/21/2018"/>
        <s v="9/6/2012"/>
        <s v="5/29/2016"/>
        <s v="12/25/2017"/>
        <s v="2/12/2014"/>
        <s v="6/1/2019"/>
        <s v="2/3/2019"/>
        <s v="8/11/2018"/>
        <s v="3/13/2017"/>
        <s v="3/17/2014"/>
        <s v="10/5/2014"/>
        <s v="8/6/2017"/>
        <s v="1/10/2011"/>
        <s v="5/15/2011"/>
        <s v="6/24/2015"/>
        <s v="4/29/2012"/>
        <s v="11/25/2015"/>
        <s v="2/25/2011"/>
        <s v="3/6/2015"/>
        <s v="2/16/2010"/>
        <s v="5/20/2011"/>
        <s v="10/6/2018"/>
        <s v="5/1/2014"/>
        <s v="7/18/2014"/>
        <s v="3/6/2016"/>
        <s v="6/18/2018"/>
        <s v="9/1/2018"/>
        <s v="1/25/2012"/>
        <s v="8/26/2018"/>
        <s v="1/10/2018"/>
        <s v="6/21/2010"/>
        <s v="2/12/2012"/>
        <s v="6/4/2012"/>
        <s v="6/25/2011"/>
        <s v="12/15/2019"/>
        <s v="5/11/2012"/>
        <s v="2/28/2012"/>
        <s v="4/28/2018"/>
        <s v="3/1/2019"/>
        <s v="3/29/2010"/>
        <s v="8/5/2011"/>
        <s v="8/24/2016"/>
        <s v="9/24/2014"/>
        <s v="5/9/2011"/>
        <s v="10/15/2018"/>
        <s v="10/23/2013"/>
        <s v="7/5/2010"/>
        <s v="9/18/2015"/>
        <s v="11/19/2017"/>
        <s v="9/8/2018"/>
        <s v="5/31/2010"/>
        <s v="1/14/2011"/>
        <s v="7/27/2016"/>
        <s v="2/8/2020"/>
        <s v="7/23/2019"/>
        <s v="8/7/2015"/>
        <s v="1/25/2015"/>
        <s v="6/30/2010"/>
        <s v="5/6/2014"/>
        <s v="4/30/2017"/>
        <s v="3/19/2014"/>
        <s v="1/16/2012"/>
        <s v="7/1/2010"/>
        <s v="6/19/2015"/>
        <s v="8/10/2013"/>
        <s v="2/12/2018"/>
        <s v="7/17/2011"/>
        <s v="12/22/2019"/>
        <s v="10/25/2013"/>
        <s v="9/20/2014"/>
        <s v="5/20/2012"/>
        <s v="10/8/2012"/>
        <s v="9/22/2013"/>
        <s v="6/18/2017"/>
        <s v="5/4/2011"/>
        <s v="7/1/2018"/>
        <s v="1/23/2015"/>
        <s v="9/11/2019"/>
        <s v="9/18/2012"/>
        <s v="5/25/2019"/>
        <s v="8/16/2013"/>
        <s v="9/7/2017"/>
        <s v="7/22/2011"/>
        <s v="11/15/2017"/>
        <s v="2/27/2019"/>
        <s v="2/26/2012"/>
        <s v="7/15/2010"/>
        <s v="11/11/2019"/>
        <s v="10/4/2017"/>
        <s v="5/16/2016"/>
        <s v="8/10/2012"/>
        <s v="5/17/2017"/>
        <s v="3/4/2015"/>
        <s v="6/30/2014"/>
        <s v="3/14/2014"/>
        <s v="4/21/2013"/>
        <s v="2/28/2016"/>
        <s v="7/25/2019"/>
        <s v="12/5/2015"/>
        <s v="7/18/2018"/>
        <s v="5/24/2011"/>
        <s v="12/23/2012"/>
        <s v="2/13/2011"/>
        <s v="10/29/2014"/>
        <s v="4/20/2012"/>
        <s v="6/18/2011"/>
        <s v="12/22/2014"/>
        <s v="8/23/2016"/>
        <s v="1/25/2016"/>
        <s v="10/16/2012"/>
        <s v="11/27/2012"/>
        <s v="12/26/2015"/>
        <s v="2/19/2012"/>
        <s v="7/13/2010"/>
        <s v="3/16/2016"/>
        <s v="12/5/2013"/>
        <s v="3/11/2011"/>
        <s v="5/16/2015"/>
        <s v="3/6/2010"/>
        <s v="6/17/2017"/>
        <s v="1/16/2011"/>
        <s v="12/29/2019"/>
        <s v="5/10/2011"/>
        <s v="10/14/2013"/>
        <s v="6/11/2014"/>
        <s v="12/12/2010"/>
        <s v="5/19/2013"/>
        <s v="3/11/2018"/>
        <s v="12/4/2016"/>
        <s v="11/4/2015"/>
        <s v="1/27/2018"/>
        <s v="7/21/2011"/>
        <s v="8/19/2019"/>
        <s v="10/4/2019"/>
        <s v="1/1/2014"/>
        <s v="5/11/2017"/>
        <s v="3/25/2016"/>
        <s v="9/29/2014"/>
        <s v="1/10/2016"/>
        <s v="10/23/2014"/>
        <s v="2/1/2013"/>
        <s v="1/25/2014"/>
        <s v="2/25/2010"/>
        <s v="7/6/2016"/>
        <m/>
      </sharedItems>
    </cacheField>
    <cacheField name="Created Conversion Years" numFmtId="0">
      <sharedItems containsBlank="1" count="12">
        <s v="2015"/>
        <s v="2014"/>
        <s v="2013"/>
        <s v="2019"/>
        <s v="2012"/>
        <s v="2017"/>
        <s v="2010"/>
        <s v="2016"/>
        <s v="2011"/>
        <s v="2018"/>
        <s v="2020"/>
        <m/>
      </sharedItems>
    </cacheField>
    <cacheField name="deadline" numFmtId="0">
      <sharedItems containsString="0" containsBlank="1" containsNumber="1" containsInteger="1" minValue="1263016800" maxValue="1581314400"/>
    </cacheField>
    <cacheField name="Date Ended Date &amp; Time" numFmtId="14">
      <sharedItems containsNonDate="0" containsDate="1" containsString="0" containsBlank="1" minDate="2010-01-09T06:00:00" maxDate="2020-02-10T06:00:00"/>
    </cacheField>
    <cacheField name="Date Ended Conversion" numFmtId="0">
      <sharedItems containsBlank="1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10">
      <sharedItems containsString="0" containsBlank="1" containsNumber="1" minValue="0" maxValue="23.388333333333332"/>
    </cacheField>
    <cacheField name="Average Donation" numFmtId="1">
      <sharedItems containsString="0" containsBlank="1" containsNumber="1" minValue="42748.055" maxValue="42748.055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Canceled_Count" numFmtId="0">
      <sharedItems containsString="0" containsBlank="1" containsNumber="1" containsInteger="1" minValue="0" maxValue="1"/>
    </cacheField>
    <cacheField name="Live_Count" numFmtId="0">
      <sharedItems containsString="0" containsBlank="1" containsNumber="1" containsInteger="1" minValue="0" maxValue="1"/>
    </cacheField>
    <cacheField name="Successful_Count" numFmtId="0">
      <sharedItems containsString="0" containsBlank="1" containsNumber="1" containsInteger="1" minValue="0" maxValue="0"/>
    </cacheField>
    <cacheField name="Failed_Count" numFmtId="0">
      <sharedItems containsString="0" containsBlank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42748.055"/>
    <x v="0"/>
    <x v="0"/>
    <n v="0"/>
    <n v="0"/>
    <n v="0"/>
    <n v="1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.4"/>
    <m/>
    <x v="1"/>
    <x v="1"/>
    <n v="0"/>
    <n v="0"/>
    <n v="0"/>
    <n v="0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.3147878228782288"/>
    <m/>
    <x v="2"/>
    <x v="2"/>
    <n v="0"/>
    <n v="0"/>
    <n v="0"/>
    <n v="0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0.58976190476190471"/>
    <m/>
    <x v="1"/>
    <x v="1"/>
    <n v="0"/>
    <n v="0"/>
    <n v="0"/>
    <n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0.69276315789473686"/>
    <m/>
    <x v="3"/>
    <x v="3"/>
    <n v="0"/>
    <n v="0"/>
    <n v="0"/>
    <n v="1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.7361842105263159"/>
    <m/>
    <x v="3"/>
    <x v="3"/>
    <n v="0"/>
    <n v="0"/>
    <n v="0"/>
    <n v="0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0.20961538461538462"/>
    <m/>
    <x v="4"/>
    <x v="4"/>
    <n v="0"/>
    <n v="0"/>
    <n v="0"/>
    <n v="1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.2757777777777779"/>
    <m/>
    <x v="3"/>
    <x v="3"/>
    <n v="0"/>
    <n v="0"/>
    <n v="0"/>
    <n v="0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0.19932788374205268"/>
    <m/>
    <x v="3"/>
    <x v="3"/>
    <n v="0"/>
    <n v="1"/>
    <n v="0"/>
    <n v="0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0.51741935483870971"/>
    <m/>
    <x v="1"/>
    <x v="5"/>
    <n v="0"/>
    <n v="0"/>
    <n v="0"/>
    <n v="1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.6611538461538462"/>
    <m/>
    <x v="4"/>
    <x v="6"/>
    <n v="0"/>
    <n v="0"/>
    <n v="0"/>
    <n v="0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0.48095238095238096"/>
    <m/>
    <x v="3"/>
    <x v="3"/>
    <n v="0"/>
    <n v="0"/>
    <n v="0"/>
    <n v="1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0.89349206349206345"/>
    <m/>
    <x v="4"/>
    <x v="6"/>
    <n v="0"/>
    <n v="0"/>
    <n v="0"/>
    <n v="1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.4511904761904764"/>
    <m/>
    <x v="1"/>
    <x v="7"/>
    <n v="0"/>
    <n v="0"/>
    <n v="0"/>
    <n v="0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0.66769503546099296"/>
    <m/>
    <x v="1"/>
    <x v="7"/>
    <n v="0"/>
    <n v="0"/>
    <n v="0"/>
    <n v="1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0.47307881773399013"/>
    <m/>
    <x v="2"/>
    <x v="8"/>
    <n v="0"/>
    <n v="0"/>
    <n v="0"/>
    <n v="1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.4947058823529416"/>
    <m/>
    <x v="5"/>
    <x v="9"/>
    <n v="0"/>
    <n v="0"/>
    <n v="0"/>
    <n v="0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.5939125295508274"/>
    <m/>
    <x v="4"/>
    <x v="10"/>
    <n v="0"/>
    <n v="0"/>
    <n v="0"/>
    <n v="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0.66912087912087914"/>
    <m/>
    <x v="3"/>
    <x v="3"/>
    <n v="1"/>
    <n v="0"/>
    <n v="0"/>
    <n v="0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0.48529600000000001"/>
    <m/>
    <x v="3"/>
    <x v="3"/>
    <n v="0"/>
    <n v="0"/>
    <n v="0"/>
    <n v="1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.1224279210925645"/>
    <m/>
    <x v="4"/>
    <x v="6"/>
    <n v="0"/>
    <n v="0"/>
    <n v="0"/>
    <n v="0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0.40992553191489361"/>
    <m/>
    <x v="3"/>
    <x v="3"/>
    <n v="0"/>
    <n v="0"/>
    <n v="0"/>
    <n v="1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.2807106598984772"/>
    <m/>
    <x v="3"/>
    <x v="3"/>
    <n v="0"/>
    <n v="0"/>
    <n v="0"/>
    <n v="0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.3204444444444445"/>
    <m/>
    <x v="4"/>
    <x v="4"/>
    <n v="0"/>
    <n v="0"/>
    <n v="0"/>
    <n v="0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.1283225108225108"/>
    <m/>
    <x v="2"/>
    <x v="8"/>
    <n v="0"/>
    <n v="0"/>
    <n v="0"/>
    <n v="0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.1643636363636363"/>
    <m/>
    <x v="6"/>
    <x v="11"/>
    <n v="0"/>
    <n v="0"/>
    <n v="0"/>
    <n v="0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0.4819906976744186"/>
    <m/>
    <x v="3"/>
    <x v="3"/>
    <n v="1"/>
    <n v="0"/>
    <n v="0"/>
    <n v="0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0.79949999999999999"/>
    <m/>
    <x v="1"/>
    <x v="1"/>
    <n v="0"/>
    <n v="0"/>
    <n v="0"/>
    <n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.0522553516819573"/>
    <m/>
    <x v="3"/>
    <x v="3"/>
    <n v="0"/>
    <n v="0"/>
    <n v="0"/>
    <n v="0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.2889978213507627"/>
    <m/>
    <x v="4"/>
    <x v="12"/>
    <n v="0"/>
    <n v="0"/>
    <n v="0"/>
    <n v="0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.606111111111111"/>
    <m/>
    <x v="4"/>
    <x v="10"/>
    <n v="0"/>
    <n v="0"/>
    <n v="0"/>
    <n v="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.1"/>
    <m/>
    <x v="6"/>
    <x v="11"/>
    <n v="0"/>
    <n v="0"/>
    <n v="0"/>
    <n v="0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0.86807920792079207"/>
    <m/>
    <x v="4"/>
    <x v="4"/>
    <n v="0"/>
    <n v="0"/>
    <n v="0"/>
    <n v="1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.7782071713147412"/>
    <m/>
    <x v="3"/>
    <x v="3"/>
    <n v="0"/>
    <n v="0"/>
    <n v="0"/>
    <n v="0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.5080645161290323"/>
    <m/>
    <x v="4"/>
    <x v="4"/>
    <n v="0"/>
    <n v="0"/>
    <n v="0"/>
    <n v="0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.5030119521912351"/>
    <m/>
    <x v="4"/>
    <x v="6"/>
    <n v="0"/>
    <n v="0"/>
    <n v="0"/>
    <n v="0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.572857142857143"/>
    <m/>
    <x v="3"/>
    <x v="3"/>
    <n v="0"/>
    <n v="0"/>
    <n v="0"/>
    <n v="0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.3998765432098765"/>
    <m/>
    <x v="5"/>
    <x v="13"/>
    <n v="0"/>
    <n v="0"/>
    <n v="0"/>
    <n v="0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.2532258064516131"/>
    <m/>
    <x v="7"/>
    <x v="14"/>
    <n v="0"/>
    <n v="0"/>
    <n v="0"/>
    <n v="0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0.50777777777777777"/>
    <m/>
    <x v="3"/>
    <x v="3"/>
    <n v="0"/>
    <n v="0"/>
    <n v="0"/>
    <n v="1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.6906818181818182"/>
    <m/>
    <x v="2"/>
    <x v="8"/>
    <n v="0"/>
    <n v="0"/>
    <n v="0"/>
    <n v="0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.1292857142857144"/>
    <m/>
    <x v="1"/>
    <x v="1"/>
    <n v="0"/>
    <n v="0"/>
    <n v="0"/>
    <n v="0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.4394444444444447"/>
    <m/>
    <x v="0"/>
    <x v="0"/>
    <n v="0"/>
    <n v="0"/>
    <n v="0"/>
    <n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.859390243902439"/>
    <m/>
    <x v="5"/>
    <x v="15"/>
    <n v="0"/>
    <n v="0"/>
    <n v="0"/>
    <n v="0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.5881249999999998"/>
    <m/>
    <x v="5"/>
    <x v="13"/>
    <n v="0"/>
    <n v="0"/>
    <n v="0"/>
    <n v="0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0.4768421052631579"/>
    <m/>
    <x v="3"/>
    <x v="3"/>
    <n v="0"/>
    <n v="0"/>
    <n v="0"/>
    <n v="1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.1478378378378378"/>
    <m/>
    <x v="1"/>
    <x v="1"/>
    <n v="0"/>
    <n v="0"/>
    <n v="0"/>
    <n v="0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.7526666666666664"/>
    <m/>
    <x v="3"/>
    <x v="3"/>
    <n v="0"/>
    <n v="0"/>
    <n v="0"/>
    <n v="0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.86972972972973"/>
    <m/>
    <x v="3"/>
    <x v="3"/>
    <n v="0"/>
    <n v="0"/>
    <n v="0"/>
    <n v="0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.89625"/>
    <m/>
    <x v="1"/>
    <x v="1"/>
    <n v="0"/>
    <n v="0"/>
    <n v="0"/>
    <n v="0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0.02"/>
    <m/>
    <x v="1"/>
    <x v="16"/>
    <n v="0"/>
    <n v="0"/>
    <n v="0"/>
    <n v="1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0.91867805186590767"/>
    <m/>
    <x v="2"/>
    <x v="8"/>
    <n v="0"/>
    <n v="0"/>
    <n v="0"/>
    <n v="1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0.34152777777777776"/>
    <m/>
    <x v="3"/>
    <x v="3"/>
    <n v="0"/>
    <n v="0"/>
    <n v="0"/>
    <n v="1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.4040909090909091"/>
    <m/>
    <x v="4"/>
    <x v="6"/>
    <n v="0"/>
    <n v="0"/>
    <n v="0"/>
    <n v="0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0.89866666666666661"/>
    <m/>
    <x v="2"/>
    <x v="8"/>
    <n v="0"/>
    <n v="0"/>
    <n v="0"/>
    <n v="1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.7796969696969698"/>
    <m/>
    <x v="1"/>
    <x v="17"/>
    <n v="0"/>
    <n v="0"/>
    <n v="0"/>
    <n v="0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.436625"/>
    <m/>
    <x v="2"/>
    <x v="8"/>
    <n v="0"/>
    <n v="0"/>
    <n v="0"/>
    <n v="0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.1527586206896552"/>
    <m/>
    <x v="6"/>
    <x v="11"/>
    <n v="0"/>
    <n v="0"/>
    <n v="0"/>
    <n v="0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.2711111111111113"/>
    <m/>
    <x v="3"/>
    <x v="3"/>
    <n v="0"/>
    <n v="0"/>
    <n v="0"/>
    <n v="0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.7507142857142859"/>
    <m/>
    <x v="3"/>
    <x v="3"/>
    <n v="0"/>
    <n v="0"/>
    <n v="0"/>
    <n v="0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.4437048832271762"/>
    <m/>
    <x v="3"/>
    <x v="3"/>
    <n v="0"/>
    <n v="0"/>
    <n v="0"/>
    <n v="0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0.92745983935742971"/>
    <m/>
    <x v="3"/>
    <x v="3"/>
    <n v="0"/>
    <n v="0"/>
    <n v="0"/>
    <n v="1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.226"/>
    <m/>
    <x v="2"/>
    <x v="2"/>
    <n v="0"/>
    <n v="0"/>
    <n v="0"/>
    <n v="0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0.11851063829787234"/>
    <m/>
    <x v="3"/>
    <x v="3"/>
    <n v="0"/>
    <n v="0"/>
    <n v="0"/>
    <n v="1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0.97642857142857142"/>
    <m/>
    <x v="2"/>
    <x v="2"/>
    <n v="0"/>
    <n v="0"/>
    <n v="0"/>
    <n v="1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.3614754098360655"/>
    <m/>
    <x v="3"/>
    <x v="3"/>
    <n v="0"/>
    <n v="0"/>
    <n v="0"/>
    <n v="0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0.45068965517241377"/>
    <m/>
    <x v="3"/>
    <x v="3"/>
    <n v="0"/>
    <n v="0"/>
    <n v="0"/>
    <n v="1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.6238567493112948"/>
    <m/>
    <x v="2"/>
    <x v="8"/>
    <n v="0"/>
    <n v="0"/>
    <n v="0"/>
    <n v="0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.5452631578947367"/>
    <m/>
    <x v="3"/>
    <x v="3"/>
    <n v="0"/>
    <n v="0"/>
    <n v="0"/>
    <n v="0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0.24063291139240506"/>
    <m/>
    <x v="3"/>
    <x v="3"/>
    <n v="1"/>
    <n v="0"/>
    <n v="0"/>
    <n v="0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.2374140625000001"/>
    <m/>
    <x v="3"/>
    <x v="3"/>
    <n v="0"/>
    <n v="0"/>
    <n v="0"/>
    <n v="0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.0806666666666667"/>
    <m/>
    <x v="3"/>
    <x v="3"/>
    <n v="0"/>
    <n v="0"/>
    <n v="0"/>
    <n v="0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.7033333333333331"/>
    <m/>
    <x v="4"/>
    <x v="10"/>
    <n v="0"/>
    <n v="0"/>
    <n v="0"/>
    <n v="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.609285714285714"/>
    <m/>
    <x v="1"/>
    <x v="17"/>
    <n v="0"/>
    <n v="0"/>
    <n v="0"/>
    <n v="0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.2246153846153847"/>
    <m/>
    <x v="1"/>
    <x v="16"/>
    <n v="0"/>
    <n v="0"/>
    <n v="0"/>
    <n v="0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.5057731958762886"/>
    <m/>
    <x v="7"/>
    <x v="14"/>
    <n v="0"/>
    <n v="0"/>
    <n v="0"/>
    <n v="0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0.78106590724165992"/>
    <m/>
    <x v="3"/>
    <x v="3"/>
    <n v="0"/>
    <n v="0"/>
    <n v="0"/>
    <n v="1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0.46947368421052632"/>
    <m/>
    <x v="4"/>
    <x v="10"/>
    <n v="0"/>
    <n v="0"/>
    <n v="0"/>
    <n v="1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.008"/>
    <m/>
    <x v="5"/>
    <x v="18"/>
    <n v="0"/>
    <n v="0"/>
    <n v="0"/>
    <n v="0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0.6959861591695502"/>
    <m/>
    <x v="3"/>
    <x v="3"/>
    <n v="0"/>
    <n v="0"/>
    <n v="0"/>
    <n v="1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.374545454545455"/>
    <m/>
    <x v="6"/>
    <x v="11"/>
    <n v="0"/>
    <n v="0"/>
    <n v="0"/>
    <n v="0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.253392857142857"/>
    <m/>
    <x v="1"/>
    <x v="1"/>
    <n v="0"/>
    <n v="0"/>
    <n v="0"/>
    <n v="0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.973000000000001"/>
    <m/>
    <x v="6"/>
    <x v="11"/>
    <n v="0"/>
    <n v="0"/>
    <n v="0"/>
    <n v="0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0.37590225563909774"/>
    <m/>
    <x v="1"/>
    <x v="5"/>
    <n v="0"/>
    <n v="0"/>
    <n v="0"/>
    <n v="1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.3236942675159236"/>
    <m/>
    <x v="2"/>
    <x v="8"/>
    <n v="0"/>
    <n v="0"/>
    <n v="0"/>
    <n v="0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.3122448979591836"/>
    <m/>
    <x v="1"/>
    <x v="7"/>
    <n v="0"/>
    <n v="0"/>
    <n v="0"/>
    <n v="0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.6763513513513513"/>
    <m/>
    <x v="3"/>
    <x v="3"/>
    <n v="0"/>
    <n v="0"/>
    <n v="0"/>
    <n v="0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0.6198488664987406"/>
    <m/>
    <x v="1"/>
    <x v="1"/>
    <n v="0"/>
    <n v="0"/>
    <n v="0"/>
    <n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.6074999999999999"/>
    <m/>
    <x v="5"/>
    <x v="18"/>
    <n v="0"/>
    <n v="0"/>
    <n v="0"/>
    <n v="0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.5258823529411765"/>
    <m/>
    <x v="3"/>
    <x v="3"/>
    <n v="0"/>
    <n v="0"/>
    <n v="0"/>
    <n v="0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0.7861538461538462"/>
    <m/>
    <x v="3"/>
    <x v="3"/>
    <n v="0"/>
    <n v="0"/>
    <n v="0"/>
    <n v="1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0.48404406999351912"/>
    <m/>
    <x v="5"/>
    <x v="18"/>
    <n v="0"/>
    <n v="0"/>
    <n v="0"/>
    <n v="1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.5887500000000001"/>
    <m/>
    <x v="6"/>
    <x v="11"/>
    <n v="0"/>
    <n v="0"/>
    <n v="0"/>
    <n v="0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0.60548713235294116"/>
    <m/>
    <x v="3"/>
    <x v="3"/>
    <n v="1"/>
    <n v="0"/>
    <n v="0"/>
    <n v="0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.036896551724138"/>
    <m/>
    <x v="2"/>
    <x v="2"/>
    <n v="0"/>
    <n v="0"/>
    <n v="0"/>
    <n v="0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.1299999999999999"/>
    <m/>
    <x v="4"/>
    <x v="4"/>
    <n v="0"/>
    <n v="0"/>
    <n v="0"/>
    <n v="0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.1737876614060259"/>
    <m/>
    <x v="3"/>
    <x v="3"/>
    <n v="0"/>
    <n v="0"/>
    <n v="0"/>
    <n v="0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.2669230769230762"/>
    <m/>
    <x v="0"/>
    <x v="0"/>
    <n v="0"/>
    <n v="0"/>
    <n v="0"/>
    <n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0.33692229038854804"/>
    <m/>
    <x v="6"/>
    <x v="11"/>
    <n v="0"/>
    <n v="0"/>
    <n v="0"/>
    <n v="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.9672368421052631"/>
    <m/>
    <x v="3"/>
    <x v="3"/>
    <n v="0"/>
    <n v="0"/>
    <n v="0"/>
    <n v="0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0.01"/>
    <m/>
    <x v="3"/>
    <x v="3"/>
    <n v="0"/>
    <n v="0"/>
    <n v="0"/>
    <n v="1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.214444444444444"/>
    <m/>
    <x v="1"/>
    <x v="5"/>
    <n v="0"/>
    <n v="0"/>
    <n v="0"/>
    <n v="0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.8167567567567566"/>
    <m/>
    <x v="2"/>
    <x v="8"/>
    <n v="0"/>
    <n v="0"/>
    <n v="0"/>
    <n v="0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0.24610000000000001"/>
    <m/>
    <x v="1"/>
    <x v="5"/>
    <n v="0"/>
    <n v="0"/>
    <n v="0"/>
    <n v="1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.4314010067114094"/>
    <m/>
    <x v="1"/>
    <x v="7"/>
    <n v="0"/>
    <n v="0"/>
    <n v="0"/>
    <n v="0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.4454411764705883"/>
    <m/>
    <x v="2"/>
    <x v="2"/>
    <n v="0"/>
    <n v="0"/>
    <n v="0"/>
    <n v="0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.5912820512820511"/>
    <m/>
    <x v="3"/>
    <x v="3"/>
    <n v="0"/>
    <n v="0"/>
    <n v="0"/>
    <n v="0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.8648571428571428"/>
    <m/>
    <x v="3"/>
    <x v="3"/>
    <n v="0"/>
    <n v="0"/>
    <n v="0"/>
    <n v="0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.9526666666666666"/>
    <m/>
    <x v="4"/>
    <x v="4"/>
    <n v="0"/>
    <n v="0"/>
    <n v="0"/>
    <n v="0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0.5921153846153846"/>
    <m/>
    <x v="4"/>
    <x v="19"/>
    <n v="0"/>
    <n v="0"/>
    <n v="0"/>
    <n v="1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0.14962780898876404"/>
    <m/>
    <x v="0"/>
    <x v="0"/>
    <n v="0"/>
    <n v="0"/>
    <n v="0"/>
    <n v="1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.1995602605863191"/>
    <m/>
    <x v="5"/>
    <x v="15"/>
    <n v="0"/>
    <n v="0"/>
    <n v="0"/>
    <n v="0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.6882978723404256"/>
    <m/>
    <x v="2"/>
    <x v="2"/>
    <n v="0"/>
    <n v="0"/>
    <n v="0"/>
    <n v="0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.7687878787878786"/>
    <m/>
    <x v="0"/>
    <x v="0"/>
    <n v="0"/>
    <n v="0"/>
    <n v="0"/>
    <n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.2715789473684209"/>
    <m/>
    <x v="2"/>
    <x v="8"/>
    <n v="0"/>
    <n v="0"/>
    <n v="0"/>
    <n v="0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0.87211757648470301"/>
    <m/>
    <x v="5"/>
    <x v="13"/>
    <n v="0"/>
    <n v="0"/>
    <n v="0"/>
    <n v="1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0.88"/>
    <m/>
    <x v="3"/>
    <x v="3"/>
    <n v="0"/>
    <n v="0"/>
    <n v="0"/>
    <n v="1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.7393877551020409"/>
    <m/>
    <x v="4"/>
    <x v="19"/>
    <n v="0"/>
    <n v="0"/>
    <n v="0"/>
    <n v="0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.1761111111111111"/>
    <m/>
    <x v="7"/>
    <x v="14"/>
    <n v="0"/>
    <n v="0"/>
    <n v="0"/>
    <n v="0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.1496"/>
    <m/>
    <x v="4"/>
    <x v="4"/>
    <n v="0"/>
    <n v="0"/>
    <n v="0"/>
    <n v="0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.4949667110519307"/>
    <m/>
    <x v="6"/>
    <x v="20"/>
    <n v="0"/>
    <n v="0"/>
    <n v="0"/>
    <n v="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.1933995584988963"/>
    <m/>
    <x v="6"/>
    <x v="11"/>
    <n v="0"/>
    <n v="0"/>
    <n v="0"/>
    <n v="0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0.64367690058479532"/>
    <m/>
    <x v="5"/>
    <x v="13"/>
    <n v="0"/>
    <n v="0"/>
    <n v="0"/>
    <n v="1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0.18622397298818233"/>
    <m/>
    <x v="3"/>
    <x v="3"/>
    <n v="0"/>
    <n v="0"/>
    <n v="0"/>
    <n v="1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.6776923076923076"/>
    <m/>
    <x v="7"/>
    <x v="14"/>
    <n v="0"/>
    <n v="0"/>
    <n v="0"/>
    <n v="0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.5990566037735849"/>
    <m/>
    <x v="3"/>
    <x v="3"/>
    <n v="0"/>
    <n v="0"/>
    <n v="0"/>
    <n v="0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0.38633185349611543"/>
    <m/>
    <x v="3"/>
    <x v="3"/>
    <n v="0"/>
    <n v="0"/>
    <n v="0"/>
    <n v="1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0.51421511627906979"/>
    <m/>
    <x v="3"/>
    <x v="3"/>
    <n v="0"/>
    <n v="0"/>
    <n v="0"/>
    <n v="1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0.60334277620396604"/>
    <m/>
    <x v="1"/>
    <x v="1"/>
    <n v="1"/>
    <n v="0"/>
    <n v="0"/>
    <n v="0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29E-2"/>
    <m/>
    <x v="0"/>
    <x v="0"/>
    <n v="1"/>
    <n v="0"/>
    <n v="0"/>
    <n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.5546875"/>
    <m/>
    <x v="4"/>
    <x v="6"/>
    <n v="0"/>
    <n v="0"/>
    <n v="0"/>
    <n v="0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.0085974499089254"/>
    <m/>
    <x v="2"/>
    <x v="2"/>
    <n v="0"/>
    <n v="0"/>
    <n v="0"/>
    <n v="0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.1618181818181819"/>
    <m/>
    <x v="3"/>
    <x v="3"/>
    <n v="0"/>
    <n v="0"/>
    <n v="0"/>
    <n v="0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.1077777777777778"/>
    <m/>
    <x v="1"/>
    <x v="21"/>
    <n v="0"/>
    <n v="0"/>
    <n v="0"/>
    <n v="0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0.89736683417085428"/>
    <m/>
    <x v="4"/>
    <x v="4"/>
    <n v="0"/>
    <n v="0"/>
    <n v="0"/>
    <n v="1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0.71272727272727276"/>
    <m/>
    <x v="3"/>
    <x v="3"/>
    <n v="0"/>
    <n v="0"/>
    <n v="0"/>
    <n v="1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1E-2"/>
    <m/>
    <x v="4"/>
    <x v="6"/>
    <n v="1"/>
    <n v="0"/>
    <n v="0"/>
    <n v="0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.617777777777778"/>
    <m/>
    <x v="5"/>
    <x v="9"/>
    <n v="0"/>
    <n v="0"/>
    <n v="0"/>
    <n v="0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0.96"/>
    <m/>
    <x v="6"/>
    <x v="20"/>
    <n v="0"/>
    <n v="0"/>
    <n v="0"/>
    <n v="1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0.20896851248642778"/>
    <m/>
    <x v="2"/>
    <x v="8"/>
    <n v="0"/>
    <n v="0"/>
    <n v="0"/>
    <n v="1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.2316363636363636"/>
    <m/>
    <x v="4"/>
    <x v="4"/>
    <n v="0"/>
    <n v="0"/>
    <n v="0"/>
    <n v="0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.0159097978227061"/>
    <m/>
    <x v="2"/>
    <x v="2"/>
    <n v="0"/>
    <n v="0"/>
    <n v="0"/>
    <n v="0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.3003999999999998"/>
    <m/>
    <x v="2"/>
    <x v="2"/>
    <n v="0"/>
    <n v="0"/>
    <n v="0"/>
    <n v="0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.355925925925926"/>
    <m/>
    <x v="1"/>
    <x v="7"/>
    <n v="0"/>
    <n v="0"/>
    <n v="0"/>
    <n v="0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.2909999999999999"/>
    <m/>
    <x v="3"/>
    <x v="3"/>
    <n v="0"/>
    <n v="0"/>
    <n v="0"/>
    <n v="0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.3651200000000001"/>
    <m/>
    <x v="2"/>
    <x v="8"/>
    <n v="0"/>
    <n v="0"/>
    <n v="0"/>
    <n v="0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0.17249999999999999"/>
    <m/>
    <x v="3"/>
    <x v="3"/>
    <n v="1"/>
    <n v="0"/>
    <n v="0"/>
    <n v="0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.1249397590361445"/>
    <m/>
    <x v="3"/>
    <x v="3"/>
    <n v="0"/>
    <n v="0"/>
    <n v="0"/>
    <n v="0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.2102150537634409"/>
    <m/>
    <x v="2"/>
    <x v="8"/>
    <n v="0"/>
    <n v="0"/>
    <n v="0"/>
    <n v="0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.1987096774193549"/>
    <m/>
    <x v="1"/>
    <x v="7"/>
    <n v="0"/>
    <n v="0"/>
    <n v="0"/>
    <n v="0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0.01"/>
    <m/>
    <x v="1"/>
    <x v="1"/>
    <n v="0"/>
    <n v="0"/>
    <n v="0"/>
    <n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0.64166909620991253"/>
    <m/>
    <x v="1"/>
    <x v="5"/>
    <n v="0"/>
    <n v="0"/>
    <n v="0"/>
    <n v="1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.2306746987951804"/>
    <m/>
    <x v="1"/>
    <x v="7"/>
    <n v="0"/>
    <n v="0"/>
    <n v="0"/>
    <n v="0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0.92984160506863778"/>
    <m/>
    <x v="3"/>
    <x v="3"/>
    <n v="0"/>
    <n v="0"/>
    <n v="0"/>
    <n v="1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0.58756567425569173"/>
    <m/>
    <x v="1"/>
    <x v="7"/>
    <n v="0"/>
    <n v="0"/>
    <n v="0"/>
    <n v="1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0.65022222222222226"/>
    <m/>
    <x v="3"/>
    <x v="3"/>
    <n v="0"/>
    <n v="0"/>
    <n v="0"/>
    <n v="1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0.73939560439560437"/>
    <m/>
    <x v="1"/>
    <x v="1"/>
    <n v="1"/>
    <n v="0"/>
    <n v="0"/>
    <n v="0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0.52666666666666662"/>
    <m/>
    <x v="7"/>
    <x v="14"/>
    <n v="0"/>
    <n v="0"/>
    <n v="0"/>
    <n v="1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.2095238095238097"/>
    <m/>
    <x v="1"/>
    <x v="1"/>
    <n v="0"/>
    <n v="0"/>
    <n v="0"/>
    <n v="0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.0001150627615063"/>
    <m/>
    <x v="3"/>
    <x v="3"/>
    <n v="0"/>
    <n v="0"/>
    <n v="0"/>
    <n v="0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.6231249999999999"/>
    <m/>
    <x v="2"/>
    <x v="8"/>
    <n v="0"/>
    <n v="0"/>
    <n v="0"/>
    <n v="0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0.78181818181818186"/>
    <m/>
    <x v="2"/>
    <x v="2"/>
    <n v="0"/>
    <n v="0"/>
    <n v="0"/>
    <n v="1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.4973770491803278"/>
    <m/>
    <x v="1"/>
    <x v="1"/>
    <n v="0"/>
    <n v="0"/>
    <n v="0"/>
    <n v="0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.5325714285714285"/>
    <m/>
    <x v="7"/>
    <x v="14"/>
    <n v="0"/>
    <n v="0"/>
    <n v="0"/>
    <n v="0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.0016943521594683"/>
    <m/>
    <x v="3"/>
    <x v="3"/>
    <n v="0"/>
    <n v="0"/>
    <n v="0"/>
    <n v="0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.2199004424778761"/>
    <m/>
    <x v="2"/>
    <x v="2"/>
    <n v="0"/>
    <n v="0"/>
    <n v="0"/>
    <n v="0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.3713265306122449"/>
    <m/>
    <x v="7"/>
    <x v="14"/>
    <n v="0"/>
    <n v="0"/>
    <n v="0"/>
    <n v="0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.155384615384615"/>
    <m/>
    <x v="3"/>
    <x v="3"/>
    <n v="0"/>
    <n v="0"/>
    <n v="0"/>
    <n v="0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0.3130913348946136"/>
    <m/>
    <x v="1"/>
    <x v="7"/>
    <n v="0"/>
    <n v="0"/>
    <n v="0"/>
    <n v="1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.240815450643777"/>
    <m/>
    <x v="4"/>
    <x v="12"/>
    <n v="0"/>
    <n v="0"/>
    <n v="0"/>
    <n v="0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599E-2"/>
    <m/>
    <x v="1"/>
    <x v="7"/>
    <n v="0"/>
    <n v="0"/>
    <n v="0"/>
    <n v="1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0.1063265306122449"/>
    <m/>
    <x v="5"/>
    <x v="18"/>
    <n v="0"/>
    <n v="0"/>
    <n v="0"/>
    <n v="1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0.82874999999999999"/>
    <m/>
    <x v="4"/>
    <x v="4"/>
    <n v="0"/>
    <n v="0"/>
    <n v="0"/>
    <n v="1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.6301447776628748"/>
    <m/>
    <x v="3"/>
    <x v="3"/>
    <n v="0"/>
    <n v="0"/>
    <n v="0"/>
    <n v="0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.9466666666666672"/>
    <m/>
    <x v="2"/>
    <x v="8"/>
    <n v="0"/>
    <n v="0"/>
    <n v="0"/>
    <n v="0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0.26191501103752757"/>
    <m/>
    <x v="3"/>
    <x v="3"/>
    <n v="0"/>
    <n v="0"/>
    <n v="0"/>
    <n v="1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0.74834782608695649"/>
    <m/>
    <x v="3"/>
    <x v="3"/>
    <n v="0"/>
    <n v="0"/>
    <n v="0"/>
    <n v="1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.1647680412371137"/>
    <m/>
    <x v="3"/>
    <x v="3"/>
    <n v="0"/>
    <n v="0"/>
    <n v="0"/>
    <n v="0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0.96208333333333329"/>
    <m/>
    <x v="0"/>
    <x v="0"/>
    <n v="0"/>
    <n v="0"/>
    <n v="0"/>
    <n v="1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.5771910112359548"/>
    <m/>
    <x v="3"/>
    <x v="3"/>
    <n v="0"/>
    <n v="0"/>
    <n v="0"/>
    <n v="0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.0845714285714285"/>
    <m/>
    <x v="2"/>
    <x v="8"/>
    <n v="0"/>
    <n v="0"/>
    <n v="0"/>
    <n v="0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0.61802325581395345"/>
    <m/>
    <x v="2"/>
    <x v="2"/>
    <n v="0"/>
    <n v="0"/>
    <n v="0"/>
    <n v="1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.2232472324723247"/>
    <m/>
    <x v="3"/>
    <x v="3"/>
    <n v="0"/>
    <n v="0"/>
    <n v="0"/>
    <n v="0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0.69117647058823528"/>
    <m/>
    <x v="1"/>
    <x v="1"/>
    <n v="0"/>
    <n v="0"/>
    <n v="0"/>
    <n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.9305555555555554"/>
    <m/>
    <x v="3"/>
    <x v="3"/>
    <n v="0"/>
    <n v="0"/>
    <n v="0"/>
    <n v="0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0.71799999999999997"/>
    <m/>
    <x v="4"/>
    <x v="19"/>
    <n v="0"/>
    <n v="0"/>
    <n v="0"/>
    <n v="1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0.31934684684684683"/>
    <m/>
    <x v="3"/>
    <x v="3"/>
    <n v="0"/>
    <n v="0"/>
    <n v="0"/>
    <n v="1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.2987375415282392"/>
    <m/>
    <x v="4"/>
    <x v="12"/>
    <n v="0"/>
    <n v="0"/>
    <n v="0"/>
    <n v="0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0.3201219512195122"/>
    <m/>
    <x v="3"/>
    <x v="3"/>
    <n v="0"/>
    <n v="0"/>
    <n v="0"/>
    <n v="1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0.23525352848928385"/>
    <m/>
    <x v="3"/>
    <x v="3"/>
    <n v="1"/>
    <n v="0"/>
    <n v="0"/>
    <n v="0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0.68594594594594593"/>
    <m/>
    <x v="3"/>
    <x v="3"/>
    <n v="0"/>
    <n v="0"/>
    <n v="0"/>
    <n v="1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0.37952380952380954"/>
    <m/>
    <x v="3"/>
    <x v="3"/>
    <n v="0"/>
    <n v="0"/>
    <n v="0"/>
    <n v="1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0.19992957746478873"/>
    <m/>
    <x v="1"/>
    <x v="1"/>
    <n v="0"/>
    <n v="0"/>
    <n v="0"/>
    <n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0.45636363636363636"/>
    <m/>
    <x v="1"/>
    <x v="7"/>
    <n v="0"/>
    <n v="0"/>
    <n v="0"/>
    <n v="1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.227605633802817"/>
    <m/>
    <x v="1"/>
    <x v="16"/>
    <n v="0"/>
    <n v="0"/>
    <n v="0"/>
    <n v="0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.61753164556962"/>
    <m/>
    <x v="1"/>
    <x v="5"/>
    <n v="0"/>
    <n v="0"/>
    <n v="0"/>
    <n v="0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0.63146341463414635"/>
    <m/>
    <x v="2"/>
    <x v="8"/>
    <n v="0"/>
    <n v="0"/>
    <n v="0"/>
    <n v="1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.9820475319926874"/>
    <m/>
    <x v="4"/>
    <x v="6"/>
    <n v="0"/>
    <n v="0"/>
    <n v="0"/>
    <n v="0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5E-2"/>
    <m/>
    <x v="1"/>
    <x v="5"/>
    <n v="0"/>
    <n v="0"/>
    <n v="0"/>
    <n v="1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0.5377777777777778"/>
    <m/>
    <x v="1"/>
    <x v="1"/>
    <n v="0"/>
    <n v="0"/>
    <n v="0"/>
    <n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0.02"/>
    <m/>
    <x v="3"/>
    <x v="3"/>
    <n v="0"/>
    <n v="0"/>
    <n v="0"/>
    <n v="1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.8119047619047617"/>
    <m/>
    <x v="2"/>
    <x v="2"/>
    <n v="0"/>
    <n v="0"/>
    <n v="0"/>
    <n v="0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0.78831325301204824"/>
    <m/>
    <x v="0"/>
    <x v="0"/>
    <n v="1"/>
    <n v="0"/>
    <n v="0"/>
    <n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.3440792216817234"/>
    <m/>
    <x v="3"/>
    <x v="3"/>
    <n v="0"/>
    <n v="0"/>
    <n v="0"/>
    <n v="0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2E-2"/>
    <m/>
    <x v="1"/>
    <x v="17"/>
    <n v="0"/>
    <n v="0"/>
    <n v="0"/>
    <n v="1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.3184615384615386"/>
    <m/>
    <x v="3"/>
    <x v="3"/>
    <n v="0"/>
    <n v="0"/>
    <n v="0"/>
    <n v="0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0.38844444444444443"/>
    <m/>
    <x v="5"/>
    <x v="13"/>
    <n v="1"/>
    <n v="0"/>
    <n v="0"/>
    <n v="0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.2569999999999997"/>
    <m/>
    <x v="1"/>
    <x v="1"/>
    <n v="0"/>
    <n v="0"/>
    <n v="0"/>
    <n v="0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0112239715591671"/>
    <m/>
    <x v="4"/>
    <x v="4"/>
    <n v="0"/>
    <n v="0"/>
    <n v="0"/>
    <n v="0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0.21188688946015424"/>
    <m/>
    <x v="4"/>
    <x v="4"/>
    <n v="0"/>
    <n v="1"/>
    <n v="0"/>
    <n v="0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0.67425531914893622"/>
    <m/>
    <x v="4"/>
    <x v="22"/>
    <n v="0"/>
    <n v="0"/>
    <n v="0"/>
    <n v="1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0.9492337164750958"/>
    <m/>
    <x v="3"/>
    <x v="3"/>
    <n v="0"/>
    <n v="0"/>
    <n v="0"/>
    <n v="1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.5185185185185186"/>
    <m/>
    <x v="3"/>
    <x v="3"/>
    <n v="0"/>
    <n v="0"/>
    <n v="0"/>
    <n v="0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.9516382252559727"/>
    <m/>
    <x v="1"/>
    <x v="7"/>
    <n v="0"/>
    <n v="0"/>
    <n v="0"/>
    <n v="0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.231428571428571"/>
    <m/>
    <x v="1"/>
    <x v="1"/>
    <n v="0"/>
    <n v="0"/>
    <n v="0"/>
    <n v="0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78E-2"/>
    <m/>
    <x v="3"/>
    <x v="3"/>
    <n v="0"/>
    <n v="0"/>
    <n v="0"/>
    <n v="1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.5507066557107643"/>
    <m/>
    <x v="3"/>
    <x v="3"/>
    <n v="0"/>
    <n v="0"/>
    <n v="0"/>
    <n v="0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0.44753477588871715"/>
    <m/>
    <x v="4"/>
    <x v="22"/>
    <n v="0"/>
    <n v="0"/>
    <n v="0"/>
    <n v="1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.1594736842105262"/>
    <m/>
    <x v="4"/>
    <x v="12"/>
    <n v="0"/>
    <n v="0"/>
    <n v="0"/>
    <n v="0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.3212709832134291"/>
    <m/>
    <x v="4"/>
    <x v="10"/>
    <n v="0"/>
    <n v="0"/>
    <n v="0"/>
    <n v="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1E-2"/>
    <m/>
    <x v="3"/>
    <x v="3"/>
    <n v="0"/>
    <n v="0"/>
    <n v="0"/>
    <n v="1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0.9862551440329218"/>
    <m/>
    <x v="0"/>
    <x v="0"/>
    <n v="0"/>
    <n v="0"/>
    <n v="0"/>
    <n v="1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.3797916666666667"/>
    <m/>
    <x v="7"/>
    <x v="14"/>
    <n v="0"/>
    <n v="0"/>
    <n v="0"/>
    <n v="0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0.93810996563573879"/>
    <m/>
    <x v="3"/>
    <x v="3"/>
    <n v="0"/>
    <n v="0"/>
    <n v="0"/>
    <n v="1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.0363930885529156"/>
    <m/>
    <x v="4"/>
    <x v="22"/>
    <n v="0"/>
    <n v="0"/>
    <n v="0"/>
    <n v="0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.6017404129793511"/>
    <m/>
    <x v="1"/>
    <x v="1"/>
    <n v="0"/>
    <n v="0"/>
    <n v="0"/>
    <n v="0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.6663333333333332"/>
    <m/>
    <x v="7"/>
    <x v="14"/>
    <n v="0"/>
    <n v="0"/>
    <n v="0"/>
    <n v="0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.687208538587849"/>
    <m/>
    <x v="6"/>
    <x v="20"/>
    <n v="0"/>
    <n v="0"/>
    <n v="0"/>
    <n v="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.1990717911530093"/>
    <m/>
    <x v="4"/>
    <x v="10"/>
    <n v="0"/>
    <n v="0"/>
    <n v="0"/>
    <n v="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.936892523364486"/>
    <m/>
    <x v="6"/>
    <x v="20"/>
    <n v="0"/>
    <n v="0"/>
    <n v="0"/>
    <n v="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.2016666666666671"/>
    <m/>
    <x v="6"/>
    <x v="11"/>
    <n v="0"/>
    <n v="0"/>
    <n v="0"/>
    <n v="0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0.76708333333333334"/>
    <m/>
    <x v="3"/>
    <x v="3"/>
    <n v="1"/>
    <n v="0"/>
    <n v="0"/>
    <n v="0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.7126470588235294"/>
    <m/>
    <x v="3"/>
    <x v="3"/>
    <n v="0"/>
    <n v="0"/>
    <n v="0"/>
    <n v="0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.5789473684210527"/>
    <m/>
    <x v="4"/>
    <x v="10"/>
    <n v="0"/>
    <n v="0"/>
    <n v="0"/>
    <n v="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.0908"/>
    <m/>
    <x v="6"/>
    <x v="11"/>
    <n v="0"/>
    <n v="0"/>
    <n v="0"/>
    <n v="0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0.41732558139534881"/>
    <m/>
    <x v="4"/>
    <x v="10"/>
    <n v="0"/>
    <n v="0"/>
    <n v="0"/>
    <n v="1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0.10944303797468355"/>
    <m/>
    <x v="1"/>
    <x v="1"/>
    <n v="0"/>
    <n v="0"/>
    <n v="0"/>
    <n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.593763440860215"/>
    <m/>
    <x v="4"/>
    <x v="10"/>
    <n v="0"/>
    <n v="0"/>
    <n v="0"/>
    <n v="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.2241666666666671"/>
    <m/>
    <x v="3"/>
    <x v="3"/>
    <n v="0"/>
    <n v="0"/>
    <n v="0"/>
    <n v="0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0.97718749999999999"/>
    <m/>
    <x v="2"/>
    <x v="8"/>
    <n v="0"/>
    <n v="0"/>
    <n v="0"/>
    <n v="1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.1878911564625847"/>
    <m/>
    <x v="3"/>
    <x v="3"/>
    <n v="0"/>
    <n v="0"/>
    <n v="0"/>
    <n v="0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0191632047477746"/>
    <m/>
    <x v="5"/>
    <x v="9"/>
    <n v="0"/>
    <n v="0"/>
    <n v="0"/>
    <n v="0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.2772619047619047"/>
    <m/>
    <x v="1"/>
    <x v="1"/>
    <n v="0"/>
    <n v="0"/>
    <n v="0"/>
    <n v="0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.4521739130434783"/>
    <m/>
    <x v="3"/>
    <x v="3"/>
    <n v="0"/>
    <n v="0"/>
    <n v="0"/>
    <n v="0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.6971428571428575"/>
    <m/>
    <x v="3"/>
    <x v="3"/>
    <n v="0"/>
    <n v="0"/>
    <n v="0"/>
    <n v="0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.0934482758620687"/>
    <m/>
    <x v="3"/>
    <x v="3"/>
    <n v="0"/>
    <n v="0"/>
    <n v="0"/>
    <n v="0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.2553333333333332"/>
    <m/>
    <x v="2"/>
    <x v="2"/>
    <n v="0"/>
    <n v="0"/>
    <n v="0"/>
    <n v="0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.3261616161616168"/>
    <m/>
    <x v="5"/>
    <x v="13"/>
    <n v="0"/>
    <n v="0"/>
    <n v="0"/>
    <n v="0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.1133870967741935"/>
    <m/>
    <x v="6"/>
    <x v="20"/>
    <n v="0"/>
    <n v="0"/>
    <n v="0"/>
    <n v="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.7332520325203253"/>
    <m/>
    <x v="5"/>
    <x v="18"/>
    <n v="0"/>
    <n v="0"/>
    <n v="0"/>
    <n v="0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0.03"/>
    <m/>
    <x v="1"/>
    <x v="1"/>
    <n v="0"/>
    <n v="0"/>
    <n v="0"/>
    <n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0.54084507042253516"/>
    <m/>
    <x v="3"/>
    <x v="3"/>
    <n v="0"/>
    <n v="0"/>
    <n v="0"/>
    <n v="1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.2629999999999999"/>
    <m/>
    <x v="3"/>
    <x v="3"/>
    <n v="0"/>
    <n v="0"/>
    <n v="0"/>
    <n v="0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0.8902139917695473"/>
    <m/>
    <x v="4"/>
    <x v="6"/>
    <n v="0"/>
    <n v="0"/>
    <n v="0"/>
    <n v="1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.8489130434782608"/>
    <m/>
    <x v="5"/>
    <x v="9"/>
    <n v="0"/>
    <n v="0"/>
    <n v="0"/>
    <n v="0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.2016770186335404"/>
    <m/>
    <x v="1"/>
    <x v="1"/>
    <n v="0"/>
    <n v="0"/>
    <n v="0"/>
    <n v="0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0.23390243902439026"/>
    <m/>
    <x v="1"/>
    <x v="1"/>
    <n v="0"/>
    <n v="0"/>
    <n v="0"/>
    <n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.46"/>
    <m/>
    <x v="3"/>
    <x v="3"/>
    <n v="0"/>
    <n v="0"/>
    <n v="0"/>
    <n v="0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.6848000000000001"/>
    <m/>
    <x v="3"/>
    <x v="3"/>
    <n v="0"/>
    <n v="0"/>
    <n v="0"/>
    <n v="0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.9749999999999996"/>
    <m/>
    <x v="7"/>
    <x v="14"/>
    <n v="0"/>
    <n v="0"/>
    <n v="0"/>
    <n v="0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.5769841269841269"/>
    <m/>
    <x v="1"/>
    <x v="1"/>
    <n v="0"/>
    <n v="0"/>
    <n v="0"/>
    <n v="0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0.31201660735468567"/>
    <m/>
    <x v="1"/>
    <x v="1"/>
    <n v="0"/>
    <n v="0"/>
    <n v="0"/>
    <n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.1341176470588237"/>
    <m/>
    <x v="1"/>
    <x v="7"/>
    <n v="0"/>
    <n v="0"/>
    <n v="0"/>
    <n v="0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.7089655172413791"/>
    <m/>
    <x v="7"/>
    <x v="14"/>
    <n v="0"/>
    <n v="0"/>
    <n v="0"/>
    <n v="0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.6266447368421053"/>
    <m/>
    <x v="3"/>
    <x v="3"/>
    <n v="0"/>
    <n v="0"/>
    <n v="0"/>
    <n v="0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.2308163265306122"/>
    <m/>
    <x v="3"/>
    <x v="3"/>
    <n v="0"/>
    <n v="0"/>
    <n v="0"/>
    <n v="0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0.76766756032171579"/>
    <m/>
    <x v="1"/>
    <x v="17"/>
    <n v="0"/>
    <n v="0"/>
    <n v="0"/>
    <n v="1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.3362012987012988"/>
    <m/>
    <x v="3"/>
    <x v="3"/>
    <n v="0"/>
    <n v="0"/>
    <n v="0"/>
    <n v="0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.8053333333333332"/>
    <m/>
    <x v="4"/>
    <x v="4"/>
    <n v="0"/>
    <n v="0"/>
    <n v="0"/>
    <n v="0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.5262857142857142"/>
    <m/>
    <x v="4"/>
    <x v="19"/>
    <n v="0"/>
    <n v="0"/>
    <n v="0"/>
    <n v="0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0.27176538240368026"/>
    <m/>
    <x v="6"/>
    <x v="11"/>
    <n v="1"/>
    <n v="0"/>
    <n v="0"/>
    <n v="0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E-2"/>
    <m/>
    <x v="7"/>
    <x v="14"/>
    <n v="0"/>
    <n v="1"/>
    <n v="0"/>
    <n v="0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.0400978473581213"/>
    <m/>
    <x v="3"/>
    <x v="3"/>
    <n v="0"/>
    <n v="0"/>
    <n v="0"/>
    <n v="0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.3723076923076922"/>
    <m/>
    <x v="3"/>
    <x v="3"/>
    <n v="0"/>
    <n v="0"/>
    <n v="0"/>
    <n v="0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0.32208333333333333"/>
    <m/>
    <x v="3"/>
    <x v="3"/>
    <n v="0"/>
    <n v="0"/>
    <n v="0"/>
    <n v="1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.4151282051282053"/>
    <m/>
    <x v="5"/>
    <x v="18"/>
    <n v="0"/>
    <n v="0"/>
    <n v="0"/>
    <n v="0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0.96799999999999997"/>
    <m/>
    <x v="6"/>
    <x v="11"/>
    <n v="0"/>
    <n v="0"/>
    <n v="0"/>
    <n v="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.664285714285715"/>
    <m/>
    <x v="3"/>
    <x v="3"/>
    <n v="0"/>
    <n v="0"/>
    <n v="0"/>
    <n v="0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.2588888888888889"/>
    <m/>
    <x v="2"/>
    <x v="2"/>
    <n v="0"/>
    <n v="0"/>
    <n v="0"/>
    <n v="0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.7070000000000001"/>
    <m/>
    <x v="3"/>
    <x v="3"/>
    <n v="0"/>
    <n v="0"/>
    <n v="0"/>
    <n v="0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.8144"/>
    <m/>
    <x v="4"/>
    <x v="10"/>
    <n v="0"/>
    <n v="0"/>
    <n v="0"/>
    <n v="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0.91520972644376897"/>
    <m/>
    <x v="3"/>
    <x v="3"/>
    <n v="0"/>
    <n v="0"/>
    <n v="0"/>
    <n v="1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.0804761904761904"/>
    <m/>
    <x v="4"/>
    <x v="19"/>
    <n v="0"/>
    <n v="0"/>
    <n v="0"/>
    <n v="0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0.18728395061728395"/>
    <m/>
    <x v="1"/>
    <x v="1"/>
    <n v="0"/>
    <n v="0"/>
    <n v="0"/>
    <n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0.83193877551020412"/>
    <m/>
    <x v="2"/>
    <x v="2"/>
    <n v="0"/>
    <n v="0"/>
    <n v="0"/>
    <n v="1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.0633333333333335"/>
    <m/>
    <x v="3"/>
    <x v="3"/>
    <n v="0"/>
    <n v="0"/>
    <n v="0"/>
    <n v="0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0.17446030330062445"/>
    <m/>
    <x v="3"/>
    <x v="3"/>
    <n v="1"/>
    <n v="0"/>
    <n v="0"/>
    <n v="0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.0973015873015872"/>
    <m/>
    <x v="1"/>
    <x v="5"/>
    <n v="0"/>
    <n v="0"/>
    <n v="0"/>
    <n v="0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0.97785714285714287"/>
    <m/>
    <x v="1"/>
    <x v="16"/>
    <n v="0"/>
    <n v="0"/>
    <n v="0"/>
    <n v="1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.842500000000001"/>
    <m/>
    <x v="3"/>
    <x v="3"/>
    <n v="0"/>
    <n v="0"/>
    <n v="0"/>
    <n v="0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0.54402135231316728"/>
    <m/>
    <x v="4"/>
    <x v="4"/>
    <n v="0"/>
    <n v="0"/>
    <n v="0"/>
    <n v="1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.5661111111111108"/>
    <m/>
    <x v="2"/>
    <x v="2"/>
    <n v="0"/>
    <n v="0"/>
    <n v="0"/>
    <n v="0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85E-2"/>
    <m/>
    <x v="0"/>
    <x v="0"/>
    <n v="0"/>
    <n v="0"/>
    <n v="0"/>
    <n v="1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0.16384615384615384"/>
    <m/>
    <x v="3"/>
    <x v="3"/>
    <n v="1"/>
    <n v="0"/>
    <n v="0"/>
    <n v="0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.396666666666667"/>
    <m/>
    <x v="3"/>
    <x v="3"/>
    <n v="0"/>
    <n v="0"/>
    <n v="0"/>
    <n v="0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0.35650077760497667"/>
    <m/>
    <x v="3"/>
    <x v="3"/>
    <n v="0"/>
    <n v="0"/>
    <n v="0"/>
    <n v="1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0.54950819672131146"/>
    <m/>
    <x v="3"/>
    <x v="3"/>
    <n v="0"/>
    <n v="0"/>
    <n v="0"/>
    <n v="1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0.94236111111111109"/>
    <m/>
    <x v="3"/>
    <x v="3"/>
    <n v="0"/>
    <n v="0"/>
    <n v="0"/>
    <n v="1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.4391428571428571"/>
    <m/>
    <x v="1"/>
    <x v="1"/>
    <n v="0"/>
    <n v="0"/>
    <n v="0"/>
    <n v="0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0.51421052631578945"/>
    <m/>
    <x v="0"/>
    <x v="0"/>
    <n v="0"/>
    <n v="0"/>
    <n v="0"/>
    <n v="1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0.05"/>
    <m/>
    <x v="5"/>
    <x v="9"/>
    <n v="0"/>
    <n v="0"/>
    <n v="0"/>
    <n v="1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.446666666666667"/>
    <m/>
    <x v="4"/>
    <x v="4"/>
    <n v="0"/>
    <n v="0"/>
    <n v="0"/>
    <n v="0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0.31844940867279897"/>
    <m/>
    <x v="3"/>
    <x v="3"/>
    <n v="0"/>
    <n v="0"/>
    <n v="0"/>
    <n v="1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0.82617647058823529"/>
    <m/>
    <x v="1"/>
    <x v="7"/>
    <n v="0"/>
    <n v="0"/>
    <n v="0"/>
    <n v="1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.4614285714285717"/>
    <m/>
    <x v="4"/>
    <x v="4"/>
    <n v="0"/>
    <n v="0"/>
    <n v="0"/>
    <n v="0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.8621428571428571"/>
    <m/>
    <x v="3"/>
    <x v="3"/>
    <n v="0"/>
    <n v="0"/>
    <n v="0"/>
    <n v="0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2E-2"/>
    <m/>
    <x v="3"/>
    <x v="3"/>
    <n v="0"/>
    <n v="0"/>
    <n v="0"/>
    <n v="1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.3213677811550153"/>
    <m/>
    <x v="5"/>
    <x v="13"/>
    <n v="0"/>
    <n v="0"/>
    <n v="0"/>
    <n v="0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0.74077834179357027"/>
    <m/>
    <x v="3"/>
    <x v="3"/>
    <n v="0"/>
    <n v="0"/>
    <n v="0"/>
    <n v="1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0.75292682926829269"/>
    <m/>
    <x v="1"/>
    <x v="7"/>
    <n v="1"/>
    <n v="0"/>
    <n v="0"/>
    <n v="0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0.20333333333333334"/>
    <m/>
    <x v="6"/>
    <x v="11"/>
    <n v="0"/>
    <n v="0"/>
    <n v="0"/>
    <n v="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.0336507936507937"/>
    <m/>
    <x v="3"/>
    <x v="3"/>
    <n v="0"/>
    <n v="0"/>
    <n v="0"/>
    <n v="0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.1022842639593908"/>
    <m/>
    <x v="3"/>
    <x v="3"/>
    <n v="0"/>
    <n v="0"/>
    <n v="0"/>
    <n v="0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.9531818181818181"/>
    <m/>
    <x v="1"/>
    <x v="1"/>
    <n v="0"/>
    <n v="0"/>
    <n v="0"/>
    <n v="0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.9471428571428571"/>
    <m/>
    <x v="4"/>
    <x v="4"/>
    <n v="0"/>
    <n v="0"/>
    <n v="0"/>
    <n v="0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0.33894736842105261"/>
    <m/>
    <x v="3"/>
    <x v="3"/>
    <n v="0"/>
    <n v="0"/>
    <n v="0"/>
    <n v="1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0.66677083333333331"/>
    <m/>
    <x v="0"/>
    <x v="0"/>
    <n v="0"/>
    <n v="0"/>
    <n v="0"/>
    <n v="1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0.19227272727272726"/>
    <m/>
    <x v="3"/>
    <x v="3"/>
    <n v="0"/>
    <n v="0"/>
    <n v="0"/>
    <n v="1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0.15842105263157893"/>
    <m/>
    <x v="1"/>
    <x v="1"/>
    <n v="0"/>
    <n v="0"/>
    <n v="0"/>
    <n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0.38702380952380955"/>
    <m/>
    <x v="2"/>
    <x v="2"/>
    <n v="1"/>
    <n v="0"/>
    <n v="0"/>
    <n v="0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3E-2"/>
    <m/>
    <x v="5"/>
    <x v="13"/>
    <n v="0"/>
    <n v="0"/>
    <n v="0"/>
    <n v="1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0.94144366197183094"/>
    <m/>
    <x v="4"/>
    <x v="12"/>
    <n v="0"/>
    <n v="0"/>
    <n v="0"/>
    <n v="1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.6656234096692113"/>
    <m/>
    <x v="3"/>
    <x v="3"/>
    <n v="0"/>
    <n v="0"/>
    <n v="0"/>
    <n v="0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0.24134831460674158"/>
    <m/>
    <x v="4"/>
    <x v="4"/>
    <n v="0"/>
    <n v="0"/>
    <n v="0"/>
    <n v="1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.6405633802816901"/>
    <m/>
    <x v="3"/>
    <x v="3"/>
    <n v="0"/>
    <n v="0"/>
    <n v="0"/>
    <n v="0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0.90723076923076929"/>
    <m/>
    <x v="3"/>
    <x v="3"/>
    <n v="0"/>
    <n v="0"/>
    <n v="0"/>
    <n v="1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0.46194444444444444"/>
    <m/>
    <x v="4"/>
    <x v="10"/>
    <n v="0"/>
    <n v="0"/>
    <n v="0"/>
    <n v="1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0.38538461538461538"/>
    <m/>
    <x v="3"/>
    <x v="3"/>
    <n v="0"/>
    <n v="0"/>
    <n v="0"/>
    <n v="1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.3356231003039514"/>
    <m/>
    <x v="1"/>
    <x v="1"/>
    <n v="0"/>
    <n v="0"/>
    <n v="0"/>
    <n v="0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0.22896588486140726"/>
    <m/>
    <x v="6"/>
    <x v="11"/>
    <n v="0"/>
    <n v="1"/>
    <n v="0"/>
    <n v="0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.8495548961424333"/>
    <m/>
    <x v="4"/>
    <x v="4"/>
    <n v="0"/>
    <n v="0"/>
    <n v="0"/>
    <n v="0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.4372727272727275"/>
    <m/>
    <x v="0"/>
    <x v="0"/>
    <n v="0"/>
    <n v="0"/>
    <n v="0"/>
    <n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.999806763285024"/>
    <m/>
    <x v="2"/>
    <x v="8"/>
    <n v="0"/>
    <n v="0"/>
    <n v="0"/>
    <n v="0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.2395833333333333"/>
    <m/>
    <x v="3"/>
    <x v="3"/>
    <n v="0"/>
    <n v="0"/>
    <n v="0"/>
    <n v="0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.8661329305135952"/>
    <m/>
    <x v="1"/>
    <x v="1"/>
    <n v="0"/>
    <n v="0"/>
    <n v="0"/>
    <n v="0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.1428538550057536"/>
    <m/>
    <x v="1"/>
    <x v="1"/>
    <n v="0"/>
    <n v="0"/>
    <n v="0"/>
    <n v="0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0.97032531824611035"/>
    <m/>
    <x v="1"/>
    <x v="1"/>
    <n v="0"/>
    <n v="0"/>
    <n v="0"/>
    <n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.2281904761904763"/>
    <m/>
    <x v="3"/>
    <x v="3"/>
    <n v="0"/>
    <n v="0"/>
    <n v="0"/>
    <n v="0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.7914326647564469"/>
    <m/>
    <x v="3"/>
    <x v="3"/>
    <n v="0"/>
    <n v="0"/>
    <n v="0"/>
    <n v="0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0.79951577402787966"/>
    <m/>
    <x v="3"/>
    <x v="3"/>
    <n v="1"/>
    <n v="0"/>
    <n v="0"/>
    <n v="0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0.94242587601078165"/>
    <m/>
    <x v="7"/>
    <x v="14"/>
    <n v="0"/>
    <n v="0"/>
    <n v="0"/>
    <n v="1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0.84669291338582675"/>
    <m/>
    <x v="1"/>
    <x v="7"/>
    <n v="0"/>
    <n v="0"/>
    <n v="0"/>
    <n v="1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0.66521920668058454"/>
    <m/>
    <x v="3"/>
    <x v="3"/>
    <n v="0"/>
    <n v="0"/>
    <n v="0"/>
    <n v="1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0.53922222222222227"/>
    <m/>
    <x v="3"/>
    <x v="3"/>
    <n v="0"/>
    <n v="0"/>
    <n v="0"/>
    <n v="1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0.41983299595141699"/>
    <m/>
    <x v="6"/>
    <x v="11"/>
    <n v="0"/>
    <n v="0"/>
    <n v="0"/>
    <n v="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0.14694796954314721"/>
    <m/>
    <x v="4"/>
    <x v="6"/>
    <n v="0"/>
    <n v="0"/>
    <n v="0"/>
    <n v="1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0.34475"/>
    <m/>
    <x v="1"/>
    <x v="7"/>
    <n v="0"/>
    <n v="0"/>
    <n v="0"/>
    <n v="1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.007777777777777"/>
    <m/>
    <x v="2"/>
    <x v="2"/>
    <n v="0"/>
    <n v="0"/>
    <n v="0"/>
    <n v="0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0.71770351758793971"/>
    <m/>
    <x v="0"/>
    <x v="0"/>
    <n v="0"/>
    <n v="0"/>
    <n v="0"/>
    <n v="1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0.53074115044247783"/>
    <m/>
    <x v="3"/>
    <x v="3"/>
    <n v="0"/>
    <n v="0"/>
    <n v="0"/>
    <n v="1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0.05"/>
    <m/>
    <x v="1"/>
    <x v="17"/>
    <n v="0"/>
    <n v="0"/>
    <n v="0"/>
    <n v="1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.2770715249662619"/>
    <m/>
    <x v="1"/>
    <x v="1"/>
    <n v="0"/>
    <n v="0"/>
    <n v="0"/>
    <n v="0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0.34892857142857142"/>
    <m/>
    <x v="3"/>
    <x v="3"/>
    <n v="0"/>
    <n v="0"/>
    <n v="0"/>
    <n v="1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.105982142857143"/>
    <m/>
    <x v="3"/>
    <x v="3"/>
    <n v="0"/>
    <n v="0"/>
    <n v="0"/>
    <n v="0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.2373770491803278"/>
    <m/>
    <x v="4"/>
    <x v="4"/>
    <n v="0"/>
    <n v="0"/>
    <n v="0"/>
    <n v="0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0.58973684210526311"/>
    <m/>
    <x v="2"/>
    <x v="8"/>
    <n v="0"/>
    <n v="1"/>
    <n v="0"/>
    <n v="0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0.36892473118279567"/>
    <m/>
    <x v="3"/>
    <x v="3"/>
    <n v="0"/>
    <n v="0"/>
    <n v="0"/>
    <n v="1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.8491304347826087"/>
    <m/>
    <x v="6"/>
    <x v="11"/>
    <n v="0"/>
    <n v="0"/>
    <n v="0"/>
    <n v="0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0.11814432989690722"/>
    <m/>
    <x v="7"/>
    <x v="14"/>
    <n v="0"/>
    <n v="0"/>
    <n v="0"/>
    <n v="1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.9870000000000001"/>
    <m/>
    <x v="4"/>
    <x v="10"/>
    <n v="0"/>
    <n v="0"/>
    <n v="0"/>
    <n v="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.2635175879396985"/>
    <m/>
    <x v="3"/>
    <x v="3"/>
    <n v="0"/>
    <n v="0"/>
    <n v="0"/>
    <n v="0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.7356363636363636"/>
    <m/>
    <x v="3"/>
    <x v="3"/>
    <n v="0"/>
    <n v="0"/>
    <n v="0"/>
    <n v="0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.7175675675675675"/>
    <m/>
    <x v="1"/>
    <x v="1"/>
    <n v="0"/>
    <n v="0"/>
    <n v="0"/>
    <n v="0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.601923076923077"/>
    <m/>
    <x v="1"/>
    <x v="1"/>
    <n v="0"/>
    <n v="0"/>
    <n v="0"/>
    <n v="0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.163333333333334"/>
    <m/>
    <x v="1"/>
    <x v="7"/>
    <n v="0"/>
    <n v="0"/>
    <n v="0"/>
    <n v="0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.3343749999999996"/>
    <m/>
    <x v="3"/>
    <x v="3"/>
    <n v="0"/>
    <n v="0"/>
    <n v="0"/>
    <n v="0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.9211111111111112"/>
    <m/>
    <x v="3"/>
    <x v="3"/>
    <n v="0"/>
    <n v="0"/>
    <n v="0"/>
    <n v="0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0.18888888888888888"/>
    <m/>
    <x v="3"/>
    <x v="3"/>
    <n v="0"/>
    <n v="0"/>
    <n v="0"/>
    <n v="1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.7680769230769231"/>
    <m/>
    <x v="4"/>
    <x v="4"/>
    <n v="0"/>
    <n v="0"/>
    <n v="0"/>
    <n v="0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.730185185185185"/>
    <m/>
    <x v="4"/>
    <x v="19"/>
    <n v="0"/>
    <n v="0"/>
    <n v="0"/>
    <n v="0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.593633125556545"/>
    <m/>
    <x v="3"/>
    <x v="3"/>
    <n v="0"/>
    <n v="0"/>
    <n v="0"/>
    <n v="0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0.67869978858350954"/>
    <m/>
    <x v="3"/>
    <x v="3"/>
    <n v="0"/>
    <n v="0"/>
    <n v="0"/>
    <n v="1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.915555555555555"/>
    <m/>
    <x v="4"/>
    <x v="4"/>
    <n v="0"/>
    <n v="0"/>
    <n v="0"/>
    <n v="0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.3018222222222224"/>
    <m/>
    <x v="3"/>
    <x v="3"/>
    <n v="0"/>
    <n v="0"/>
    <n v="0"/>
    <n v="0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0.13185782556750297"/>
    <m/>
    <x v="4"/>
    <x v="4"/>
    <n v="0"/>
    <n v="0"/>
    <n v="0"/>
    <n v="1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0.54777777777777781"/>
    <m/>
    <x v="1"/>
    <x v="7"/>
    <n v="0"/>
    <n v="0"/>
    <n v="0"/>
    <n v="1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.6102941176470589"/>
    <m/>
    <x v="1"/>
    <x v="1"/>
    <n v="0"/>
    <n v="0"/>
    <n v="0"/>
    <n v="0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0.10257545271629778"/>
    <m/>
    <x v="3"/>
    <x v="3"/>
    <n v="0"/>
    <n v="0"/>
    <n v="0"/>
    <n v="1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0.13962962962962963"/>
    <m/>
    <x v="4"/>
    <x v="4"/>
    <n v="0"/>
    <n v="0"/>
    <n v="0"/>
    <n v="1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0.40444444444444444"/>
    <m/>
    <x v="3"/>
    <x v="3"/>
    <n v="0"/>
    <n v="0"/>
    <n v="0"/>
    <n v="1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.6032"/>
    <m/>
    <x v="3"/>
    <x v="3"/>
    <n v="0"/>
    <n v="0"/>
    <n v="0"/>
    <n v="0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.8394339622641509"/>
    <m/>
    <x v="3"/>
    <x v="3"/>
    <n v="0"/>
    <n v="0"/>
    <n v="0"/>
    <n v="0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0.63769230769230767"/>
    <m/>
    <x v="7"/>
    <x v="14"/>
    <n v="0"/>
    <n v="0"/>
    <n v="0"/>
    <n v="1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.2538095238095237"/>
    <m/>
    <x v="0"/>
    <x v="0"/>
    <n v="0"/>
    <n v="0"/>
    <n v="0"/>
    <n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.7200961538461539"/>
    <m/>
    <x v="4"/>
    <x v="4"/>
    <n v="0"/>
    <n v="0"/>
    <n v="0"/>
    <n v="0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.4616709511568124"/>
    <m/>
    <x v="5"/>
    <x v="9"/>
    <n v="0"/>
    <n v="0"/>
    <n v="0"/>
    <n v="0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0.76423616236162362"/>
    <m/>
    <x v="3"/>
    <x v="3"/>
    <n v="0"/>
    <n v="0"/>
    <n v="0"/>
    <n v="1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0.39261467889908258"/>
    <m/>
    <x v="2"/>
    <x v="8"/>
    <n v="0"/>
    <n v="0"/>
    <n v="0"/>
    <n v="1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0.11270034843205574"/>
    <m/>
    <x v="1"/>
    <x v="7"/>
    <n v="1"/>
    <n v="0"/>
    <n v="0"/>
    <n v="0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.2211084337349398"/>
    <m/>
    <x v="3"/>
    <x v="3"/>
    <n v="0"/>
    <n v="0"/>
    <n v="0"/>
    <n v="0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.8654166666666667"/>
    <m/>
    <x v="7"/>
    <x v="14"/>
    <n v="0"/>
    <n v="0"/>
    <n v="0"/>
    <n v="0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E-2"/>
    <m/>
    <x v="5"/>
    <x v="9"/>
    <n v="0"/>
    <n v="0"/>
    <n v="0"/>
    <n v="1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0.65642371234207963"/>
    <m/>
    <x v="2"/>
    <x v="8"/>
    <n v="0"/>
    <n v="0"/>
    <n v="0"/>
    <n v="1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.2896178343949045"/>
    <m/>
    <x v="1"/>
    <x v="17"/>
    <n v="0"/>
    <n v="0"/>
    <n v="0"/>
    <n v="0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.6937499999999996"/>
    <m/>
    <x v="4"/>
    <x v="4"/>
    <n v="0"/>
    <n v="0"/>
    <n v="0"/>
    <n v="0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.3011267605633803"/>
    <m/>
    <x v="3"/>
    <x v="3"/>
    <n v="0"/>
    <n v="0"/>
    <n v="0"/>
    <n v="0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.6705422993492407"/>
    <m/>
    <x v="4"/>
    <x v="6"/>
    <n v="0"/>
    <n v="0"/>
    <n v="0"/>
    <n v="0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.738641975308642"/>
    <m/>
    <x v="1"/>
    <x v="1"/>
    <n v="0"/>
    <n v="0"/>
    <n v="0"/>
    <n v="0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.1776470588235295"/>
    <m/>
    <x v="4"/>
    <x v="10"/>
    <n v="0"/>
    <n v="0"/>
    <n v="0"/>
    <n v="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0.63850976361767731"/>
    <m/>
    <x v="1"/>
    <x v="7"/>
    <n v="0"/>
    <n v="0"/>
    <n v="0"/>
    <n v="1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0.02"/>
    <m/>
    <x v="7"/>
    <x v="14"/>
    <n v="0"/>
    <n v="0"/>
    <n v="0"/>
    <n v="1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.302222222222222"/>
    <m/>
    <x v="3"/>
    <x v="3"/>
    <n v="0"/>
    <n v="0"/>
    <n v="0"/>
    <n v="0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0.40356164383561643"/>
    <m/>
    <x v="4"/>
    <x v="12"/>
    <n v="0"/>
    <n v="0"/>
    <n v="0"/>
    <n v="1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0.86220633299284988"/>
    <m/>
    <x v="3"/>
    <x v="3"/>
    <n v="0"/>
    <n v="0"/>
    <n v="0"/>
    <n v="1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.1558486707566464"/>
    <m/>
    <x v="3"/>
    <x v="3"/>
    <n v="0"/>
    <n v="0"/>
    <n v="0"/>
    <n v="0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0.89618243243243245"/>
    <m/>
    <x v="3"/>
    <x v="3"/>
    <n v="0"/>
    <n v="0"/>
    <n v="0"/>
    <n v="1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.8214503816793892"/>
    <m/>
    <x v="4"/>
    <x v="4"/>
    <n v="0"/>
    <n v="0"/>
    <n v="0"/>
    <n v="0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.5588235294117645"/>
    <m/>
    <x v="3"/>
    <x v="3"/>
    <n v="0"/>
    <n v="0"/>
    <n v="0"/>
    <n v="0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.3183695652173912"/>
    <m/>
    <x v="4"/>
    <x v="4"/>
    <n v="0"/>
    <n v="0"/>
    <n v="0"/>
    <n v="0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0.46315634218289087"/>
    <m/>
    <x v="1"/>
    <x v="1"/>
    <n v="0"/>
    <n v="0"/>
    <n v="0"/>
    <n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0.36132726089785294"/>
    <m/>
    <x v="6"/>
    <x v="20"/>
    <n v="0"/>
    <n v="1"/>
    <n v="0"/>
    <n v="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.0462820512820512"/>
    <m/>
    <x v="3"/>
    <x v="3"/>
    <n v="0"/>
    <n v="0"/>
    <n v="0"/>
    <n v="0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.6885714285714286"/>
    <m/>
    <x v="5"/>
    <x v="13"/>
    <n v="0"/>
    <n v="0"/>
    <n v="0"/>
    <n v="0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0.62072823218997364"/>
    <m/>
    <x v="4"/>
    <x v="10"/>
    <n v="0"/>
    <n v="1"/>
    <n v="0"/>
    <n v="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0.84699787460148779"/>
    <m/>
    <x v="0"/>
    <x v="0"/>
    <n v="0"/>
    <n v="0"/>
    <n v="0"/>
    <n v="1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0.11059030837004405"/>
    <m/>
    <x v="3"/>
    <x v="3"/>
    <n v="0"/>
    <n v="0"/>
    <n v="0"/>
    <n v="1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0.43838781575037145"/>
    <m/>
    <x v="4"/>
    <x v="4"/>
    <n v="0"/>
    <n v="0"/>
    <n v="0"/>
    <n v="1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0.55470588235294116"/>
    <m/>
    <x v="3"/>
    <x v="3"/>
    <n v="0"/>
    <n v="0"/>
    <n v="0"/>
    <n v="1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0.57399511301160655"/>
    <m/>
    <x v="4"/>
    <x v="4"/>
    <n v="0"/>
    <n v="0"/>
    <n v="0"/>
    <n v="1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.2343497363796134"/>
    <m/>
    <x v="2"/>
    <x v="2"/>
    <n v="0"/>
    <n v="0"/>
    <n v="0"/>
    <n v="0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.2846"/>
    <m/>
    <x v="3"/>
    <x v="3"/>
    <n v="0"/>
    <n v="0"/>
    <n v="0"/>
    <n v="0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0.63989361702127656"/>
    <m/>
    <x v="2"/>
    <x v="8"/>
    <n v="0"/>
    <n v="0"/>
    <n v="0"/>
    <n v="1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.2729885057471264"/>
    <m/>
    <x v="3"/>
    <x v="3"/>
    <n v="0"/>
    <n v="0"/>
    <n v="0"/>
    <n v="0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0.10638024357239513"/>
    <m/>
    <x v="0"/>
    <x v="0"/>
    <n v="0"/>
    <n v="0"/>
    <n v="0"/>
    <n v="1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0.40470588235294119"/>
    <m/>
    <x v="1"/>
    <x v="7"/>
    <n v="0"/>
    <n v="0"/>
    <n v="0"/>
    <n v="1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.8766666666666665"/>
    <m/>
    <x v="7"/>
    <x v="14"/>
    <n v="0"/>
    <n v="0"/>
    <n v="0"/>
    <n v="0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.7294444444444448"/>
    <m/>
    <x v="3"/>
    <x v="3"/>
    <n v="0"/>
    <n v="0"/>
    <n v="0"/>
    <n v="0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.1290429799426933"/>
    <m/>
    <x v="3"/>
    <x v="3"/>
    <n v="0"/>
    <n v="0"/>
    <n v="0"/>
    <n v="0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0.46387573964497042"/>
    <m/>
    <x v="4"/>
    <x v="10"/>
    <n v="0"/>
    <n v="0"/>
    <n v="0"/>
    <n v="1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0.90675916230366493"/>
    <m/>
    <x v="7"/>
    <x v="14"/>
    <n v="1"/>
    <n v="0"/>
    <n v="0"/>
    <n v="0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0.67740740740740746"/>
    <m/>
    <x v="3"/>
    <x v="3"/>
    <n v="0"/>
    <n v="0"/>
    <n v="0"/>
    <n v="1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.9249019607843136"/>
    <m/>
    <x v="3"/>
    <x v="3"/>
    <n v="0"/>
    <n v="0"/>
    <n v="0"/>
    <n v="0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0.82714285714285718"/>
    <m/>
    <x v="3"/>
    <x v="3"/>
    <n v="0"/>
    <n v="0"/>
    <n v="0"/>
    <n v="1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0.54163920922570019"/>
    <m/>
    <x v="4"/>
    <x v="4"/>
    <n v="0"/>
    <n v="0"/>
    <n v="0"/>
    <n v="1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0.16722222222222222"/>
    <m/>
    <x v="3"/>
    <x v="3"/>
    <n v="1"/>
    <n v="0"/>
    <n v="0"/>
    <n v="0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.168766404199475"/>
    <m/>
    <x v="3"/>
    <x v="3"/>
    <n v="0"/>
    <n v="0"/>
    <n v="0"/>
    <n v="0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.521538461538462"/>
    <m/>
    <x v="1"/>
    <x v="17"/>
    <n v="0"/>
    <n v="0"/>
    <n v="0"/>
    <n v="0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.2307407407407407"/>
    <m/>
    <x v="4"/>
    <x v="10"/>
    <n v="0"/>
    <n v="0"/>
    <n v="0"/>
    <n v="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.7863855421686747"/>
    <m/>
    <x v="3"/>
    <x v="3"/>
    <n v="0"/>
    <n v="0"/>
    <n v="0"/>
    <n v="0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.5528169014084505"/>
    <m/>
    <x v="4"/>
    <x v="22"/>
    <n v="0"/>
    <n v="0"/>
    <n v="0"/>
    <n v="0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.6190634146341463"/>
    <m/>
    <x v="4"/>
    <x v="19"/>
    <n v="0"/>
    <n v="0"/>
    <n v="0"/>
    <n v="0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0.24914285714285714"/>
    <m/>
    <x v="2"/>
    <x v="8"/>
    <n v="0"/>
    <n v="0"/>
    <n v="0"/>
    <n v="1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.9872222222222222"/>
    <m/>
    <x v="3"/>
    <x v="3"/>
    <n v="0"/>
    <n v="0"/>
    <n v="0"/>
    <n v="0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0.34752688172043011"/>
    <m/>
    <x v="3"/>
    <x v="3"/>
    <n v="1"/>
    <n v="0"/>
    <n v="0"/>
    <n v="0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.7641935483870967"/>
    <m/>
    <x v="1"/>
    <x v="7"/>
    <n v="0"/>
    <n v="0"/>
    <n v="0"/>
    <n v="0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.1138095238095236"/>
    <m/>
    <x v="3"/>
    <x v="3"/>
    <n v="0"/>
    <n v="0"/>
    <n v="0"/>
    <n v="0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0.82044117647058823"/>
    <m/>
    <x v="2"/>
    <x v="8"/>
    <n v="0"/>
    <n v="0"/>
    <n v="0"/>
    <n v="1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0.24326030927835052"/>
    <m/>
    <x v="4"/>
    <x v="19"/>
    <n v="1"/>
    <n v="0"/>
    <n v="0"/>
    <n v="0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0.50482758620689661"/>
    <m/>
    <x v="6"/>
    <x v="11"/>
    <n v="0"/>
    <n v="0"/>
    <n v="0"/>
    <n v="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.67"/>
    <m/>
    <x v="6"/>
    <x v="11"/>
    <n v="0"/>
    <n v="0"/>
    <n v="0"/>
    <n v="0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0.04"/>
    <m/>
    <x v="4"/>
    <x v="10"/>
    <n v="0"/>
    <n v="0"/>
    <n v="0"/>
    <n v="1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.2284501347708894"/>
    <m/>
    <x v="1"/>
    <x v="1"/>
    <n v="0"/>
    <n v="0"/>
    <n v="0"/>
    <n v="0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0.63437500000000002"/>
    <m/>
    <x v="4"/>
    <x v="6"/>
    <n v="0"/>
    <n v="0"/>
    <n v="0"/>
    <n v="1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0.56331688596491225"/>
    <m/>
    <x v="4"/>
    <x v="22"/>
    <n v="0"/>
    <n v="0"/>
    <n v="0"/>
    <n v="1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0.44074999999999998"/>
    <m/>
    <x v="4"/>
    <x v="6"/>
    <n v="0"/>
    <n v="0"/>
    <n v="0"/>
    <n v="1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.1837253218884121"/>
    <m/>
    <x v="3"/>
    <x v="3"/>
    <n v="0"/>
    <n v="0"/>
    <n v="0"/>
    <n v="0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.041243169398907"/>
    <m/>
    <x v="1"/>
    <x v="7"/>
    <n v="0"/>
    <n v="0"/>
    <n v="0"/>
    <n v="0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0.26640000000000003"/>
    <m/>
    <x v="3"/>
    <x v="3"/>
    <n v="0"/>
    <n v="0"/>
    <n v="0"/>
    <n v="1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.5120118343195266"/>
    <m/>
    <x v="3"/>
    <x v="3"/>
    <n v="0"/>
    <n v="0"/>
    <n v="0"/>
    <n v="0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0.90063492063492068"/>
    <m/>
    <x v="4"/>
    <x v="4"/>
    <n v="0"/>
    <n v="0"/>
    <n v="0"/>
    <n v="1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.7162500000000001"/>
    <m/>
    <x v="3"/>
    <x v="3"/>
    <n v="0"/>
    <n v="0"/>
    <n v="0"/>
    <n v="0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.4104655870445344"/>
    <m/>
    <x v="4"/>
    <x v="6"/>
    <n v="0"/>
    <n v="0"/>
    <n v="0"/>
    <n v="0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0.30579449152542371"/>
    <m/>
    <x v="6"/>
    <x v="20"/>
    <n v="0"/>
    <n v="0"/>
    <n v="0"/>
    <n v="1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.0816455696202532"/>
    <m/>
    <x v="4"/>
    <x v="10"/>
    <n v="0"/>
    <n v="0"/>
    <n v="0"/>
    <n v="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.3345505617977529"/>
    <m/>
    <x v="3"/>
    <x v="3"/>
    <n v="0"/>
    <n v="0"/>
    <n v="0"/>
    <n v="0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.8785106382978722"/>
    <m/>
    <x v="5"/>
    <x v="18"/>
    <n v="0"/>
    <n v="0"/>
    <n v="0"/>
    <n v="0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.32"/>
    <m/>
    <x v="2"/>
    <x v="8"/>
    <n v="0"/>
    <n v="0"/>
    <n v="0"/>
    <n v="0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.7521428571428572"/>
    <m/>
    <x v="2"/>
    <x v="2"/>
    <n v="0"/>
    <n v="0"/>
    <n v="0"/>
    <n v="0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0.40500000000000003"/>
    <m/>
    <x v="3"/>
    <x v="3"/>
    <n v="0"/>
    <n v="0"/>
    <n v="0"/>
    <n v="1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.8442857142857143"/>
    <m/>
    <x v="4"/>
    <x v="6"/>
    <n v="0"/>
    <n v="0"/>
    <n v="0"/>
    <n v="0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.8580555555555556"/>
    <m/>
    <x v="2"/>
    <x v="8"/>
    <n v="0"/>
    <n v="0"/>
    <n v="0"/>
    <n v="0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.19"/>
    <m/>
    <x v="0"/>
    <x v="0"/>
    <n v="0"/>
    <n v="0"/>
    <n v="0"/>
    <n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0.39234070221066319"/>
    <m/>
    <x v="1"/>
    <x v="1"/>
    <n v="0"/>
    <n v="0"/>
    <n v="0"/>
    <n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.7814000000000001"/>
    <m/>
    <x v="1"/>
    <x v="5"/>
    <n v="0"/>
    <n v="0"/>
    <n v="0"/>
    <n v="0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.6515"/>
    <m/>
    <x v="4"/>
    <x v="19"/>
    <n v="0"/>
    <n v="0"/>
    <n v="0"/>
    <n v="0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.1394594594594594"/>
    <m/>
    <x v="5"/>
    <x v="18"/>
    <n v="0"/>
    <n v="0"/>
    <n v="0"/>
    <n v="0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0.29828720626631855"/>
    <m/>
    <x v="5"/>
    <x v="13"/>
    <n v="0"/>
    <n v="0"/>
    <n v="0"/>
    <n v="1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0.54270588235294115"/>
    <m/>
    <x v="4"/>
    <x v="22"/>
    <n v="0"/>
    <n v="0"/>
    <n v="0"/>
    <n v="1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.3634156976744185"/>
    <m/>
    <x v="2"/>
    <x v="8"/>
    <n v="0"/>
    <n v="0"/>
    <n v="0"/>
    <n v="0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.1291666666666664"/>
    <m/>
    <x v="0"/>
    <x v="0"/>
    <n v="0"/>
    <n v="0"/>
    <n v="0"/>
    <n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.0065116279069768"/>
    <m/>
    <x v="7"/>
    <x v="14"/>
    <n v="0"/>
    <n v="0"/>
    <n v="0"/>
    <n v="0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0.81348423194303154"/>
    <m/>
    <x v="3"/>
    <x v="3"/>
    <n v="0"/>
    <n v="0"/>
    <n v="0"/>
    <n v="1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0.16404761904761905"/>
    <m/>
    <x v="5"/>
    <x v="13"/>
    <n v="0"/>
    <n v="0"/>
    <n v="0"/>
    <n v="1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0.52774617067833696"/>
    <m/>
    <x v="3"/>
    <x v="3"/>
    <n v="0"/>
    <n v="0"/>
    <n v="0"/>
    <n v="1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.6020608108108108"/>
    <m/>
    <x v="0"/>
    <x v="0"/>
    <n v="0"/>
    <n v="0"/>
    <n v="0"/>
    <n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0.30732891832229581"/>
    <m/>
    <x v="3"/>
    <x v="3"/>
    <n v="0"/>
    <n v="0"/>
    <n v="0"/>
    <n v="1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0.13500000000000001"/>
    <m/>
    <x v="5"/>
    <x v="18"/>
    <n v="0"/>
    <n v="0"/>
    <n v="0"/>
    <n v="1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.7862556663644606"/>
    <m/>
    <x v="3"/>
    <x v="3"/>
    <n v="0"/>
    <n v="0"/>
    <n v="0"/>
    <n v="0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.2005660377358489"/>
    <m/>
    <x v="3"/>
    <x v="3"/>
    <n v="0"/>
    <n v="0"/>
    <n v="0"/>
    <n v="0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.015108695652174"/>
    <m/>
    <x v="2"/>
    <x v="8"/>
    <n v="0"/>
    <n v="0"/>
    <n v="0"/>
    <n v="0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.915"/>
    <m/>
    <x v="8"/>
    <x v="23"/>
    <n v="0"/>
    <n v="0"/>
    <n v="0"/>
    <n v="0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.0534683098591549"/>
    <m/>
    <x v="0"/>
    <x v="0"/>
    <n v="0"/>
    <n v="0"/>
    <n v="0"/>
    <n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0.23995287958115183"/>
    <m/>
    <x v="4"/>
    <x v="12"/>
    <n v="1"/>
    <n v="0"/>
    <n v="0"/>
    <n v="0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.2377777777777776"/>
    <m/>
    <x v="7"/>
    <x v="14"/>
    <n v="0"/>
    <n v="0"/>
    <n v="0"/>
    <n v="0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.4736000000000002"/>
    <m/>
    <x v="2"/>
    <x v="8"/>
    <n v="0"/>
    <n v="0"/>
    <n v="0"/>
    <n v="0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.1449999999999996"/>
    <m/>
    <x v="3"/>
    <x v="3"/>
    <n v="0"/>
    <n v="0"/>
    <n v="0"/>
    <n v="0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9.0696409140369975E-3"/>
    <m/>
    <x v="4"/>
    <x v="10"/>
    <n v="0"/>
    <n v="0"/>
    <n v="0"/>
    <n v="1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0.34173469387755101"/>
    <m/>
    <x v="2"/>
    <x v="8"/>
    <n v="0"/>
    <n v="0"/>
    <n v="0"/>
    <n v="1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0.239488107549121"/>
    <m/>
    <x v="2"/>
    <x v="2"/>
    <n v="0"/>
    <n v="0"/>
    <n v="0"/>
    <n v="1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0.48072649572649573"/>
    <m/>
    <x v="4"/>
    <x v="4"/>
    <n v="0"/>
    <n v="0"/>
    <n v="0"/>
    <n v="1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m/>
    <x v="3"/>
    <x v="3"/>
    <n v="0"/>
    <n v="0"/>
    <n v="0"/>
    <n v="1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0.70145182291666663"/>
    <m/>
    <x v="4"/>
    <x v="4"/>
    <n v="0"/>
    <n v="0"/>
    <n v="0"/>
    <n v="1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.2992307692307694"/>
    <m/>
    <x v="6"/>
    <x v="11"/>
    <n v="0"/>
    <n v="0"/>
    <n v="0"/>
    <n v="0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.8032549019607844"/>
    <m/>
    <x v="4"/>
    <x v="6"/>
    <n v="0"/>
    <n v="0"/>
    <n v="0"/>
    <n v="0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0.92320000000000002"/>
    <m/>
    <x v="1"/>
    <x v="1"/>
    <n v="0"/>
    <n v="0"/>
    <n v="0"/>
    <n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0.13901001112347053"/>
    <m/>
    <x v="5"/>
    <x v="15"/>
    <n v="0"/>
    <n v="0"/>
    <n v="0"/>
    <n v="1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.2707777777777771"/>
    <m/>
    <x v="3"/>
    <x v="3"/>
    <n v="0"/>
    <n v="0"/>
    <n v="0"/>
    <n v="0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0.39857142857142858"/>
    <m/>
    <x v="2"/>
    <x v="2"/>
    <n v="0"/>
    <n v="0"/>
    <n v="0"/>
    <n v="1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.1222929936305732"/>
    <m/>
    <x v="3"/>
    <x v="3"/>
    <n v="0"/>
    <n v="0"/>
    <n v="0"/>
    <n v="0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0.70925816023738875"/>
    <m/>
    <x v="3"/>
    <x v="3"/>
    <n v="0"/>
    <n v="0"/>
    <n v="0"/>
    <n v="1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.1908974358974358"/>
    <m/>
    <x v="4"/>
    <x v="6"/>
    <n v="0"/>
    <n v="0"/>
    <n v="0"/>
    <n v="0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0.24017591339648173"/>
    <m/>
    <x v="3"/>
    <x v="3"/>
    <n v="0"/>
    <n v="0"/>
    <n v="0"/>
    <n v="1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.3931868131868133"/>
    <m/>
    <x v="6"/>
    <x v="11"/>
    <n v="0"/>
    <n v="0"/>
    <n v="0"/>
    <n v="0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0.39277108433734942"/>
    <m/>
    <x v="4"/>
    <x v="19"/>
    <n v="1"/>
    <n v="0"/>
    <n v="0"/>
    <n v="0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0.22439077144917088"/>
    <m/>
    <x v="1"/>
    <x v="1"/>
    <n v="1"/>
    <n v="0"/>
    <n v="0"/>
    <n v="0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0.55779069767441858"/>
    <m/>
    <x v="3"/>
    <x v="3"/>
    <n v="0"/>
    <n v="0"/>
    <n v="0"/>
    <n v="1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0.42523125996810207"/>
    <m/>
    <x v="5"/>
    <x v="9"/>
    <n v="0"/>
    <n v="0"/>
    <n v="0"/>
    <n v="1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.1200000000000001"/>
    <m/>
    <x v="0"/>
    <x v="0"/>
    <n v="0"/>
    <n v="0"/>
    <n v="0"/>
    <n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79E-2"/>
    <m/>
    <x v="4"/>
    <x v="10"/>
    <n v="0"/>
    <n v="0"/>
    <n v="0"/>
    <n v="1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.0174563871693867"/>
    <m/>
    <x v="1"/>
    <x v="1"/>
    <n v="0"/>
    <n v="0"/>
    <n v="0"/>
    <n v="0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.2575000000000003"/>
    <m/>
    <x v="3"/>
    <x v="3"/>
    <n v="0"/>
    <n v="0"/>
    <n v="0"/>
    <n v="0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.4553947368421052"/>
    <m/>
    <x v="4"/>
    <x v="6"/>
    <n v="0"/>
    <n v="0"/>
    <n v="0"/>
    <n v="0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0.32453465346534655"/>
    <m/>
    <x v="4"/>
    <x v="12"/>
    <n v="0"/>
    <n v="0"/>
    <n v="0"/>
    <n v="1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.003333333333333"/>
    <m/>
    <x v="4"/>
    <x v="12"/>
    <n v="0"/>
    <n v="0"/>
    <n v="0"/>
    <n v="0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0.83904860392967939"/>
    <m/>
    <x v="3"/>
    <x v="3"/>
    <n v="0"/>
    <n v="0"/>
    <n v="0"/>
    <n v="1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0.84190476190476193"/>
    <m/>
    <x v="2"/>
    <x v="8"/>
    <n v="0"/>
    <n v="0"/>
    <n v="0"/>
    <n v="1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.5595180722891566"/>
    <m/>
    <x v="3"/>
    <x v="3"/>
    <n v="0"/>
    <n v="0"/>
    <n v="0"/>
    <n v="0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0.99619450317124736"/>
    <m/>
    <x v="4"/>
    <x v="10"/>
    <n v="0"/>
    <n v="0"/>
    <n v="0"/>
    <n v="1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0.80300000000000005"/>
    <m/>
    <x v="1"/>
    <x v="7"/>
    <n v="0"/>
    <n v="0"/>
    <n v="0"/>
    <n v="1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0.11254901960784314"/>
    <m/>
    <x v="6"/>
    <x v="11"/>
    <n v="0"/>
    <n v="0"/>
    <n v="0"/>
    <n v="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0.91740952380952379"/>
    <m/>
    <x v="5"/>
    <x v="13"/>
    <n v="0"/>
    <n v="0"/>
    <n v="0"/>
    <n v="1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0.95521156936261387"/>
    <m/>
    <x v="6"/>
    <x v="11"/>
    <n v="0"/>
    <n v="1"/>
    <n v="0"/>
    <n v="0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.0287499999999996"/>
    <m/>
    <x v="3"/>
    <x v="3"/>
    <n v="0"/>
    <n v="0"/>
    <n v="0"/>
    <n v="0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.5924394463667819"/>
    <m/>
    <x v="1"/>
    <x v="7"/>
    <n v="0"/>
    <n v="0"/>
    <n v="0"/>
    <n v="0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0.15022446689113356"/>
    <m/>
    <x v="4"/>
    <x v="6"/>
    <n v="0"/>
    <n v="0"/>
    <n v="0"/>
    <n v="1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.820384615384615"/>
    <m/>
    <x v="3"/>
    <x v="3"/>
    <n v="0"/>
    <n v="0"/>
    <n v="0"/>
    <n v="0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.4996938775510205"/>
    <m/>
    <x v="5"/>
    <x v="13"/>
    <n v="0"/>
    <n v="0"/>
    <n v="0"/>
    <n v="0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.1722156398104266"/>
    <m/>
    <x v="4"/>
    <x v="4"/>
    <n v="0"/>
    <n v="0"/>
    <n v="0"/>
    <n v="0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0.37695968274950431"/>
    <m/>
    <x v="6"/>
    <x v="20"/>
    <n v="0"/>
    <n v="0"/>
    <n v="0"/>
    <n v="1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0.72653061224489801"/>
    <m/>
    <x v="0"/>
    <x v="0"/>
    <n v="0"/>
    <n v="0"/>
    <n v="0"/>
    <n v="1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.6598113207547169"/>
    <m/>
    <x v="7"/>
    <x v="14"/>
    <n v="0"/>
    <n v="0"/>
    <n v="0"/>
    <n v="0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0.24205617977528091"/>
    <m/>
    <x v="6"/>
    <x v="20"/>
    <n v="0"/>
    <n v="0"/>
    <n v="0"/>
    <n v="1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4E-2"/>
    <m/>
    <x v="1"/>
    <x v="7"/>
    <n v="0"/>
    <n v="0"/>
    <n v="0"/>
    <n v="1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0.1632979976442874"/>
    <m/>
    <x v="6"/>
    <x v="11"/>
    <n v="0"/>
    <n v="0"/>
    <n v="0"/>
    <n v="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.7650000000000001"/>
    <m/>
    <x v="1"/>
    <x v="1"/>
    <n v="0"/>
    <n v="0"/>
    <n v="0"/>
    <n v="0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0.88803571428571426"/>
    <m/>
    <x v="3"/>
    <x v="3"/>
    <n v="0"/>
    <n v="0"/>
    <n v="0"/>
    <n v="1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.6357142857142857"/>
    <m/>
    <x v="3"/>
    <x v="3"/>
    <n v="0"/>
    <n v="0"/>
    <n v="0"/>
    <n v="0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.69"/>
    <m/>
    <x v="4"/>
    <x v="6"/>
    <n v="0"/>
    <n v="0"/>
    <n v="0"/>
    <n v="0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.7091376701966716"/>
    <m/>
    <x v="3"/>
    <x v="3"/>
    <n v="0"/>
    <n v="0"/>
    <n v="0"/>
    <n v="0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.8421355932203389"/>
    <m/>
    <x v="2"/>
    <x v="8"/>
    <n v="0"/>
    <n v="0"/>
    <n v="0"/>
    <n v="0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0.04"/>
    <m/>
    <x v="1"/>
    <x v="7"/>
    <n v="1"/>
    <n v="0"/>
    <n v="0"/>
    <n v="0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0.58632981676846196"/>
    <m/>
    <x v="2"/>
    <x v="2"/>
    <n v="0"/>
    <n v="0"/>
    <n v="0"/>
    <n v="1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0.98511111111111116"/>
    <m/>
    <x v="3"/>
    <x v="3"/>
    <n v="0"/>
    <n v="0"/>
    <n v="0"/>
    <n v="1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0.43975381008206332"/>
    <m/>
    <x v="1"/>
    <x v="1"/>
    <n v="0"/>
    <n v="0"/>
    <n v="0"/>
    <n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.5166315789473683"/>
    <m/>
    <x v="1"/>
    <x v="7"/>
    <n v="0"/>
    <n v="0"/>
    <n v="0"/>
    <n v="0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.2363492063492063"/>
    <m/>
    <x v="1"/>
    <x v="1"/>
    <n v="0"/>
    <n v="0"/>
    <n v="0"/>
    <n v="0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.3975"/>
    <m/>
    <x v="5"/>
    <x v="18"/>
    <n v="0"/>
    <n v="0"/>
    <n v="0"/>
    <n v="0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.9933333333333334"/>
    <m/>
    <x v="4"/>
    <x v="22"/>
    <n v="0"/>
    <n v="0"/>
    <n v="0"/>
    <n v="0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.373448275862069"/>
    <m/>
    <x v="3"/>
    <x v="3"/>
    <n v="0"/>
    <n v="0"/>
    <n v="0"/>
    <n v="0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.009696106362773"/>
    <m/>
    <x v="3"/>
    <x v="3"/>
    <n v="0"/>
    <n v="0"/>
    <n v="0"/>
    <n v="0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.9416000000000002"/>
    <m/>
    <x v="4"/>
    <x v="10"/>
    <n v="0"/>
    <n v="0"/>
    <n v="0"/>
    <n v="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.6970000000000001"/>
    <m/>
    <x v="3"/>
    <x v="3"/>
    <n v="0"/>
    <n v="0"/>
    <n v="0"/>
    <n v="0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0.12818181818181817"/>
    <m/>
    <x v="1"/>
    <x v="1"/>
    <n v="0"/>
    <n v="0"/>
    <n v="0"/>
    <n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.3802702702702703"/>
    <m/>
    <x v="4"/>
    <x v="4"/>
    <n v="0"/>
    <n v="0"/>
    <n v="0"/>
    <n v="0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0.83813278008298753"/>
    <m/>
    <x v="3"/>
    <x v="3"/>
    <n v="0"/>
    <n v="0"/>
    <n v="0"/>
    <n v="1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.0460063224446787"/>
    <m/>
    <x v="3"/>
    <x v="3"/>
    <n v="0"/>
    <n v="0"/>
    <n v="0"/>
    <n v="0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0.44344086021505374"/>
    <m/>
    <x v="1"/>
    <x v="5"/>
    <n v="0"/>
    <n v="0"/>
    <n v="0"/>
    <n v="1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.1860294117647059"/>
    <m/>
    <x v="1"/>
    <x v="1"/>
    <n v="0"/>
    <n v="0"/>
    <n v="0"/>
    <n v="0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.8603314917127072"/>
    <m/>
    <x v="3"/>
    <x v="3"/>
    <n v="0"/>
    <n v="0"/>
    <n v="0"/>
    <n v="0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.3733830845771142"/>
    <m/>
    <x v="4"/>
    <x v="10"/>
    <n v="0"/>
    <n v="0"/>
    <n v="0"/>
    <n v="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.0565384615384614"/>
    <m/>
    <x v="1"/>
    <x v="1"/>
    <n v="0"/>
    <n v="0"/>
    <n v="0"/>
    <n v="0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0.94142857142857139"/>
    <m/>
    <x v="4"/>
    <x v="12"/>
    <n v="0"/>
    <n v="0"/>
    <n v="0"/>
    <n v="1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0.54400000000000004"/>
    <m/>
    <x v="1"/>
    <x v="1"/>
    <n v="1"/>
    <n v="0"/>
    <n v="0"/>
    <n v="0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.1188059701492536"/>
    <m/>
    <x v="8"/>
    <x v="23"/>
    <n v="0"/>
    <n v="0"/>
    <n v="0"/>
    <n v="0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.6914814814814814"/>
    <m/>
    <x v="0"/>
    <x v="0"/>
    <n v="0"/>
    <n v="0"/>
    <n v="0"/>
    <n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0.62930372148859548"/>
    <m/>
    <x v="3"/>
    <x v="3"/>
    <n v="0"/>
    <n v="0"/>
    <n v="0"/>
    <n v="1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0.6492783505154639"/>
    <m/>
    <x v="3"/>
    <x v="3"/>
    <n v="0"/>
    <n v="0"/>
    <n v="0"/>
    <n v="1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0.18853658536585366"/>
    <m/>
    <x v="1"/>
    <x v="17"/>
    <n v="1"/>
    <n v="0"/>
    <n v="0"/>
    <n v="0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0.1675440414507772"/>
    <m/>
    <x v="4"/>
    <x v="22"/>
    <n v="0"/>
    <n v="0"/>
    <n v="0"/>
    <n v="1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.0111290322580646"/>
    <m/>
    <x v="1"/>
    <x v="17"/>
    <n v="0"/>
    <n v="0"/>
    <n v="0"/>
    <n v="0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.4150228310502282"/>
    <m/>
    <x v="3"/>
    <x v="3"/>
    <n v="0"/>
    <n v="0"/>
    <n v="0"/>
    <n v="0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0.64016666666666666"/>
    <m/>
    <x v="2"/>
    <x v="2"/>
    <n v="0"/>
    <n v="0"/>
    <n v="0"/>
    <n v="1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0.5208045977011494"/>
    <m/>
    <x v="6"/>
    <x v="11"/>
    <n v="0"/>
    <n v="0"/>
    <n v="0"/>
    <n v="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.2240211640211642"/>
    <m/>
    <x v="4"/>
    <x v="4"/>
    <n v="0"/>
    <n v="0"/>
    <n v="0"/>
    <n v="0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.1950810185185186"/>
    <m/>
    <x v="2"/>
    <x v="2"/>
    <n v="0"/>
    <n v="0"/>
    <n v="0"/>
    <n v="0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.4679775280898877"/>
    <m/>
    <x v="5"/>
    <x v="18"/>
    <n v="0"/>
    <n v="0"/>
    <n v="0"/>
    <n v="0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.5057142857142853"/>
    <m/>
    <x v="1"/>
    <x v="1"/>
    <n v="0"/>
    <n v="0"/>
    <n v="0"/>
    <n v="0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0.72893617021276591"/>
    <m/>
    <x v="0"/>
    <x v="0"/>
    <n v="0"/>
    <n v="0"/>
    <n v="0"/>
    <n v="1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0.7900824873096447"/>
    <m/>
    <x v="3"/>
    <x v="3"/>
    <n v="0"/>
    <n v="0"/>
    <n v="0"/>
    <n v="1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0.64721518987341775"/>
    <m/>
    <x v="4"/>
    <x v="4"/>
    <n v="0"/>
    <n v="0"/>
    <n v="0"/>
    <n v="1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0.82028169014084507"/>
    <m/>
    <x v="5"/>
    <x v="15"/>
    <n v="0"/>
    <n v="0"/>
    <n v="0"/>
    <n v="1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.376666666666667"/>
    <m/>
    <x v="6"/>
    <x v="11"/>
    <n v="0"/>
    <n v="0"/>
    <n v="0"/>
    <n v="0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0.12910076530612244"/>
    <m/>
    <x v="3"/>
    <x v="3"/>
    <n v="0"/>
    <n v="0"/>
    <n v="0"/>
    <n v="1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.5484210526315789"/>
    <m/>
    <x v="4"/>
    <x v="10"/>
    <n v="0"/>
    <n v="0"/>
    <n v="0"/>
    <n v="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4E-2"/>
    <m/>
    <x v="3"/>
    <x v="3"/>
    <n v="0"/>
    <n v="0"/>
    <n v="0"/>
    <n v="1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.0852773826458035"/>
    <m/>
    <x v="3"/>
    <x v="3"/>
    <n v="0"/>
    <n v="0"/>
    <n v="0"/>
    <n v="0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0.99683544303797467"/>
    <m/>
    <x v="4"/>
    <x v="6"/>
    <n v="0"/>
    <n v="0"/>
    <n v="0"/>
    <n v="1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.0159756097560977"/>
    <m/>
    <x v="3"/>
    <x v="3"/>
    <n v="0"/>
    <n v="0"/>
    <n v="0"/>
    <n v="0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.6209032258064515"/>
    <m/>
    <x v="1"/>
    <x v="1"/>
    <n v="0"/>
    <n v="0"/>
    <n v="0"/>
    <n v="0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E-2"/>
    <m/>
    <x v="4"/>
    <x v="4"/>
    <n v="0"/>
    <n v="0"/>
    <n v="0"/>
    <n v="1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0.05"/>
    <m/>
    <x v="0"/>
    <x v="0"/>
    <n v="0"/>
    <n v="0"/>
    <n v="0"/>
    <n v="1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.0663492063492064"/>
    <m/>
    <x v="2"/>
    <x v="8"/>
    <n v="0"/>
    <n v="0"/>
    <n v="0"/>
    <n v="0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.2823628691983122"/>
    <m/>
    <x v="3"/>
    <x v="3"/>
    <n v="0"/>
    <n v="0"/>
    <n v="0"/>
    <n v="0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.1966037735849056"/>
    <m/>
    <x v="3"/>
    <x v="3"/>
    <n v="0"/>
    <n v="0"/>
    <n v="0"/>
    <n v="0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.7073055242390078"/>
    <m/>
    <x v="3"/>
    <x v="3"/>
    <n v="0"/>
    <n v="0"/>
    <n v="0"/>
    <n v="0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.8721212121212121"/>
    <m/>
    <x v="5"/>
    <x v="9"/>
    <n v="0"/>
    <n v="0"/>
    <n v="0"/>
    <n v="0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.8838235294117647"/>
    <m/>
    <x v="1"/>
    <x v="1"/>
    <n v="0"/>
    <n v="0"/>
    <n v="0"/>
    <n v="0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.3129869186046512"/>
    <m/>
    <x v="0"/>
    <x v="0"/>
    <n v="0"/>
    <n v="0"/>
    <n v="0"/>
    <n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.8397435897435899"/>
    <m/>
    <x v="1"/>
    <x v="17"/>
    <n v="0"/>
    <n v="0"/>
    <n v="0"/>
    <n v="0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.2041999999999999"/>
    <m/>
    <x v="4"/>
    <x v="22"/>
    <n v="0"/>
    <n v="0"/>
    <n v="0"/>
    <n v="0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.1905607476635511"/>
    <m/>
    <x v="3"/>
    <x v="3"/>
    <n v="0"/>
    <n v="0"/>
    <n v="0"/>
    <n v="0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0.13853658536585367"/>
    <m/>
    <x v="3"/>
    <x v="3"/>
    <n v="1"/>
    <n v="0"/>
    <n v="0"/>
    <n v="0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.3943548387096774"/>
    <m/>
    <x v="1"/>
    <x v="5"/>
    <n v="0"/>
    <n v="0"/>
    <n v="0"/>
    <n v="0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.74"/>
    <m/>
    <x v="3"/>
    <x v="3"/>
    <n v="0"/>
    <n v="0"/>
    <n v="0"/>
    <n v="0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.5549056603773586"/>
    <m/>
    <x v="3"/>
    <x v="3"/>
    <n v="0"/>
    <n v="0"/>
    <n v="0"/>
    <n v="0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.7044705882352942"/>
    <m/>
    <x v="3"/>
    <x v="3"/>
    <n v="0"/>
    <n v="0"/>
    <n v="0"/>
    <n v="0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.8951562500000001"/>
    <m/>
    <x v="1"/>
    <x v="7"/>
    <n v="0"/>
    <n v="0"/>
    <n v="0"/>
    <n v="0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.4971428571428573"/>
    <m/>
    <x v="3"/>
    <x v="3"/>
    <n v="0"/>
    <n v="0"/>
    <n v="0"/>
    <n v="0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0.48860523665659616"/>
    <m/>
    <x v="5"/>
    <x v="9"/>
    <n v="0"/>
    <n v="0"/>
    <n v="0"/>
    <n v="1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0.28461970393057684"/>
    <m/>
    <x v="3"/>
    <x v="3"/>
    <n v="0"/>
    <n v="0"/>
    <n v="0"/>
    <n v="1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.6802325581395348"/>
    <m/>
    <x v="7"/>
    <x v="14"/>
    <n v="0"/>
    <n v="0"/>
    <n v="0"/>
    <n v="0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.1980078125000002"/>
    <m/>
    <x v="3"/>
    <x v="3"/>
    <n v="0"/>
    <n v="0"/>
    <n v="0"/>
    <n v="0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3E-2"/>
    <m/>
    <x v="1"/>
    <x v="7"/>
    <n v="0"/>
    <n v="0"/>
    <n v="0"/>
    <n v="1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.5992152704135738"/>
    <m/>
    <x v="3"/>
    <x v="3"/>
    <n v="0"/>
    <n v="0"/>
    <n v="0"/>
    <n v="0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.793921568627451"/>
    <m/>
    <x v="7"/>
    <x v="14"/>
    <n v="0"/>
    <n v="0"/>
    <n v="0"/>
    <n v="0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0.77373333333333338"/>
    <m/>
    <x v="3"/>
    <x v="3"/>
    <n v="0"/>
    <n v="0"/>
    <n v="0"/>
    <n v="1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.0632812500000002"/>
    <m/>
    <x v="3"/>
    <x v="3"/>
    <n v="0"/>
    <n v="0"/>
    <n v="0"/>
    <n v="0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.9424999999999999"/>
    <m/>
    <x v="0"/>
    <x v="0"/>
    <n v="0"/>
    <n v="0"/>
    <n v="0"/>
    <n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.5178947368421052"/>
    <m/>
    <x v="1"/>
    <x v="7"/>
    <n v="0"/>
    <n v="0"/>
    <n v="0"/>
    <n v="0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0.64582072176949945"/>
    <m/>
    <x v="3"/>
    <x v="3"/>
    <n v="0"/>
    <n v="0"/>
    <n v="0"/>
    <n v="1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0.62873684210526315"/>
    <m/>
    <x v="3"/>
    <x v="3"/>
    <n v="1"/>
    <n v="0"/>
    <n v="0"/>
    <n v="0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.1039864864864866"/>
    <m/>
    <x v="3"/>
    <x v="3"/>
    <n v="0"/>
    <n v="0"/>
    <n v="0"/>
    <n v="0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0.42859916782246882"/>
    <m/>
    <x v="3"/>
    <x v="3"/>
    <n v="0"/>
    <n v="1"/>
    <n v="0"/>
    <n v="0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0.83119402985074631"/>
    <m/>
    <x v="4"/>
    <x v="10"/>
    <n v="0"/>
    <n v="0"/>
    <n v="0"/>
    <n v="1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0.78531302876480547"/>
    <m/>
    <x v="4"/>
    <x v="19"/>
    <n v="1"/>
    <n v="0"/>
    <n v="0"/>
    <n v="0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.1409352517985611"/>
    <m/>
    <x v="4"/>
    <x v="19"/>
    <n v="0"/>
    <n v="0"/>
    <n v="0"/>
    <n v="0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0.64537683358624176"/>
    <m/>
    <x v="4"/>
    <x v="10"/>
    <n v="0"/>
    <n v="0"/>
    <n v="0"/>
    <n v="1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0.79411764705882348"/>
    <m/>
    <x v="3"/>
    <x v="3"/>
    <n v="0"/>
    <n v="0"/>
    <n v="0"/>
    <n v="1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0.11419117647058824"/>
    <m/>
    <x v="3"/>
    <x v="3"/>
    <n v="0"/>
    <n v="0"/>
    <n v="0"/>
    <n v="1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0.56186046511627907"/>
    <m/>
    <x v="4"/>
    <x v="6"/>
    <n v="0"/>
    <n v="1"/>
    <n v="0"/>
    <n v="0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0.16501669449081802"/>
    <m/>
    <x v="3"/>
    <x v="3"/>
    <n v="0"/>
    <n v="0"/>
    <n v="0"/>
    <n v="1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.1996808510638297"/>
    <m/>
    <x v="3"/>
    <x v="3"/>
    <n v="0"/>
    <n v="0"/>
    <n v="0"/>
    <n v="0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.4545652173913044"/>
    <m/>
    <x v="2"/>
    <x v="8"/>
    <n v="0"/>
    <n v="0"/>
    <n v="0"/>
    <n v="0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.2138255033557046"/>
    <m/>
    <x v="3"/>
    <x v="3"/>
    <n v="0"/>
    <n v="0"/>
    <n v="0"/>
    <n v="0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0.48396694214876035"/>
    <m/>
    <x v="3"/>
    <x v="3"/>
    <n v="0"/>
    <n v="0"/>
    <n v="0"/>
    <n v="1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0.92911504424778757"/>
    <m/>
    <x v="1"/>
    <x v="1"/>
    <n v="0"/>
    <n v="0"/>
    <n v="0"/>
    <n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0.88599797365754818"/>
    <m/>
    <x v="6"/>
    <x v="11"/>
    <n v="0"/>
    <n v="0"/>
    <n v="0"/>
    <n v="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0.41399999999999998"/>
    <m/>
    <x v="5"/>
    <x v="18"/>
    <n v="0"/>
    <n v="0"/>
    <n v="0"/>
    <n v="1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0.63056795131845844"/>
    <m/>
    <x v="0"/>
    <x v="0"/>
    <n v="1"/>
    <n v="0"/>
    <n v="0"/>
    <n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0.48482333607230893"/>
    <m/>
    <x v="3"/>
    <x v="3"/>
    <n v="0"/>
    <n v="0"/>
    <n v="0"/>
    <n v="1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0.02"/>
    <m/>
    <x v="1"/>
    <x v="17"/>
    <n v="0"/>
    <n v="0"/>
    <n v="0"/>
    <n v="1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0.88479410269445857"/>
    <m/>
    <x v="4"/>
    <x v="12"/>
    <n v="0"/>
    <n v="0"/>
    <n v="0"/>
    <n v="1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.2684"/>
    <m/>
    <x v="2"/>
    <x v="2"/>
    <n v="0"/>
    <n v="0"/>
    <n v="0"/>
    <n v="0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.388333333333332"/>
    <m/>
    <x v="2"/>
    <x v="2"/>
    <n v="0"/>
    <n v="0"/>
    <n v="0"/>
    <n v="0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.0838857142857146"/>
    <m/>
    <x v="1"/>
    <x v="16"/>
    <n v="0"/>
    <n v="0"/>
    <n v="0"/>
    <n v="0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.9147826086956521"/>
    <m/>
    <x v="7"/>
    <x v="14"/>
    <n v="0"/>
    <n v="0"/>
    <n v="0"/>
    <n v="0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0.42127533783783783"/>
    <m/>
    <x v="0"/>
    <x v="0"/>
    <n v="0"/>
    <n v="0"/>
    <n v="0"/>
    <n v="1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00000000000001E-2"/>
    <m/>
    <x v="4"/>
    <x v="22"/>
    <n v="0"/>
    <n v="0"/>
    <n v="0"/>
    <n v="1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0.60064638783269964"/>
    <m/>
    <x v="1"/>
    <x v="1"/>
    <n v="1"/>
    <n v="0"/>
    <n v="0"/>
    <n v="0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0.47232808616404309"/>
    <m/>
    <x v="4"/>
    <x v="4"/>
    <n v="0"/>
    <n v="0"/>
    <n v="0"/>
    <n v="1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0.81736263736263737"/>
    <m/>
    <x v="3"/>
    <x v="3"/>
    <n v="0"/>
    <n v="0"/>
    <n v="0"/>
    <n v="1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0.54187265917603"/>
    <m/>
    <x v="1"/>
    <x v="17"/>
    <n v="0"/>
    <n v="0"/>
    <n v="0"/>
    <n v="1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0.97868131868131869"/>
    <m/>
    <x v="3"/>
    <x v="3"/>
    <n v="0"/>
    <n v="0"/>
    <n v="0"/>
    <n v="1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0.77239999999999998"/>
    <m/>
    <x v="3"/>
    <x v="3"/>
    <n v="0"/>
    <n v="0"/>
    <n v="0"/>
    <n v="1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0.33464735516372796"/>
    <m/>
    <x v="1"/>
    <x v="17"/>
    <n v="0"/>
    <n v="0"/>
    <n v="0"/>
    <n v="1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.3958823529411766"/>
    <m/>
    <x v="4"/>
    <x v="4"/>
    <n v="0"/>
    <n v="0"/>
    <n v="0"/>
    <n v="0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0.64032258064516134"/>
    <m/>
    <x v="3"/>
    <x v="3"/>
    <n v="1"/>
    <n v="0"/>
    <n v="0"/>
    <n v="0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.7615942028985507"/>
    <m/>
    <x v="8"/>
    <x v="23"/>
    <n v="0"/>
    <n v="0"/>
    <n v="0"/>
    <n v="0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0.20338181818181819"/>
    <m/>
    <x v="3"/>
    <x v="3"/>
    <n v="0"/>
    <n v="0"/>
    <n v="0"/>
    <n v="1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.5864754098360656"/>
    <m/>
    <x v="3"/>
    <x v="3"/>
    <n v="0"/>
    <n v="0"/>
    <n v="0"/>
    <n v="0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.6885802469135802"/>
    <m/>
    <x v="1"/>
    <x v="7"/>
    <n v="0"/>
    <n v="0"/>
    <n v="0"/>
    <n v="0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.220563524590164"/>
    <m/>
    <x v="3"/>
    <x v="3"/>
    <n v="0"/>
    <n v="0"/>
    <n v="0"/>
    <n v="0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0.55931783729156137"/>
    <m/>
    <x v="3"/>
    <x v="3"/>
    <n v="0"/>
    <n v="0"/>
    <n v="0"/>
    <n v="1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0.43660714285714286"/>
    <m/>
    <x v="1"/>
    <x v="7"/>
    <n v="0"/>
    <n v="0"/>
    <n v="0"/>
    <n v="1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0.33538371411833628"/>
    <m/>
    <x v="7"/>
    <x v="14"/>
    <n v="1"/>
    <n v="0"/>
    <n v="0"/>
    <n v="0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.2297938144329896"/>
    <m/>
    <x v="8"/>
    <x v="23"/>
    <n v="0"/>
    <n v="0"/>
    <n v="0"/>
    <n v="0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.8974959871589085"/>
    <m/>
    <x v="7"/>
    <x v="14"/>
    <n v="0"/>
    <n v="0"/>
    <n v="0"/>
    <n v="0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0.83622641509433959"/>
    <m/>
    <x v="5"/>
    <x v="13"/>
    <n v="0"/>
    <n v="0"/>
    <n v="0"/>
    <n v="1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0.17968844221105529"/>
    <m/>
    <x v="4"/>
    <x v="6"/>
    <n v="1"/>
    <n v="0"/>
    <n v="0"/>
    <n v="0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.365"/>
    <m/>
    <x v="0"/>
    <x v="0"/>
    <n v="0"/>
    <n v="0"/>
    <n v="0"/>
    <n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0.97405219780219776"/>
    <m/>
    <x v="6"/>
    <x v="20"/>
    <n v="0"/>
    <n v="0"/>
    <n v="0"/>
    <n v="1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0.86386203150461705"/>
    <m/>
    <x v="3"/>
    <x v="3"/>
    <n v="0"/>
    <n v="0"/>
    <n v="0"/>
    <n v="1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.5016666666666667"/>
    <m/>
    <x v="3"/>
    <x v="3"/>
    <n v="0"/>
    <n v="0"/>
    <n v="0"/>
    <n v="0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.5843478260869563"/>
    <m/>
    <x v="3"/>
    <x v="3"/>
    <n v="0"/>
    <n v="0"/>
    <n v="0"/>
    <n v="0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.4285714285714288"/>
    <m/>
    <x v="5"/>
    <x v="9"/>
    <n v="0"/>
    <n v="0"/>
    <n v="0"/>
    <n v="0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0.67500714285714281"/>
    <m/>
    <x v="3"/>
    <x v="3"/>
    <n v="0"/>
    <n v="0"/>
    <n v="0"/>
    <n v="1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.9174666666666667"/>
    <m/>
    <x v="2"/>
    <x v="8"/>
    <n v="0"/>
    <n v="0"/>
    <n v="0"/>
    <n v="0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.32"/>
    <m/>
    <x v="3"/>
    <x v="3"/>
    <n v="0"/>
    <n v="0"/>
    <n v="0"/>
    <n v="0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.2927586206896553"/>
    <m/>
    <x v="4"/>
    <x v="19"/>
    <n v="0"/>
    <n v="0"/>
    <n v="0"/>
    <n v="0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.0065753424657535"/>
    <m/>
    <x v="2"/>
    <x v="2"/>
    <n v="0"/>
    <n v="0"/>
    <n v="0"/>
    <n v="0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.266111111111111"/>
    <m/>
    <x v="4"/>
    <x v="4"/>
    <n v="0"/>
    <n v="0"/>
    <n v="0"/>
    <n v="0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.4238"/>
    <m/>
    <x v="4"/>
    <x v="4"/>
    <n v="0"/>
    <n v="0"/>
    <n v="0"/>
    <n v="0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0.90633333333333332"/>
    <m/>
    <x v="1"/>
    <x v="1"/>
    <n v="0"/>
    <n v="0"/>
    <n v="0"/>
    <n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0.63966740576496672"/>
    <m/>
    <x v="3"/>
    <x v="3"/>
    <n v="0"/>
    <n v="0"/>
    <n v="0"/>
    <n v="1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0.84131868131868137"/>
    <m/>
    <x v="3"/>
    <x v="3"/>
    <n v="0"/>
    <n v="0"/>
    <n v="0"/>
    <n v="1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.3393478260869565"/>
    <m/>
    <x v="1"/>
    <x v="1"/>
    <n v="0"/>
    <n v="0"/>
    <n v="0"/>
    <n v="0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0.59042047531992692"/>
    <m/>
    <x v="3"/>
    <x v="3"/>
    <n v="0"/>
    <n v="0"/>
    <n v="0"/>
    <n v="1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.5280062063615205"/>
    <m/>
    <x v="1"/>
    <x v="5"/>
    <n v="0"/>
    <n v="0"/>
    <n v="0"/>
    <n v="0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.466912114014252"/>
    <m/>
    <x v="2"/>
    <x v="8"/>
    <n v="0"/>
    <n v="0"/>
    <n v="0"/>
    <n v="0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0.8439189189189189"/>
    <m/>
    <x v="4"/>
    <x v="6"/>
    <n v="0"/>
    <n v="0"/>
    <n v="0"/>
    <n v="1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0.03"/>
    <m/>
    <x v="2"/>
    <x v="8"/>
    <n v="0"/>
    <n v="0"/>
    <n v="0"/>
    <n v="1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.7502692307692307"/>
    <m/>
    <x v="3"/>
    <x v="3"/>
    <n v="0"/>
    <n v="0"/>
    <n v="0"/>
    <n v="0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0.54137931034482756"/>
    <m/>
    <x v="2"/>
    <x v="8"/>
    <n v="0"/>
    <n v="0"/>
    <n v="0"/>
    <n v="1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.1187381703470032"/>
    <m/>
    <x v="5"/>
    <x v="18"/>
    <n v="0"/>
    <n v="0"/>
    <n v="0"/>
    <n v="0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.2278160919540231"/>
    <m/>
    <x v="4"/>
    <x v="10"/>
    <n v="0"/>
    <n v="0"/>
    <n v="0"/>
    <n v="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0.99026517383618151"/>
    <m/>
    <x v="5"/>
    <x v="9"/>
    <n v="0"/>
    <n v="0"/>
    <n v="0"/>
    <n v="1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.278468634686347"/>
    <m/>
    <x v="2"/>
    <x v="2"/>
    <n v="0"/>
    <n v="0"/>
    <n v="0"/>
    <n v="0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.5861643835616439"/>
    <m/>
    <x v="4"/>
    <x v="6"/>
    <n v="0"/>
    <n v="0"/>
    <n v="0"/>
    <n v="0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.0705882352941174"/>
    <m/>
    <x v="3"/>
    <x v="3"/>
    <n v="0"/>
    <n v="0"/>
    <n v="0"/>
    <n v="0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.4238775510204082"/>
    <m/>
    <x v="3"/>
    <x v="3"/>
    <n v="0"/>
    <n v="0"/>
    <n v="0"/>
    <n v="0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.4786046511627906"/>
    <m/>
    <x v="3"/>
    <x v="3"/>
    <n v="0"/>
    <n v="0"/>
    <n v="0"/>
    <n v="0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0.20322580645161289"/>
    <m/>
    <x v="3"/>
    <x v="3"/>
    <n v="0"/>
    <n v="0"/>
    <n v="0"/>
    <n v="1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.40625"/>
    <m/>
    <x v="3"/>
    <x v="3"/>
    <n v="0"/>
    <n v="0"/>
    <n v="0"/>
    <n v="0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.6194202898550725"/>
    <m/>
    <x v="5"/>
    <x v="15"/>
    <n v="0"/>
    <n v="0"/>
    <n v="0"/>
    <n v="0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.7282077922077921"/>
    <m/>
    <x v="1"/>
    <x v="1"/>
    <n v="0"/>
    <n v="0"/>
    <n v="0"/>
    <n v="0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0.24466101694915254"/>
    <m/>
    <x v="6"/>
    <x v="20"/>
    <n v="0"/>
    <n v="0"/>
    <n v="0"/>
    <n v="1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.1764999999999999"/>
    <m/>
    <x v="3"/>
    <x v="3"/>
    <n v="0"/>
    <n v="0"/>
    <n v="0"/>
    <n v="0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.4764285714285714"/>
    <m/>
    <x v="4"/>
    <x v="4"/>
    <n v="0"/>
    <n v="0"/>
    <n v="0"/>
    <n v="0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.0020481927710843"/>
    <m/>
    <x v="2"/>
    <x v="8"/>
    <n v="0"/>
    <n v="0"/>
    <n v="0"/>
    <n v="0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.53"/>
    <m/>
    <x v="5"/>
    <x v="13"/>
    <n v="0"/>
    <n v="0"/>
    <n v="0"/>
    <n v="0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0.37091954022988505"/>
    <m/>
    <x v="3"/>
    <x v="3"/>
    <n v="1"/>
    <n v="0"/>
    <n v="0"/>
    <n v="0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28E-2"/>
    <m/>
    <x v="1"/>
    <x v="1"/>
    <n v="1"/>
    <n v="0"/>
    <n v="0"/>
    <n v="0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.5650721649484536"/>
    <m/>
    <x v="4"/>
    <x v="4"/>
    <n v="0"/>
    <n v="0"/>
    <n v="0"/>
    <n v="0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.704081632653061"/>
    <m/>
    <x v="3"/>
    <x v="3"/>
    <n v="0"/>
    <n v="0"/>
    <n v="0"/>
    <n v="0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.3405952380952382"/>
    <m/>
    <x v="3"/>
    <x v="3"/>
    <n v="0"/>
    <n v="0"/>
    <n v="0"/>
    <n v="0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0.50398033126293995"/>
    <m/>
    <x v="6"/>
    <x v="20"/>
    <n v="0"/>
    <n v="0"/>
    <n v="0"/>
    <n v="1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0.88815837937384901"/>
    <m/>
    <x v="3"/>
    <x v="3"/>
    <n v="1"/>
    <n v="0"/>
    <n v="0"/>
    <n v="0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.65"/>
    <m/>
    <x v="2"/>
    <x v="2"/>
    <n v="0"/>
    <n v="0"/>
    <n v="0"/>
    <n v="0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0.17499999999999999"/>
    <m/>
    <x v="3"/>
    <x v="3"/>
    <n v="0"/>
    <n v="0"/>
    <n v="0"/>
    <n v="1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.8566071428571429"/>
    <m/>
    <x v="4"/>
    <x v="6"/>
    <n v="0"/>
    <n v="0"/>
    <n v="0"/>
    <n v="0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.1266319444444441"/>
    <m/>
    <x v="2"/>
    <x v="8"/>
    <n v="0"/>
    <n v="0"/>
    <n v="0"/>
    <n v="0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0.90249999999999997"/>
    <m/>
    <x v="2"/>
    <x v="2"/>
    <n v="1"/>
    <n v="0"/>
    <n v="0"/>
    <n v="0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0.91984615384615387"/>
    <m/>
    <x v="1"/>
    <x v="1"/>
    <n v="0"/>
    <n v="0"/>
    <n v="0"/>
    <n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.2700632911392402"/>
    <m/>
    <x v="1"/>
    <x v="16"/>
    <n v="0"/>
    <n v="0"/>
    <n v="0"/>
    <n v="0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.1914285714285713"/>
    <m/>
    <x v="3"/>
    <x v="3"/>
    <n v="0"/>
    <n v="0"/>
    <n v="0"/>
    <n v="0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.5418867924528303"/>
    <m/>
    <x v="7"/>
    <x v="14"/>
    <n v="0"/>
    <n v="0"/>
    <n v="0"/>
    <n v="0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0.32896103896103895"/>
    <m/>
    <x v="5"/>
    <x v="9"/>
    <n v="1"/>
    <n v="0"/>
    <n v="0"/>
    <n v="0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.358918918918919"/>
    <m/>
    <x v="1"/>
    <x v="7"/>
    <n v="0"/>
    <n v="0"/>
    <n v="0"/>
    <n v="0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4E-2"/>
    <m/>
    <x v="3"/>
    <x v="3"/>
    <n v="0"/>
    <n v="0"/>
    <n v="0"/>
    <n v="1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0.61"/>
    <m/>
    <x v="1"/>
    <x v="7"/>
    <n v="0"/>
    <n v="0"/>
    <n v="0"/>
    <n v="1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0.30037735849056602"/>
    <m/>
    <x v="3"/>
    <x v="3"/>
    <n v="0"/>
    <n v="0"/>
    <n v="0"/>
    <n v="1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.791666666666666"/>
    <m/>
    <x v="3"/>
    <x v="3"/>
    <n v="0"/>
    <n v="0"/>
    <n v="0"/>
    <n v="0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.260833333333334"/>
    <m/>
    <x v="1"/>
    <x v="5"/>
    <n v="0"/>
    <n v="0"/>
    <n v="0"/>
    <n v="0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0.12923076923076923"/>
    <m/>
    <x v="3"/>
    <x v="3"/>
    <n v="0"/>
    <n v="0"/>
    <n v="0"/>
    <n v="1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.12"/>
    <m/>
    <x v="3"/>
    <x v="3"/>
    <n v="0"/>
    <n v="0"/>
    <n v="0"/>
    <n v="0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0.30304347826086958"/>
    <m/>
    <x v="2"/>
    <x v="8"/>
    <n v="0"/>
    <n v="0"/>
    <n v="0"/>
    <n v="1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.1250896057347672"/>
    <m/>
    <x v="2"/>
    <x v="2"/>
    <n v="0"/>
    <n v="0"/>
    <n v="0"/>
    <n v="0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.2885714285714287"/>
    <m/>
    <x v="3"/>
    <x v="3"/>
    <n v="0"/>
    <n v="0"/>
    <n v="0"/>
    <n v="0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0.34959979476654696"/>
    <m/>
    <x v="4"/>
    <x v="10"/>
    <n v="1"/>
    <n v="0"/>
    <n v="0"/>
    <n v="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.5729069767441861"/>
    <m/>
    <x v="2"/>
    <x v="8"/>
    <n v="0"/>
    <n v="0"/>
    <n v="0"/>
    <n v="0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0.01"/>
    <m/>
    <x v="1"/>
    <x v="5"/>
    <n v="0"/>
    <n v="0"/>
    <n v="0"/>
    <n v="1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.3230555555555554"/>
    <m/>
    <x v="5"/>
    <x v="9"/>
    <n v="0"/>
    <n v="0"/>
    <n v="0"/>
    <n v="0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0.92448275862068963"/>
    <m/>
    <x v="3"/>
    <x v="3"/>
    <n v="1"/>
    <n v="0"/>
    <n v="0"/>
    <n v="0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.5670212765957445"/>
    <m/>
    <x v="7"/>
    <x v="14"/>
    <n v="0"/>
    <n v="0"/>
    <n v="0"/>
    <n v="0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.6847017045454546"/>
    <m/>
    <x v="3"/>
    <x v="3"/>
    <n v="0"/>
    <n v="0"/>
    <n v="0"/>
    <n v="0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.6657777777777778"/>
    <m/>
    <x v="3"/>
    <x v="3"/>
    <n v="0"/>
    <n v="0"/>
    <n v="0"/>
    <n v="0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.7207692307692311"/>
    <m/>
    <x v="3"/>
    <x v="3"/>
    <n v="0"/>
    <n v="0"/>
    <n v="0"/>
    <n v="0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.0685714285714285"/>
    <m/>
    <x v="4"/>
    <x v="6"/>
    <n v="0"/>
    <n v="0"/>
    <n v="0"/>
    <n v="0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.6420608108108112"/>
    <m/>
    <x v="1"/>
    <x v="1"/>
    <n v="0"/>
    <n v="0"/>
    <n v="0"/>
    <n v="0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0.6842686567164179"/>
    <m/>
    <x v="1"/>
    <x v="5"/>
    <n v="0"/>
    <n v="0"/>
    <n v="0"/>
    <n v="1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0.34351966873706002"/>
    <m/>
    <x v="6"/>
    <x v="11"/>
    <n v="0"/>
    <n v="0"/>
    <n v="0"/>
    <n v="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.5545454545454547"/>
    <m/>
    <x v="1"/>
    <x v="1"/>
    <n v="0"/>
    <n v="0"/>
    <n v="0"/>
    <n v="0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.7725714285714285"/>
    <m/>
    <x v="1"/>
    <x v="17"/>
    <n v="0"/>
    <n v="0"/>
    <n v="0"/>
    <n v="0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.1317857142857144"/>
    <m/>
    <x v="3"/>
    <x v="3"/>
    <n v="0"/>
    <n v="0"/>
    <n v="0"/>
    <n v="0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.2818181818181822"/>
    <m/>
    <x v="1"/>
    <x v="1"/>
    <n v="0"/>
    <n v="0"/>
    <n v="0"/>
    <n v="0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.0833333333333335"/>
    <m/>
    <x v="1"/>
    <x v="7"/>
    <n v="0"/>
    <n v="0"/>
    <n v="0"/>
    <n v="0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0.31171232876712329"/>
    <m/>
    <x v="4"/>
    <x v="22"/>
    <n v="0"/>
    <n v="0"/>
    <n v="0"/>
    <n v="1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0.56967078189300413"/>
    <m/>
    <x v="5"/>
    <x v="18"/>
    <n v="0"/>
    <n v="0"/>
    <n v="0"/>
    <n v="1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.31"/>
    <m/>
    <x v="3"/>
    <x v="3"/>
    <n v="0"/>
    <n v="0"/>
    <n v="0"/>
    <n v="0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0.86867834394904464"/>
    <m/>
    <x v="6"/>
    <x v="11"/>
    <n v="0"/>
    <n v="0"/>
    <n v="0"/>
    <n v="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.7074418604651163"/>
    <m/>
    <x v="3"/>
    <x v="3"/>
    <n v="0"/>
    <n v="0"/>
    <n v="0"/>
    <n v="0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0.49446428571428569"/>
    <m/>
    <x v="3"/>
    <x v="3"/>
    <n v="1"/>
    <n v="0"/>
    <n v="0"/>
    <n v="0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.1335962566844919"/>
    <m/>
    <x v="1"/>
    <x v="7"/>
    <n v="0"/>
    <n v="0"/>
    <n v="0"/>
    <n v="0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.9055555555555554"/>
    <m/>
    <x v="3"/>
    <x v="3"/>
    <n v="0"/>
    <n v="0"/>
    <n v="0"/>
    <n v="0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.355"/>
    <m/>
    <x v="2"/>
    <x v="2"/>
    <n v="0"/>
    <n v="0"/>
    <n v="0"/>
    <n v="0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0.10297872340425532"/>
    <m/>
    <x v="1"/>
    <x v="1"/>
    <n v="0"/>
    <n v="0"/>
    <n v="0"/>
    <n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0.65544223826714798"/>
    <m/>
    <x v="3"/>
    <x v="3"/>
    <n v="0"/>
    <n v="0"/>
    <n v="0"/>
    <n v="1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0.49026652452025588"/>
    <m/>
    <x v="3"/>
    <x v="3"/>
    <n v="0"/>
    <n v="0"/>
    <n v="0"/>
    <n v="1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.8792307692307695"/>
    <m/>
    <x v="4"/>
    <x v="10"/>
    <n v="0"/>
    <n v="0"/>
    <n v="0"/>
    <n v="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0.80306347746090156"/>
    <m/>
    <x v="3"/>
    <x v="3"/>
    <n v="0"/>
    <n v="0"/>
    <n v="0"/>
    <n v="1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.0629411764705883"/>
    <m/>
    <x v="4"/>
    <x v="6"/>
    <n v="0"/>
    <n v="0"/>
    <n v="0"/>
    <n v="0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0.50735632183908042"/>
    <m/>
    <x v="3"/>
    <x v="3"/>
    <n v="1"/>
    <n v="0"/>
    <n v="0"/>
    <n v="0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.153137254901961"/>
    <m/>
    <x v="4"/>
    <x v="10"/>
    <n v="0"/>
    <n v="0"/>
    <n v="0"/>
    <n v="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.4122972972972974"/>
    <m/>
    <x v="1"/>
    <x v="1"/>
    <n v="0"/>
    <n v="0"/>
    <n v="0"/>
    <n v="0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.1533745781777278"/>
    <m/>
    <x v="2"/>
    <x v="2"/>
    <n v="0"/>
    <n v="0"/>
    <n v="0"/>
    <n v="0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.9311940298507462"/>
    <m/>
    <x v="4"/>
    <x v="10"/>
    <n v="0"/>
    <n v="0"/>
    <n v="0"/>
    <n v="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.2973333333333334"/>
    <m/>
    <x v="1"/>
    <x v="17"/>
    <n v="0"/>
    <n v="0"/>
    <n v="0"/>
    <n v="0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0.99663398692810456"/>
    <m/>
    <x v="1"/>
    <x v="1"/>
    <n v="0"/>
    <n v="0"/>
    <n v="0"/>
    <n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0.88166666666666671"/>
    <m/>
    <x v="4"/>
    <x v="10"/>
    <n v="0"/>
    <n v="1"/>
    <n v="0"/>
    <n v="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0.37233333333333335"/>
    <m/>
    <x v="3"/>
    <x v="3"/>
    <n v="0"/>
    <n v="0"/>
    <n v="0"/>
    <n v="1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0.30540075309306081"/>
    <m/>
    <x v="3"/>
    <x v="3"/>
    <n v="1"/>
    <n v="0"/>
    <n v="0"/>
    <n v="0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0.25714285714285712"/>
    <m/>
    <x v="0"/>
    <x v="0"/>
    <n v="0"/>
    <n v="0"/>
    <n v="0"/>
    <n v="1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0.34"/>
    <m/>
    <x v="3"/>
    <x v="3"/>
    <n v="0"/>
    <n v="0"/>
    <n v="0"/>
    <n v="1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.859090909090909"/>
    <m/>
    <x v="5"/>
    <x v="9"/>
    <n v="0"/>
    <n v="0"/>
    <n v="0"/>
    <n v="0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.2539393939393939"/>
    <m/>
    <x v="1"/>
    <x v="1"/>
    <n v="0"/>
    <n v="0"/>
    <n v="0"/>
    <n v="0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0.14394366197183098"/>
    <m/>
    <x v="4"/>
    <x v="6"/>
    <n v="0"/>
    <n v="0"/>
    <n v="0"/>
    <n v="1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0.54807692307692313"/>
    <m/>
    <x v="6"/>
    <x v="20"/>
    <n v="0"/>
    <n v="0"/>
    <n v="0"/>
    <n v="1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.0963157894736841"/>
    <m/>
    <x v="2"/>
    <x v="2"/>
    <n v="0"/>
    <n v="0"/>
    <n v="0"/>
    <n v="0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.8847058823529412"/>
    <m/>
    <x v="3"/>
    <x v="3"/>
    <n v="0"/>
    <n v="0"/>
    <n v="0"/>
    <n v="0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0.87008284023668636"/>
    <m/>
    <x v="3"/>
    <x v="3"/>
    <n v="0"/>
    <n v="0"/>
    <n v="0"/>
    <n v="1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0.01"/>
    <m/>
    <x v="1"/>
    <x v="1"/>
    <n v="0"/>
    <n v="0"/>
    <n v="0"/>
    <n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.0291304347826089"/>
    <m/>
    <x v="7"/>
    <x v="14"/>
    <n v="0"/>
    <n v="0"/>
    <n v="0"/>
    <n v="0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.9703225806451612"/>
    <m/>
    <x v="7"/>
    <x v="14"/>
    <n v="0"/>
    <n v="0"/>
    <n v="0"/>
    <n v="0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.07"/>
    <m/>
    <x v="3"/>
    <x v="3"/>
    <n v="0"/>
    <n v="0"/>
    <n v="0"/>
    <n v="0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.6873076923076922"/>
    <m/>
    <x v="1"/>
    <x v="1"/>
    <n v="0"/>
    <n v="0"/>
    <n v="0"/>
    <n v="0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0.50845360824742269"/>
    <m/>
    <x v="4"/>
    <x v="4"/>
    <n v="0"/>
    <n v="0"/>
    <n v="0"/>
    <n v="1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.802857142857142"/>
    <m/>
    <x v="4"/>
    <x v="6"/>
    <n v="0"/>
    <n v="0"/>
    <n v="0"/>
    <n v="0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.64"/>
    <m/>
    <x v="3"/>
    <x v="3"/>
    <n v="0"/>
    <n v="0"/>
    <n v="0"/>
    <n v="0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0.30442307692307691"/>
    <m/>
    <x v="0"/>
    <x v="0"/>
    <n v="0"/>
    <n v="0"/>
    <n v="0"/>
    <n v="1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0.62880681818181816"/>
    <m/>
    <x v="4"/>
    <x v="4"/>
    <n v="0"/>
    <n v="0"/>
    <n v="0"/>
    <n v="1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.9312499999999999"/>
    <m/>
    <x v="3"/>
    <x v="3"/>
    <n v="0"/>
    <n v="0"/>
    <n v="0"/>
    <n v="0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0.77102702702702708"/>
    <m/>
    <x v="6"/>
    <x v="11"/>
    <n v="0"/>
    <n v="0"/>
    <n v="0"/>
    <n v="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.2552763819095478"/>
    <m/>
    <x v="5"/>
    <x v="9"/>
    <n v="0"/>
    <n v="0"/>
    <n v="0"/>
    <n v="0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.3940625"/>
    <m/>
    <x v="6"/>
    <x v="11"/>
    <n v="0"/>
    <n v="0"/>
    <n v="0"/>
    <n v="0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0.921875"/>
    <m/>
    <x v="1"/>
    <x v="1"/>
    <n v="0"/>
    <n v="0"/>
    <n v="0"/>
    <n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.3023333333333333"/>
    <m/>
    <x v="1"/>
    <x v="1"/>
    <n v="0"/>
    <n v="0"/>
    <n v="0"/>
    <n v="0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.1521739130434785"/>
    <m/>
    <x v="3"/>
    <x v="3"/>
    <n v="0"/>
    <n v="0"/>
    <n v="0"/>
    <n v="0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.687953216374269"/>
    <m/>
    <x v="5"/>
    <x v="9"/>
    <n v="0"/>
    <n v="0"/>
    <n v="0"/>
    <n v="0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.948571428571428"/>
    <m/>
    <x v="3"/>
    <x v="3"/>
    <n v="0"/>
    <n v="0"/>
    <n v="0"/>
    <n v="0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0.50662921348314605"/>
    <m/>
    <x v="6"/>
    <x v="11"/>
    <n v="0"/>
    <n v="0"/>
    <n v="0"/>
    <n v="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.0060000000000002"/>
    <m/>
    <x v="1"/>
    <x v="1"/>
    <n v="0"/>
    <n v="0"/>
    <n v="0"/>
    <n v="0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.9128571428571428"/>
    <m/>
    <x v="4"/>
    <x v="4"/>
    <n v="0"/>
    <n v="0"/>
    <n v="0"/>
    <n v="0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.4996666666666667"/>
    <m/>
    <x v="1"/>
    <x v="1"/>
    <n v="0"/>
    <n v="0"/>
    <n v="0"/>
    <n v="0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.5707317073170732"/>
    <m/>
    <x v="1"/>
    <x v="1"/>
    <n v="0"/>
    <n v="0"/>
    <n v="0"/>
    <n v="0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.2648941176470587"/>
    <m/>
    <x v="5"/>
    <x v="9"/>
    <n v="0"/>
    <n v="0"/>
    <n v="0"/>
    <n v="0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.875"/>
    <m/>
    <x v="4"/>
    <x v="12"/>
    <n v="0"/>
    <n v="0"/>
    <n v="0"/>
    <n v="0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.5703571428571426"/>
    <m/>
    <x v="3"/>
    <x v="3"/>
    <n v="0"/>
    <n v="0"/>
    <n v="0"/>
    <n v="0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.6669565217391304"/>
    <m/>
    <x v="4"/>
    <x v="6"/>
    <n v="0"/>
    <n v="0"/>
    <n v="0"/>
    <n v="0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0.69"/>
    <m/>
    <x v="3"/>
    <x v="3"/>
    <n v="0"/>
    <n v="0"/>
    <n v="0"/>
    <n v="1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0.51343749999999999"/>
    <m/>
    <x v="3"/>
    <x v="3"/>
    <n v="0"/>
    <n v="0"/>
    <n v="0"/>
    <n v="1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E-2"/>
    <m/>
    <x v="3"/>
    <x v="3"/>
    <n v="0"/>
    <n v="0"/>
    <n v="0"/>
    <n v="1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.089773429454171"/>
    <m/>
    <x v="7"/>
    <x v="14"/>
    <n v="0"/>
    <n v="0"/>
    <n v="0"/>
    <n v="0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.1517592592592591"/>
    <m/>
    <x v="5"/>
    <x v="18"/>
    <n v="0"/>
    <n v="0"/>
    <n v="0"/>
    <n v="0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.5769117647058823"/>
    <m/>
    <x v="5"/>
    <x v="18"/>
    <n v="0"/>
    <n v="0"/>
    <n v="0"/>
    <n v="0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.5380821917808218"/>
    <m/>
    <x v="3"/>
    <x v="3"/>
    <n v="0"/>
    <n v="0"/>
    <n v="0"/>
    <n v="0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0.89738979118329465"/>
    <m/>
    <x v="2"/>
    <x v="2"/>
    <n v="0"/>
    <n v="0"/>
    <n v="0"/>
    <n v="1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0.75135802469135804"/>
    <m/>
    <x v="1"/>
    <x v="7"/>
    <n v="0"/>
    <n v="0"/>
    <n v="0"/>
    <n v="1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.5288135593220336"/>
    <m/>
    <x v="1"/>
    <x v="17"/>
    <n v="0"/>
    <n v="0"/>
    <n v="0"/>
    <n v="0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.3890625000000001"/>
    <m/>
    <x v="3"/>
    <x v="3"/>
    <n v="0"/>
    <n v="0"/>
    <n v="0"/>
    <n v="0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.9018181818181819"/>
    <m/>
    <x v="4"/>
    <x v="4"/>
    <n v="0"/>
    <n v="0"/>
    <n v="0"/>
    <n v="0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.0024333619948409"/>
    <m/>
    <x v="3"/>
    <x v="3"/>
    <n v="0"/>
    <n v="0"/>
    <n v="0"/>
    <n v="0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.4275824175824177"/>
    <m/>
    <x v="2"/>
    <x v="2"/>
    <n v="0"/>
    <n v="0"/>
    <n v="0"/>
    <n v="0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.6313333333333331"/>
    <m/>
    <x v="2"/>
    <x v="8"/>
    <n v="0"/>
    <n v="0"/>
    <n v="0"/>
    <n v="0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0.30715909090909088"/>
    <m/>
    <x v="7"/>
    <x v="14"/>
    <n v="0"/>
    <n v="0"/>
    <n v="0"/>
    <n v="1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0.99397727272727276"/>
    <m/>
    <x v="4"/>
    <x v="4"/>
    <n v="1"/>
    <n v="0"/>
    <n v="0"/>
    <n v="0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.9754935622317598"/>
    <m/>
    <x v="2"/>
    <x v="2"/>
    <n v="0"/>
    <n v="0"/>
    <n v="0"/>
    <n v="0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.085"/>
    <m/>
    <x v="2"/>
    <x v="2"/>
    <n v="0"/>
    <n v="0"/>
    <n v="0"/>
    <n v="0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.3774468085106384"/>
    <m/>
    <x v="0"/>
    <x v="0"/>
    <n v="0"/>
    <n v="0"/>
    <n v="0"/>
    <n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.3846875000000001"/>
    <m/>
    <x v="4"/>
    <x v="6"/>
    <n v="0"/>
    <n v="0"/>
    <n v="0"/>
    <n v="0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.3308955223880596"/>
    <m/>
    <x v="1"/>
    <x v="7"/>
    <n v="0"/>
    <n v="0"/>
    <n v="0"/>
    <n v="0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0.01"/>
    <m/>
    <x v="1"/>
    <x v="1"/>
    <n v="0"/>
    <n v="0"/>
    <n v="0"/>
    <n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.0779999999999998"/>
    <m/>
    <x v="1"/>
    <x v="5"/>
    <n v="0"/>
    <n v="0"/>
    <n v="0"/>
    <n v="0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0.51122448979591839"/>
    <m/>
    <x v="6"/>
    <x v="11"/>
    <n v="0"/>
    <n v="0"/>
    <n v="0"/>
    <n v="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.5205847953216374"/>
    <m/>
    <x v="1"/>
    <x v="7"/>
    <n v="0"/>
    <n v="0"/>
    <n v="0"/>
    <n v="0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.1363099415204678"/>
    <m/>
    <x v="5"/>
    <x v="13"/>
    <n v="0"/>
    <n v="0"/>
    <n v="0"/>
    <n v="0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.0237606837606839"/>
    <m/>
    <x v="3"/>
    <x v="3"/>
    <n v="0"/>
    <n v="0"/>
    <n v="0"/>
    <n v="0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.5658333333333334"/>
    <m/>
    <x v="0"/>
    <x v="0"/>
    <n v="0"/>
    <n v="0"/>
    <n v="0"/>
    <n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.3986792452830188"/>
    <m/>
    <x v="4"/>
    <x v="12"/>
    <n v="0"/>
    <n v="0"/>
    <n v="0"/>
    <n v="0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0.69450000000000001"/>
    <m/>
    <x v="0"/>
    <x v="0"/>
    <n v="0"/>
    <n v="0"/>
    <n v="0"/>
    <n v="1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0.35534246575342465"/>
    <m/>
    <x v="3"/>
    <x v="3"/>
    <n v="0"/>
    <n v="0"/>
    <n v="0"/>
    <n v="1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.5165000000000002"/>
    <m/>
    <x v="2"/>
    <x v="8"/>
    <n v="0"/>
    <n v="0"/>
    <n v="0"/>
    <n v="0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.0587500000000001"/>
    <m/>
    <x v="3"/>
    <x v="3"/>
    <n v="0"/>
    <n v="0"/>
    <n v="0"/>
    <n v="0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.8742857142857143"/>
    <m/>
    <x v="3"/>
    <x v="3"/>
    <n v="0"/>
    <n v="0"/>
    <n v="0"/>
    <n v="0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.8678571428571429"/>
    <m/>
    <x v="4"/>
    <x v="19"/>
    <n v="0"/>
    <n v="0"/>
    <n v="0"/>
    <n v="0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.4707142857142856"/>
    <m/>
    <x v="4"/>
    <x v="12"/>
    <n v="0"/>
    <n v="0"/>
    <n v="0"/>
    <n v="0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.8582098765432098"/>
    <m/>
    <x v="3"/>
    <x v="3"/>
    <n v="0"/>
    <n v="0"/>
    <n v="0"/>
    <n v="0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0.43241247264770238"/>
    <m/>
    <x v="7"/>
    <x v="14"/>
    <n v="1"/>
    <n v="0"/>
    <n v="0"/>
    <n v="0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.6243749999999999"/>
    <m/>
    <x v="0"/>
    <x v="0"/>
    <n v="0"/>
    <n v="0"/>
    <n v="0"/>
    <n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.8484285714285715"/>
    <m/>
    <x v="3"/>
    <x v="3"/>
    <n v="0"/>
    <n v="0"/>
    <n v="0"/>
    <n v="0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0.23703520691785052"/>
    <m/>
    <x v="4"/>
    <x v="6"/>
    <n v="0"/>
    <n v="0"/>
    <n v="0"/>
    <n v="1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0.89870129870129867"/>
    <m/>
    <x v="3"/>
    <x v="3"/>
    <n v="0"/>
    <n v="0"/>
    <n v="0"/>
    <n v="1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.7260419580419581"/>
    <m/>
    <x v="3"/>
    <x v="3"/>
    <n v="0"/>
    <n v="0"/>
    <n v="0"/>
    <n v="0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.7004255319148935"/>
    <m/>
    <x v="4"/>
    <x v="22"/>
    <n v="0"/>
    <n v="0"/>
    <n v="0"/>
    <n v="0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.8828503562945369"/>
    <m/>
    <x v="7"/>
    <x v="14"/>
    <n v="0"/>
    <n v="0"/>
    <n v="0"/>
    <n v="0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.4693532338308457"/>
    <m/>
    <x v="7"/>
    <x v="14"/>
    <n v="0"/>
    <n v="0"/>
    <n v="0"/>
    <n v="0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0.6917721518987342"/>
    <m/>
    <x v="1"/>
    <x v="1"/>
    <n v="0"/>
    <n v="0"/>
    <n v="0"/>
    <n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0.25433734939759034"/>
    <m/>
    <x v="7"/>
    <x v="14"/>
    <n v="0"/>
    <n v="0"/>
    <n v="0"/>
    <n v="1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0.77400977995110021"/>
    <m/>
    <x v="0"/>
    <x v="0"/>
    <n v="0"/>
    <n v="0"/>
    <n v="0"/>
    <n v="1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0.37481481481481482"/>
    <m/>
    <x v="1"/>
    <x v="16"/>
    <n v="0"/>
    <n v="0"/>
    <n v="0"/>
    <n v="1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.4379999999999997"/>
    <m/>
    <x v="5"/>
    <x v="9"/>
    <n v="0"/>
    <n v="0"/>
    <n v="0"/>
    <n v="0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.2852189349112426"/>
    <m/>
    <x v="1"/>
    <x v="5"/>
    <n v="0"/>
    <n v="0"/>
    <n v="0"/>
    <n v="0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0.38948339483394834"/>
    <m/>
    <x v="3"/>
    <x v="3"/>
    <n v="0"/>
    <n v="0"/>
    <n v="0"/>
    <n v="1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.7"/>
    <m/>
    <x v="3"/>
    <x v="3"/>
    <n v="0"/>
    <n v="0"/>
    <n v="0"/>
    <n v="0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.3791176470588233"/>
    <m/>
    <x v="4"/>
    <x v="12"/>
    <n v="0"/>
    <n v="0"/>
    <n v="0"/>
    <n v="0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0.64036299765807958"/>
    <m/>
    <x v="3"/>
    <x v="3"/>
    <n v="0"/>
    <n v="0"/>
    <n v="0"/>
    <n v="1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.1827777777777777"/>
    <m/>
    <x v="3"/>
    <x v="3"/>
    <n v="0"/>
    <n v="0"/>
    <n v="0"/>
    <n v="0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0.84824037184594958"/>
    <m/>
    <x v="1"/>
    <x v="7"/>
    <n v="0"/>
    <n v="0"/>
    <n v="0"/>
    <n v="1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0.29346153846153844"/>
    <m/>
    <x v="3"/>
    <x v="3"/>
    <n v="0"/>
    <n v="0"/>
    <n v="0"/>
    <n v="1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.0989655172413793"/>
    <m/>
    <x v="3"/>
    <x v="3"/>
    <n v="0"/>
    <n v="0"/>
    <n v="0"/>
    <n v="0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.697857142857143"/>
    <m/>
    <x v="1"/>
    <x v="5"/>
    <n v="0"/>
    <n v="0"/>
    <n v="0"/>
    <n v="0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.1595907738095239"/>
    <m/>
    <x v="1"/>
    <x v="7"/>
    <n v="0"/>
    <n v="0"/>
    <n v="0"/>
    <n v="0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.5859999999999999"/>
    <m/>
    <x v="4"/>
    <x v="4"/>
    <n v="0"/>
    <n v="0"/>
    <n v="0"/>
    <n v="0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.3058333333333332"/>
    <m/>
    <x v="5"/>
    <x v="18"/>
    <n v="0"/>
    <n v="0"/>
    <n v="0"/>
    <n v="0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.2821428571428573"/>
    <m/>
    <x v="4"/>
    <x v="4"/>
    <n v="0"/>
    <n v="0"/>
    <n v="0"/>
    <n v="0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.8870588235294117"/>
    <m/>
    <x v="4"/>
    <x v="19"/>
    <n v="0"/>
    <n v="0"/>
    <n v="0"/>
    <n v="0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11E-2"/>
    <m/>
    <x v="3"/>
    <x v="3"/>
    <n v="0"/>
    <n v="0"/>
    <n v="0"/>
    <n v="1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.7443434343434348"/>
    <m/>
    <x v="0"/>
    <x v="0"/>
    <n v="0"/>
    <n v="0"/>
    <n v="0"/>
    <n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0.27693181818181817"/>
    <m/>
    <x v="3"/>
    <x v="3"/>
    <n v="0"/>
    <n v="0"/>
    <n v="0"/>
    <n v="1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0.52479620323841425"/>
    <m/>
    <x v="4"/>
    <x v="4"/>
    <n v="0"/>
    <n v="0"/>
    <n v="0"/>
    <n v="1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.0709677419354842"/>
    <m/>
    <x v="1"/>
    <x v="17"/>
    <n v="0"/>
    <n v="0"/>
    <n v="0"/>
    <n v="0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0.02"/>
    <m/>
    <x v="2"/>
    <x v="2"/>
    <n v="0"/>
    <n v="0"/>
    <n v="0"/>
    <n v="1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.5617857142857143"/>
    <m/>
    <x v="1"/>
    <x v="1"/>
    <n v="0"/>
    <n v="0"/>
    <n v="0"/>
    <n v="0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.5242857142857145"/>
    <m/>
    <x v="2"/>
    <x v="2"/>
    <n v="0"/>
    <n v="0"/>
    <n v="0"/>
    <n v="0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E-2"/>
    <m/>
    <x v="5"/>
    <x v="9"/>
    <n v="0"/>
    <n v="1"/>
    <n v="0"/>
    <n v="0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0.12230769230769231"/>
    <m/>
    <x v="5"/>
    <x v="15"/>
    <n v="0"/>
    <n v="0"/>
    <n v="0"/>
    <n v="1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.6398734177215191"/>
    <m/>
    <x v="3"/>
    <x v="3"/>
    <n v="0"/>
    <n v="0"/>
    <n v="0"/>
    <n v="0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.6298181818181818"/>
    <m/>
    <x v="4"/>
    <x v="4"/>
    <n v="0"/>
    <n v="0"/>
    <n v="0"/>
    <n v="0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0.20252747252747252"/>
    <m/>
    <x v="3"/>
    <x v="3"/>
    <n v="0"/>
    <n v="0"/>
    <n v="0"/>
    <n v="1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.1924083769633507"/>
    <m/>
    <x v="6"/>
    <x v="11"/>
    <n v="0"/>
    <n v="0"/>
    <n v="0"/>
    <n v="0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.7894444444444444"/>
    <m/>
    <x v="3"/>
    <x v="3"/>
    <n v="0"/>
    <n v="0"/>
    <n v="0"/>
    <n v="0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0.19556634304207121"/>
    <m/>
    <x v="3"/>
    <x v="3"/>
    <n v="1"/>
    <n v="0"/>
    <n v="0"/>
    <n v="0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.9894827586206896"/>
    <m/>
    <x v="2"/>
    <x v="2"/>
    <n v="0"/>
    <n v="0"/>
    <n v="0"/>
    <n v="0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.95"/>
    <m/>
    <x v="4"/>
    <x v="6"/>
    <n v="0"/>
    <n v="0"/>
    <n v="0"/>
    <n v="0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0.50621082621082625"/>
    <m/>
    <x v="4"/>
    <x v="6"/>
    <n v="0"/>
    <n v="0"/>
    <n v="0"/>
    <n v="1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0.57437499999999997"/>
    <m/>
    <x v="3"/>
    <x v="3"/>
    <n v="0"/>
    <n v="0"/>
    <n v="0"/>
    <n v="1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.5562827640984909"/>
    <m/>
    <x v="4"/>
    <x v="19"/>
    <n v="0"/>
    <n v="0"/>
    <n v="0"/>
    <n v="0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0.36297297297297298"/>
    <m/>
    <x v="7"/>
    <x v="14"/>
    <n v="0"/>
    <n v="0"/>
    <n v="0"/>
    <n v="1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0.58250000000000002"/>
    <m/>
    <x v="4"/>
    <x v="12"/>
    <n v="0"/>
    <n v="1"/>
    <n v="0"/>
    <n v="0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.3739473684210526"/>
    <m/>
    <x v="5"/>
    <x v="15"/>
    <n v="0"/>
    <n v="0"/>
    <n v="0"/>
    <n v="0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0.58750000000000002"/>
    <m/>
    <x v="3"/>
    <x v="3"/>
    <n v="0"/>
    <n v="0"/>
    <n v="0"/>
    <n v="1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.8256603773584905"/>
    <m/>
    <x v="4"/>
    <x v="10"/>
    <n v="0"/>
    <n v="0"/>
    <n v="0"/>
    <n v="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7.5436408977556111E-3"/>
    <m/>
    <x v="2"/>
    <x v="2"/>
    <n v="0"/>
    <n v="0"/>
    <n v="0"/>
    <n v="1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.7595330739299611"/>
    <m/>
    <x v="1"/>
    <x v="21"/>
    <n v="0"/>
    <n v="0"/>
    <n v="0"/>
    <n v="0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.3788235294117648"/>
    <m/>
    <x v="3"/>
    <x v="3"/>
    <n v="0"/>
    <n v="0"/>
    <n v="0"/>
    <n v="0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.8805076142131982"/>
    <m/>
    <x v="3"/>
    <x v="3"/>
    <n v="0"/>
    <n v="0"/>
    <n v="0"/>
    <n v="0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.2406666666666668"/>
    <m/>
    <x v="3"/>
    <x v="3"/>
    <n v="0"/>
    <n v="0"/>
    <n v="0"/>
    <n v="0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0.18126436781609195"/>
    <m/>
    <x v="0"/>
    <x v="0"/>
    <n v="0"/>
    <n v="0"/>
    <n v="0"/>
    <n v="1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0.45847222222222223"/>
    <m/>
    <x v="3"/>
    <x v="3"/>
    <n v="0"/>
    <n v="0"/>
    <n v="0"/>
    <n v="1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.1731541218637993"/>
    <m/>
    <x v="2"/>
    <x v="2"/>
    <n v="0"/>
    <n v="0"/>
    <n v="0"/>
    <n v="0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.173090909090909"/>
    <m/>
    <x v="3"/>
    <x v="3"/>
    <n v="0"/>
    <n v="0"/>
    <n v="0"/>
    <n v="0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.1228571428571428"/>
    <m/>
    <x v="3"/>
    <x v="3"/>
    <n v="0"/>
    <n v="0"/>
    <n v="0"/>
    <n v="0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0.72518987341772156"/>
    <m/>
    <x v="3"/>
    <x v="3"/>
    <n v="0"/>
    <n v="0"/>
    <n v="0"/>
    <n v="1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.1230434782608696"/>
    <m/>
    <x v="1"/>
    <x v="1"/>
    <n v="0"/>
    <n v="0"/>
    <n v="0"/>
    <n v="0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.3974657534246577"/>
    <m/>
    <x v="3"/>
    <x v="3"/>
    <n v="0"/>
    <n v="0"/>
    <n v="0"/>
    <n v="0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.8193548387096774"/>
    <m/>
    <x v="3"/>
    <x v="3"/>
    <n v="0"/>
    <n v="0"/>
    <n v="0"/>
    <n v="0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.6413114754098361"/>
    <m/>
    <x v="3"/>
    <x v="3"/>
    <n v="0"/>
    <n v="0"/>
    <n v="0"/>
    <n v="0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3E-2"/>
    <m/>
    <x v="3"/>
    <x v="3"/>
    <n v="0"/>
    <n v="0"/>
    <n v="0"/>
    <n v="1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0.49643859649122807"/>
    <m/>
    <x v="4"/>
    <x v="4"/>
    <n v="1"/>
    <n v="0"/>
    <n v="0"/>
    <n v="0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.0970652173913042"/>
    <m/>
    <x v="5"/>
    <x v="13"/>
    <n v="0"/>
    <n v="0"/>
    <n v="0"/>
    <n v="0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0.49217948717948717"/>
    <m/>
    <x v="6"/>
    <x v="11"/>
    <n v="0"/>
    <n v="0"/>
    <n v="0"/>
    <n v="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0.62232323232323228"/>
    <m/>
    <x v="2"/>
    <x v="2"/>
    <n v="0"/>
    <n v="1"/>
    <n v="0"/>
    <n v="0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0.1305813953488372"/>
    <m/>
    <x v="3"/>
    <x v="3"/>
    <n v="0"/>
    <n v="0"/>
    <n v="0"/>
    <n v="1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0.64635416666666667"/>
    <m/>
    <x v="3"/>
    <x v="3"/>
    <n v="0"/>
    <n v="0"/>
    <n v="0"/>
    <n v="1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.5958666666666668"/>
    <m/>
    <x v="0"/>
    <x v="0"/>
    <n v="0"/>
    <n v="0"/>
    <n v="0"/>
    <n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0.81420000000000003"/>
    <m/>
    <x v="7"/>
    <x v="14"/>
    <n v="0"/>
    <n v="0"/>
    <n v="0"/>
    <n v="1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0.32444767441860467"/>
    <m/>
    <x v="7"/>
    <x v="14"/>
    <n v="0"/>
    <n v="0"/>
    <n v="0"/>
    <n v="1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E-2"/>
    <m/>
    <x v="3"/>
    <x v="3"/>
    <n v="0"/>
    <n v="0"/>
    <n v="0"/>
    <n v="1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0.26694444444444443"/>
    <m/>
    <x v="3"/>
    <x v="3"/>
    <n v="0"/>
    <n v="0"/>
    <n v="0"/>
    <n v="1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0.62957446808510642"/>
    <m/>
    <x v="4"/>
    <x v="4"/>
    <n v="1"/>
    <n v="0"/>
    <n v="0"/>
    <n v="0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.6135593220338984"/>
    <m/>
    <x v="2"/>
    <x v="2"/>
    <n v="0"/>
    <n v="0"/>
    <n v="0"/>
    <n v="0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0.05"/>
    <m/>
    <x v="3"/>
    <x v="3"/>
    <n v="0"/>
    <n v="0"/>
    <n v="0"/>
    <n v="1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.969379310344827"/>
    <m/>
    <x v="1"/>
    <x v="1"/>
    <n v="0"/>
    <n v="0"/>
    <n v="0"/>
    <n v="0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0.70094158075601376"/>
    <m/>
    <x v="4"/>
    <x v="4"/>
    <n v="1"/>
    <n v="0"/>
    <n v="0"/>
    <n v="0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0.6"/>
    <m/>
    <x v="4"/>
    <x v="22"/>
    <n v="0"/>
    <n v="0"/>
    <n v="0"/>
    <n v="1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.6709859154929578"/>
    <m/>
    <x v="2"/>
    <x v="2"/>
    <n v="0"/>
    <n v="0"/>
    <n v="0"/>
    <n v="0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.09"/>
    <m/>
    <x v="3"/>
    <x v="3"/>
    <n v="0"/>
    <n v="0"/>
    <n v="0"/>
    <n v="0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0.19028784648187633"/>
    <m/>
    <x v="4"/>
    <x v="22"/>
    <n v="0"/>
    <n v="0"/>
    <n v="0"/>
    <n v="1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.2687755102040816"/>
    <m/>
    <x v="3"/>
    <x v="3"/>
    <n v="0"/>
    <n v="0"/>
    <n v="0"/>
    <n v="0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.3463636363636367"/>
    <m/>
    <x v="4"/>
    <x v="10"/>
    <n v="0"/>
    <n v="0"/>
    <n v="0"/>
    <n v="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2E-2"/>
    <m/>
    <x v="5"/>
    <x v="18"/>
    <n v="0"/>
    <n v="0"/>
    <n v="0"/>
    <n v="1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0.85054545454545449"/>
    <m/>
    <x v="2"/>
    <x v="2"/>
    <n v="0"/>
    <n v="0"/>
    <n v="0"/>
    <n v="1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.1929824561403508"/>
    <m/>
    <x v="5"/>
    <x v="18"/>
    <n v="0"/>
    <n v="0"/>
    <n v="0"/>
    <n v="0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.9602777777777778"/>
    <m/>
    <x v="0"/>
    <x v="0"/>
    <n v="0"/>
    <n v="0"/>
    <n v="0"/>
    <n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0.84694915254237291"/>
    <m/>
    <x v="7"/>
    <x v="14"/>
    <n v="0"/>
    <n v="0"/>
    <n v="0"/>
    <n v="1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.5578378378378379"/>
    <m/>
    <x v="3"/>
    <x v="3"/>
    <n v="0"/>
    <n v="0"/>
    <n v="0"/>
    <n v="0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.8640909090909092"/>
    <m/>
    <x v="1"/>
    <x v="1"/>
    <n v="0"/>
    <n v="0"/>
    <n v="0"/>
    <n v="0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.9223529411764702"/>
    <m/>
    <x v="3"/>
    <x v="3"/>
    <n v="0"/>
    <n v="0"/>
    <n v="0"/>
    <n v="0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.3703393665158372"/>
    <m/>
    <x v="1"/>
    <x v="21"/>
    <n v="0"/>
    <n v="0"/>
    <n v="0"/>
    <n v="0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.3820833333333336"/>
    <m/>
    <x v="0"/>
    <x v="0"/>
    <n v="0"/>
    <n v="0"/>
    <n v="0"/>
    <n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.0822784810126582"/>
    <m/>
    <x v="3"/>
    <x v="3"/>
    <n v="0"/>
    <n v="0"/>
    <n v="0"/>
    <n v="0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0.60757639620653314"/>
    <m/>
    <x v="3"/>
    <x v="3"/>
    <n v="0"/>
    <n v="0"/>
    <n v="0"/>
    <n v="1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0.27725490196078434"/>
    <m/>
    <x v="4"/>
    <x v="19"/>
    <n v="0"/>
    <n v="0"/>
    <n v="0"/>
    <n v="1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.283934426229508"/>
    <m/>
    <x v="2"/>
    <x v="2"/>
    <n v="0"/>
    <n v="0"/>
    <n v="0"/>
    <n v="0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0.21615194054500414"/>
    <m/>
    <x v="3"/>
    <x v="3"/>
    <n v="0"/>
    <n v="0"/>
    <n v="0"/>
    <n v="1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.73875"/>
    <m/>
    <x v="1"/>
    <x v="7"/>
    <n v="0"/>
    <n v="0"/>
    <n v="0"/>
    <n v="0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.5492592592592593"/>
    <m/>
    <x v="3"/>
    <x v="3"/>
    <n v="0"/>
    <n v="0"/>
    <n v="0"/>
    <n v="0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.2214999999999998"/>
    <m/>
    <x v="3"/>
    <x v="3"/>
    <n v="0"/>
    <n v="0"/>
    <n v="0"/>
    <n v="0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0.73957142857142855"/>
    <m/>
    <x v="0"/>
    <x v="0"/>
    <n v="0"/>
    <n v="0"/>
    <n v="0"/>
    <n v="1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.641"/>
    <m/>
    <x v="6"/>
    <x v="11"/>
    <n v="0"/>
    <n v="0"/>
    <n v="0"/>
    <n v="0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.432624584717608"/>
    <m/>
    <x v="3"/>
    <x v="3"/>
    <n v="0"/>
    <n v="0"/>
    <n v="0"/>
    <n v="0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0.40281762295081969"/>
    <m/>
    <x v="5"/>
    <x v="9"/>
    <n v="0"/>
    <n v="0"/>
    <n v="0"/>
    <n v="1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.7822388059701493"/>
    <m/>
    <x v="2"/>
    <x v="2"/>
    <n v="0"/>
    <n v="0"/>
    <n v="0"/>
    <n v="0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0.84930555555555554"/>
    <m/>
    <x v="4"/>
    <x v="4"/>
    <n v="0"/>
    <n v="0"/>
    <n v="0"/>
    <n v="1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.4593648334624323"/>
    <m/>
    <x v="4"/>
    <x v="4"/>
    <n v="0"/>
    <n v="0"/>
    <n v="0"/>
    <n v="0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.5246153846153847"/>
    <m/>
    <x v="3"/>
    <x v="3"/>
    <n v="0"/>
    <n v="0"/>
    <n v="0"/>
    <n v="0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0.67129542790152408"/>
    <m/>
    <x v="1"/>
    <x v="1"/>
    <n v="0"/>
    <n v="0"/>
    <n v="0"/>
    <n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0.40307692307692305"/>
    <m/>
    <x v="1"/>
    <x v="1"/>
    <n v="0"/>
    <n v="0"/>
    <n v="0"/>
    <n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.1679032258064517"/>
    <m/>
    <x v="4"/>
    <x v="4"/>
    <n v="0"/>
    <n v="0"/>
    <n v="0"/>
    <n v="0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0.52117021276595743"/>
    <m/>
    <x v="5"/>
    <x v="15"/>
    <n v="0"/>
    <n v="0"/>
    <n v="0"/>
    <n v="1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.9958333333333336"/>
    <m/>
    <x v="5"/>
    <x v="18"/>
    <n v="0"/>
    <n v="0"/>
    <n v="0"/>
    <n v="0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0.87679487179487181"/>
    <m/>
    <x v="4"/>
    <x v="6"/>
    <n v="0"/>
    <n v="0"/>
    <n v="0"/>
    <n v="1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.131734693877551"/>
    <m/>
    <x v="1"/>
    <x v="1"/>
    <n v="0"/>
    <n v="0"/>
    <n v="0"/>
    <n v="0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.2654838709677421"/>
    <m/>
    <x v="4"/>
    <x v="6"/>
    <n v="0"/>
    <n v="0"/>
    <n v="0"/>
    <n v="0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0.77632653061224488"/>
    <m/>
    <x v="7"/>
    <x v="14"/>
    <n v="1"/>
    <n v="0"/>
    <n v="0"/>
    <n v="0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0.52496810772501767"/>
    <m/>
    <x v="5"/>
    <x v="18"/>
    <n v="0"/>
    <n v="0"/>
    <n v="0"/>
    <n v="1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.5746762589928058"/>
    <m/>
    <x v="0"/>
    <x v="0"/>
    <n v="0"/>
    <n v="0"/>
    <n v="0"/>
    <n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0.72939393939393937"/>
    <m/>
    <x v="3"/>
    <x v="3"/>
    <n v="0"/>
    <n v="0"/>
    <n v="0"/>
    <n v="1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0.60565789473684206"/>
    <m/>
    <x v="3"/>
    <x v="3"/>
    <n v="1"/>
    <n v="0"/>
    <n v="0"/>
    <n v="0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0.5679129129129129"/>
    <m/>
    <x v="1"/>
    <x v="7"/>
    <n v="0"/>
    <n v="0"/>
    <n v="0"/>
    <n v="1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0.56542754275427543"/>
    <m/>
    <x v="0"/>
    <x v="0"/>
    <n v="1"/>
    <n v="0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s v="CA"/>
    <s v="CAD"/>
    <n v="1448690400"/>
    <d v="2015-11-28T06:00:00"/>
    <s v="12/15/2015"/>
    <x v="0"/>
    <x v="0"/>
    <n v="1450159200"/>
    <d v="2015-12-15T06:00:00"/>
    <s v="12/15/2015"/>
    <b v="0"/>
    <b v="0"/>
    <s v="food/food trucks"/>
    <n v="0"/>
    <n v="42748.055"/>
    <x v="0"/>
    <s v="food trucks"/>
    <n v="0"/>
    <n v="0"/>
    <n v="0"/>
    <n v="1"/>
  </r>
  <r>
    <n v="1"/>
    <s v="Odom Inc"/>
    <s v="Managed bottom-line architecture"/>
    <n v="1400"/>
    <n v="14560"/>
    <x v="1"/>
    <n v="158"/>
    <s v="US"/>
    <s v="USD"/>
    <n v="1408424400"/>
    <d v="2014-08-19T00:00:00"/>
    <s v="8/21/2014"/>
    <x v="1"/>
    <x v="1"/>
    <n v="1408597200"/>
    <d v="2014-08-21T05:00:00"/>
    <s v="8/21/2014"/>
    <b v="0"/>
    <b v="1"/>
    <s v="music/rock"/>
    <n v="10.4"/>
    <m/>
    <x v="1"/>
    <s v="rock"/>
    <n v="0"/>
    <n v="0"/>
    <n v="0"/>
    <n v="0"/>
  </r>
  <r>
    <n v="2"/>
    <s v="Melton, Robinson and Fritz"/>
    <s v="Function-based leadingedge pricing structure"/>
    <n v="108400"/>
    <n v="142523"/>
    <x v="1"/>
    <n v="1425"/>
    <s v="AU"/>
    <s v="AUD"/>
    <n v="1384668000"/>
    <d v="2013-11-17T06:00:00"/>
    <s v="11/19/2013"/>
    <x v="2"/>
    <x v="2"/>
    <n v="1384840800"/>
    <d v="2013-11-19T06:00:00"/>
    <s v="11/19/2013"/>
    <b v="0"/>
    <b v="0"/>
    <s v="technology/web"/>
    <n v="1.3147878228782288"/>
    <m/>
    <x v="2"/>
    <s v="web"/>
    <n v="0"/>
    <n v="0"/>
    <n v="0"/>
    <n v="0"/>
  </r>
  <r>
    <n v="3"/>
    <s v="Mcdonald, Gonzalez and Ross"/>
    <s v="Vision-oriented fresh-thinking conglomeration"/>
    <n v="4200"/>
    <n v="2477"/>
    <x v="0"/>
    <n v="24"/>
    <s v="US"/>
    <s v="USD"/>
    <n v="1565499600"/>
    <d v="2019-08-11T05:00:00"/>
    <s v="9/20/2019"/>
    <x v="3"/>
    <x v="3"/>
    <n v="1568955600"/>
    <d v="2019-09-20T05:00:00"/>
    <s v="9/20/2019"/>
    <b v="0"/>
    <b v="0"/>
    <s v="music/rock"/>
    <n v="0.58976190476190471"/>
    <m/>
    <x v="1"/>
    <s v="rock"/>
    <n v="0"/>
    <n v="0"/>
    <n v="0"/>
    <n v="1"/>
  </r>
  <r>
    <n v="4"/>
    <s v="Larson-Little"/>
    <s v="Proactive foreground core"/>
    <n v="7600"/>
    <n v="5265"/>
    <x v="0"/>
    <n v="53"/>
    <s v="US"/>
    <s v="USD"/>
    <n v="1547964000"/>
    <d v="2019-01-20T06:00:00"/>
    <s v="1/24/2019"/>
    <x v="4"/>
    <x v="3"/>
    <n v="1548309600"/>
    <d v="2019-01-24T06:00:00"/>
    <s v="1/24/2019"/>
    <b v="0"/>
    <b v="0"/>
    <s v="theater/plays"/>
    <n v="0.69276315789473686"/>
    <m/>
    <x v="3"/>
    <s v="plays"/>
    <n v="0"/>
    <n v="0"/>
    <n v="0"/>
    <n v="1"/>
  </r>
  <r>
    <n v="5"/>
    <s v="Harris Group"/>
    <s v="Open-source optimizing database"/>
    <n v="7600"/>
    <n v="13195"/>
    <x v="1"/>
    <n v="174"/>
    <s v="DK"/>
    <s v="DKK"/>
    <n v="1346130000"/>
    <d v="2012-08-28T05:00:00"/>
    <s v="9/8/2012"/>
    <x v="5"/>
    <x v="4"/>
    <n v="1347080400"/>
    <d v="2012-09-08T05:00:00"/>
    <s v="9/8/2012"/>
    <b v="0"/>
    <b v="0"/>
    <s v="theater/plays"/>
    <n v="1.7361842105263159"/>
    <m/>
    <x v="3"/>
    <s v="plays"/>
    <n v="0"/>
    <n v="0"/>
    <n v="0"/>
    <n v="0"/>
  </r>
  <r>
    <n v="6"/>
    <s v="Ortiz, Coleman and Mitchell"/>
    <s v="Operative upward-trending algorithm"/>
    <n v="5200"/>
    <n v="1090"/>
    <x v="0"/>
    <n v="18"/>
    <s v="GB"/>
    <s v="GBP"/>
    <n v="1505278800"/>
    <d v="2017-09-13T05:00:00"/>
    <s v="9/14/2017"/>
    <x v="6"/>
    <x v="5"/>
    <n v="1505365200"/>
    <d v="2017-09-14T05:00:00"/>
    <s v="9/14/2017"/>
    <b v="0"/>
    <b v="0"/>
    <s v="film &amp; video/documentary"/>
    <n v="0.20961538461538462"/>
    <m/>
    <x v="4"/>
    <s v="documentary"/>
    <n v="0"/>
    <n v="0"/>
    <n v="0"/>
    <n v="1"/>
  </r>
  <r>
    <n v="7"/>
    <s v="Carter-Guzman"/>
    <s v="Centralized cohesive challenge"/>
    <n v="4500"/>
    <n v="14741"/>
    <x v="1"/>
    <n v="227"/>
    <s v="DK"/>
    <s v="DKK"/>
    <n v="1439442000"/>
    <d v="2015-08-13T05:00:00"/>
    <s v="8/15/2015"/>
    <x v="7"/>
    <x v="0"/>
    <n v="1439614800"/>
    <d v="2015-08-15T05:00:00"/>
    <s v="8/15/2015"/>
    <b v="0"/>
    <b v="0"/>
    <s v="theater/plays"/>
    <n v="3.2757777777777779"/>
    <m/>
    <x v="3"/>
    <s v="plays"/>
    <n v="0"/>
    <n v="0"/>
    <n v="0"/>
    <n v="0"/>
  </r>
  <r>
    <n v="8"/>
    <s v="Nunez-Richards"/>
    <s v="Exclusive attitude-oriented intranet"/>
    <n v="110100"/>
    <n v="21946"/>
    <x v="2"/>
    <n v="708"/>
    <s v="DK"/>
    <s v="DKK"/>
    <n v="1281330000"/>
    <d v="2010-08-09T05:00:00"/>
    <s v="8/11/2010"/>
    <x v="8"/>
    <x v="6"/>
    <n v="1281502800"/>
    <d v="2010-08-11T05:00:00"/>
    <s v="8/11/2010"/>
    <b v="0"/>
    <b v="0"/>
    <s v="theater/plays"/>
    <n v="0.19932788374205268"/>
    <m/>
    <x v="3"/>
    <s v="plays"/>
    <n v="0"/>
    <n v="1"/>
    <n v="0"/>
    <n v="0"/>
  </r>
  <r>
    <n v="9"/>
    <s v="Rangel, Holt and Jones"/>
    <s v="Open-source fresh-thinking model"/>
    <n v="6200"/>
    <n v="3208"/>
    <x v="0"/>
    <n v="44"/>
    <s v="US"/>
    <s v="USD"/>
    <n v="1379566800"/>
    <d v="2013-09-19T05:00:00"/>
    <s v="11/7/2013"/>
    <x v="9"/>
    <x v="2"/>
    <n v="1383804000"/>
    <d v="2013-11-07T06:00:00"/>
    <s v="11/7/2013"/>
    <b v="0"/>
    <b v="0"/>
    <s v="music/electric music"/>
    <n v="0.51741935483870971"/>
    <m/>
    <x v="1"/>
    <s v="electric music"/>
    <n v="0"/>
    <n v="0"/>
    <n v="0"/>
    <n v="1"/>
  </r>
  <r>
    <n v="10"/>
    <s v="Green Ltd"/>
    <s v="Monitored empowering installation"/>
    <n v="5200"/>
    <n v="13838"/>
    <x v="1"/>
    <n v="220"/>
    <s v="US"/>
    <s v="USD"/>
    <n v="1281762000"/>
    <d v="2010-08-14T05:00:00"/>
    <s v="10/1/2010"/>
    <x v="10"/>
    <x v="6"/>
    <n v="1285909200"/>
    <d v="2010-10-01T05:00:00"/>
    <s v="10/1/2010"/>
    <b v="0"/>
    <b v="0"/>
    <s v="film &amp; video/drama"/>
    <n v="2.6611538461538462"/>
    <m/>
    <x v="4"/>
    <s v="drama"/>
    <n v="0"/>
    <n v="0"/>
    <n v="0"/>
    <n v="0"/>
  </r>
  <r>
    <n v="11"/>
    <s v="Perez, Johnson and Gardner"/>
    <s v="Grass-roots zero administration system engine"/>
    <n v="6300"/>
    <n v="3030"/>
    <x v="0"/>
    <n v="27"/>
    <s v="US"/>
    <s v="USD"/>
    <n v="1285045200"/>
    <d v="2010-09-21T05:00:00"/>
    <s v="9/27/2010"/>
    <x v="11"/>
    <x v="6"/>
    <n v="1285563600"/>
    <d v="2010-09-27T05:00:00"/>
    <s v="9/27/2010"/>
    <b v="0"/>
    <b v="1"/>
    <s v="theater/plays"/>
    <n v="0.48095238095238096"/>
    <m/>
    <x v="3"/>
    <s v="plays"/>
    <n v="0"/>
    <n v="0"/>
    <n v="0"/>
    <n v="1"/>
  </r>
  <r>
    <n v="12"/>
    <s v="Kim Ltd"/>
    <s v="Assimilated hybrid intranet"/>
    <n v="6300"/>
    <n v="5629"/>
    <x v="0"/>
    <n v="55"/>
    <s v="US"/>
    <s v="USD"/>
    <n v="1571720400"/>
    <d v="2019-10-22T05:00:00"/>
    <s v="10/30/2019"/>
    <x v="12"/>
    <x v="3"/>
    <n v="1572411600"/>
    <d v="2019-10-30T05:00:00"/>
    <s v="10/30/2019"/>
    <b v="0"/>
    <b v="0"/>
    <s v="film &amp; video/drama"/>
    <n v="0.89349206349206345"/>
    <m/>
    <x v="4"/>
    <s v="drama"/>
    <n v="0"/>
    <n v="0"/>
    <n v="0"/>
    <n v="1"/>
  </r>
  <r>
    <n v="13"/>
    <s v="Walker, Taylor and Coleman"/>
    <s v="Multi-tiered directional open architecture"/>
    <n v="4200"/>
    <n v="10295"/>
    <x v="1"/>
    <n v="98"/>
    <s v="US"/>
    <s v="USD"/>
    <n v="1465621200"/>
    <d v="2016-06-11T05:00:00"/>
    <s v="6/23/2016"/>
    <x v="13"/>
    <x v="7"/>
    <n v="1466658000"/>
    <d v="2016-06-23T05:00:00"/>
    <s v="6/23/2016"/>
    <b v="0"/>
    <b v="0"/>
    <s v="music/indie rock"/>
    <n v="2.4511904761904764"/>
    <m/>
    <x v="1"/>
    <s v="indie rock"/>
    <n v="0"/>
    <n v="0"/>
    <n v="0"/>
    <n v="0"/>
  </r>
  <r>
    <n v="14"/>
    <s v="Rodriguez, Rose and Stewart"/>
    <s v="Cloned directional synergy"/>
    <n v="28200"/>
    <n v="18829"/>
    <x v="0"/>
    <n v="200"/>
    <s v="US"/>
    <s v="USD"/>
    <n v="1331013600"/>
    <d v="2012-03-06T06:00:00"/>
    <s v="4/2/2012"/>
    <x v="14"/>
    <x v="4"/>
    <n v="1333342800"/>
    <d v="2012-04-02T05:00:00"/>
    <s v="4/2/2012"/>
    <b v="0"/>
    <b v="0"/>
    <s v="music/indie rock"/>
    <n v="0.66769503546099296"/>
    <m/>
    <x v="1"/>
    <s v="indie rock"/>
    <n v="0"/>
    <n v="0"/>
    <n v="0"/>
    <n v="1"/>
  </r>
  <r>
    <n v="15"/>
    <s v="Wright, Hunt and Rowe"/>
    <s v="Extended eco-centric pricing structure"/>
    <n v="81200"/>
    <n v="38414"/>
    <x v="0"/>
    <n v="452"/>
    <s v="US"/>
    <s v="USD"/>
    <n v="1575957600"/>
    <d v="2019-12-10T06:00:00"/>
    <s v="12/14/2019"/>
    <x v="15"/>
    <x v="3"/>
    <n v="1576303200"/>
    <d v="2019-12-14T06:00:00"/>
    <s v="12/14/2019"/>
    <b v="0"/>
    <b v="0"/>
    <s v="technology/wearables"/>
    <n v="0.47307881773399013"/>
    <m/>
    <x v="2"/>
    <s v="wearables"/>
    <n v="0"/>
    <n v="0"/>
    <n v="0"/>
    <n v="1"/>
  </r>
  <r>
    <n v="16"/>
    <s v="Hines Inc"/>
    <s v="Cross-platform systemic adapter"/>
    <n v="1700"/>
    <n v="11041"/>
    <x v="1"/>
    <n v="100"/>
    <s v="US"/>
    <s v="USD"/>
    <n v="1390370400"/>
    <d v="2014-01-22T06:00:00"/>
    <s v="2/13/2014"/>
    <x v="16"/>
    <x v="1"/>
    <n v="1392271200"/>
    <d v="2014-02-13T06:00:00"/>
    <s v="2/13/2014"/>
    <b v="0"/>
    <b v="0"/>
    <s v="publishing/nonfiction"/>
    <n v="6.4947058823529416"/>
    <m/>
    <x v="5"/>
    <s v="nonfiction"/>
    <n v="0"/>
    <n v="0"/>
    <n v="0"/>
    <n v="0"/>
  </r>
  <r>
    <n v="17"/>
    <s v="Cochran-Nguyen"/>
    <s v="Seamless 4thgeneration methodology"/>
    <n v="84600"/>
    <n v="134845"/>
    <x v="1"/>
    <n v="1249"/>
    <s v="US"/>
    <s v="USD"/>
    <n v="1294812000"/>
    <d v="2011-01-12T06:00:00"/>
    <s v="1/13/2011"/>
    <x v="17"/>
    <x v="8"/>
    <n v="1294898400"/>
    <d v="2011-01-13T06:00:00"/>
    <s v="1/13/2011"/>
    <b v="0"/>
    <b v="0"/>
    <s v="film &amp; video/animation"/>
    <n v="1.5939125295508274"/>
    <m/>
    <x v="4"/>
    <s v="animation"/>
    <n v="0"/>
    <n v="0"/>
    <n v="0"/>
    <n v="0"/>
  </r>
  <r>
    <n v="18"/>
    <s v="Johnson-Gould"/>
    <s v="Exclusive needs-based adapter"/>
    <n v="9100"/>
    <n v="6089"/>
    <x v="3"/>
    <n v="135"/>
    <s v="US"/>
    <s v="USD"/>
    <n v="1536382800"/>
    <d v="2018-09-08T05:00:00"/>
    <s v="9/16/2018"/>
    <x v="18"/>
    <x v="9"/>
    <n v="1537074000"/>
    <d v="2018-09-16T05:00:00"/>
    <s v="9/16/2018"/>
    <b v="0"/>
    <b v="0"/>
    <s v="theater/plays"/>
    <n v="0.66912087912087914"/>
    <m/>
    <x v="3"/>
    <s v="plays"/>
    <n v="1"/>
    <n v="0"/>
    <n v="0"/>
    <n v="0"/>
  </r>
  <r>
    <n v="19"/>
    <s v="Perez-Hess"/>
    <s v="Down-sized cohesive archive"/>
    <n v="62500"/>
    <n v="30331"/>
    <x v="0"/>
    <n v="674"/>
    <s v="US"/>
    <s v="USD"/>
    <n v="1551679200"/>
    <d v="2019-03-04T06:00:00"/>
    <s v="3/25/2019"/>
    <x v="19"/>
    <x v="3"/>
    <n v="1553490000"/>
    <d v="2019-03-25T05:00:00"/>
    <s v="3/25/2019"/>
    <b v="0"/>
    <b v="1"/>
    <s v="theater/plays"/>
    <n v="0.48529600000000001"/>
    <m/>
    <x v="3"/>
    <s v="plays"/>
    <n v="0"/>
    <n v="0"/>
    <n v="0"/>
    <n v="1"/>
  </r>
  <r>
    <n v="20"/>
    <s v="Reeves, Thompson and Richardson"/>
    <s v="Proactive composite alliance"/>
    <n v="131800"/>
    <n v="147936"/>
    <x v="1"/>
    <n v="1396"/>
    <s v="US"/>
    <s v="USD"/>
    <n v="1406523600"/>
    <d v="2014-07-28T05:00:00"/>
    <s v="7/28/2014"/>
    <x v="20"/>
    <x v="1"/>
    <n v="1406523600"/>
    <d v="2014-07-28T05:00:00"/>
    <s v="7/28/2014"/>
    <b v="0"/>
    <b v="0"/>
    <s v="film &amp; video/drama"/>
    <n v="1.1224279210925645"/>
    <m/>
    <x v="4"/>
    <s v="drama"/>
    <n v="0"/>
    <n v="0"/>
    <n v="0"/>
    <n v="0"/>
  </r>
  <r>
    <n v="21"/>
    <s v="Simmons-Reynolds"/>
    <s v="Re-engineered intangible definition"/>
    <n v="94000"/>
    <n v="38533"/>
    <x v="0"/>
    <n v="558"/>
    <s v="US"/>
    <s v="USD"/>
    <n v="1313384400"/>
    <d v="2011-08-15T05:00:00"/>
    <s v="9/18/2011"/>
    <x v="21"/>
    <x v="8"/>
    <n v="1316322000"/>
    <d v="2011-09-18T05:00:00"/>
    <s v="9/18/2011"/>
    <b v="0"/>
    <b v="0"/>
    <s v="theater/plays"/>
    <n v="0.40992553191489361"/>
    <m/>
    <x v="3"/>
    <s v="plays"/>
    <n v="0"/>
    <n v="0"/>
    <n v="0"/>
    <n v="1"/>
  </r>
  <r>
    <n v="22"/>
    <s v="Collier Inc"/>
    <s v="Enhanced dynamic definition"/>
    <n v="59100"/>
    <n v="75690"/>
    <x v="1"/>
    <n v="890"/>
    <s v="US"/>
    <s v="USD"/>
    <n v="1522731600"/>
    <d v="2018-04-03T05:00:00"/>
    <s v="4/18/2018"/>
    <x v="22"/>
    <x v="9"/>
    <n v="1524027600"/>
    <d v="2018-04-18T05:00:00"/>
    <s v="4/18/2018"/>
    <b v="0"/>
    <b v="0"/>
    <s v="theater/plays"/>
    <n v="1.2807106598984772"/>
    <m/>
    <x v="3"/>
    <s v="plays"/>
    <n v="0"/>
    <n v="0"/>
    <n v="0"/>
    <n v="0"/>
  </r>
  <r>
    <n v="23"/>
    <s v="Gray-Jenkins"/>
    <s v="Devolved next generation adapter"/>
    <n v="4500"/>
    <n v="14942"/>
    <x v="1"/>
    <n v="142"/>
    <s v="GB"/>
    <s v="GBP"/>
    <n v="1550124000"/>
    <d v="2019-02-14T06:00:00"/>
    <s v="4/8/2019"/>
    <x v="23"/>
    <x v="3"/>
    <n v="1554699600"/>
    <d v="2019-04-08T05:00:00"/>
    <s v="4/8/2019"/>
    <b v="0"/>
    <b v="0"/>
    <s v="film &amp; video/documentary"/>
    <n v="3.3204444444444445"/>
    <m/>
    <x v="4"/>
    <s v="documentary"/>
    <n v="0"/>
    <n v="0"/>
    <n v="0"/>
    <n v="0"/>
  </r>
  <r>
    <n v="24"/>
    <s v="Scott, Wilson and Martin"/>
    <s v="Cross-platform intermediate frame"/>
    <n v="92400"/>
    <n v="104257"/>
    <x v="1"/>
    <n v="2673"/>
    <s v="US"/>
    <s v="USD"/>
    <n v="1403326800"/>
    <d v="2014-06-21T05:00:00"/>
    <s v="6/23/2014"/>
    <x v="24"/>
    <x v="1"/>
    <n v="1403499600"/>
    <d v="2014-06-23T05:00:00"/>
    <s v="6/23/2014"/>
    <b v="0"/>
    <b v="0"/>
    <s v="technology/wearables"/>
    <n v="1.1283225108225108"/>
    <m/>
    <x v="2"/>
    <s v="wearables"/>
    <n v="0"/>
    <n v="0"/>
    <n v="0"/>
    <n v="0"/>
  </r>
  <r>
    <n v="25"/>
    <s v="Caldwell, Velazquez and Wilson"/>
    <s v="Monitored impactful analyzer"/>
    <n v="5500"/>
    <n v="11904"/>
    <x v="1"/>
    <n v="163"/>
    <s v="US"/>
    <s v="USD"/>
    <n v="1305694800"/>
    <d v="2011-05-18T05:00:00"/>
    <s v="6/7/2011"/>
    <x v="25"/>
    <x v="8"/>
    <n v="1307422800"/>
    <d v="2011-06-07T05:00:00"/>
    <s v="6/7/2011"/>
    <b v="0"/>
    <b v="1"/>
    <s v="games/video games"/>
    <n v="2.1643636363636363"/>
    <m/>
    <x v="6"/>
    <s v="video games"/>
    <n v="0"/>
    <n v="0"/>
    <n v="0"/>
    <n v="0"/>
  </r>
  <r>
    <n v="26"/>
    <s v="Spencer-Bates"/>
    <s v="Optional responsive customer loyalty"/>
    <n v="107500"/>
    <n v="51814"/>
    <x v="3"/>
    <n v="1480"/>
    <s v="US"/>
    <s v="USD"/>
    <n v="1533013200"/>
    <d v="2018-07-31T05:00:00"/>
    <s v="8/27/2018"/>
    <x v="26"/>
    <x v="9"/>
    <n v="1535346000"/>
    <d v="2018-08-27T05:00:00"/>
    <s v="8/27/2018"/>
    <b v="0"/>
    <b v="0"/>
    <s v="theater/plays"/>
    <n v="0.4819906976744186"/>
    <m/>
    <x v="3"/>
    <s v="plays"/>
    <n v="1"/>
    <n v="0"/>
    <n v="0"/>
    <n v="0"/>
  </r>
  <r>
    <n v="27"/>
    <s v="Best, Carr and Williams"/>
    <s v="Diverse transitional migration"/>
    <n v="2000"/>
    <n v="1599"/>
    <x v="0"/>
    <n v="15"/>
    <s v="US"/>
    <s v="USD"/>
    <n v="1443848400"/>
    <d v="2015-10-03T05:00:00"/>
    <s v="10/11/2015"/>
    <x v="27"/>
    <x v="0"/>
    <n v="1444539600"/>
    <d v="2015-10-11T05:00:00"/>
    <s v="10/11/2015"/>
    <b v="0"/>
    <b v="0"/>
    <s v="music/rock"/>
    <n v="0.79949999999999999"/>
    <m/>
    <x v="1"/>
    <s v="rock"/>
    <n v="0"/>
    <n v="0"/>
    <n v="0"/>
    <n v="1"/>
  </r>
  <r>
    <n v="28"/>
    <s v="Campbell, Brown and Powell"/>
    <s v="Synchronized global task-force"/>
    <n v="130800"/>
    <n v="137635"/>
    <x v="1"/>
    <n v="2220"/>
    <s v="US"/>
    <s v="USD"/>
    <n v="1265695200"/>
    <d v="2010-02-09T06:00:00"/>
    <s v="3/4/2010"/>
    <x v="28"/>
    <x v="6"/>
    <n v="1267682400"/>
    <d v="2010-03-04T06:00:00"/>
    <s v="3/4/2010"/>
    <b v="0"/>
    <b v="1"/>
    <s v="theater/plays"/>
    <n v="1.0522553516819573"/>
    <m/>
    <x v="3"/>
    <s v="plays"/>
    <n v="0"/>
    <n v="0"/>
    <n v="0"/>
    <n v="0"/>
  </r>
  <r>
    <n v="29"/>
    <s v="Johnson, Parker and Haynes"/>
    <s v="Focused 6thgeneration forecast"/>
    <n v="45900"/>
    <n v="150965"/>
    <x v="1"/>
    <n v="1606"/>
    <s v="CH"/>
    <s v="CHF"/>
    <n v="1532062800"/>
    <d v="2018-07-20T05:00:00"/>
    <s v="8/29/2018"/>
    <x v="29"/>
    <x v="9"/>
    <n v="1535518800"/>
    <d v="2018-08-29T05:00:00"/>
    <s v="8/29/2018"/>
    <b v="0"/>
    <b v="0"/>
    <s v="film &amp; video/shorts"/>
    <n v="3.2889978213507627"/>
    <m/>
    <x v="4"/>
    <s v="shorts"/>
    <n v="0"/>
    <n v="0"/>
    <n v="0"/>
    <n v="0"/>
  </r>
  <r>
    <n v="30"/>
    <s v="Clark-Cooke"/>
    <s v="Down-sized analyzing challenge"/>
    <n v="9000"/>
    <n v="14455"/>
    <x v="1"/>
    <n v="129"/>
    <s v="US"/>
    <s v="USD"/>
    <n v="1558674000"/>
    <d v="2019-05-24T05:00:00"/>
    <s v="5/29/2019"/>
    <x v="30"/>
    <x v="3"/>
    <n v="1559106000"/>
    <d v="2019-05-29T05:00:00"/>
    <s v="5/29/2019"/>
    <b v="0"/>
    <b v="0"/>
    <s v="film &amp; video/animation"/>
    <n v="1.606111111111111"/>
    <m/>
    <x v="4"/>
    <s v="animation"/>
    <n v="0"/>
    <n v="0"/>
    <n v="0"/>
    <n v="0"/>
  </r>
  <r>
    <n v="31"/>
    <s v="Schroeder Ltd"/>
    <s v="Progressive needs-based focus group"/>
    <n v="3500"/>
    <n v="10850"/>
    <x v="1"/>
    <n v="226"/>
    <s v="GB"/>
    <s v="GBP"/>
    <n v="1451973600"/>
    <d v="2016-01-05T06:00:00"/>
    <s v="2/2/2016"/>
    <x v="31"/>
    <x v="7"/>
    <n v="1454392800"/>
    <d v="2016-02-02T06:00:00"/>
    <s v="2/2/2016"/>
    <b v="0"/>
    <b v="0"/>
    <s v="games/video games"/>
    <n v="3.1"/>
    <m/>
    <x v="6"/>
    <s v="video games"/>
    <n v="0"/>
    <n v="0"/>
    <n v="0"/>
    <n v="0"/>
  </r>
  <r>
    <n v="32"/>
    <s v="Jackson PLC"/>
    <s v="Ergonomic 6thgeneration success"/>
    <n v="101000"/>
    <n v="87676"/>
    <x v="0"/>
    <n v="2307"/>
    <s v="IT"/>
    <s v="EUR"/>
    <n v="1515564000"/>
    <d v="2018-01-10T06:00:00"/>
    <s v="2/6/2018"/>
    <x v="32"/>
    <x v="9"/>
    <n v="1517896800"/>
    <d v="2018-02-06T06:00:00"/>
    <s v="2/6/2018"/>
    <b v="0"/>
    <b v="0"/>
    <s v="film &amp; video/documentary"/>
    <n v="0.86807920792079207"/>
    <m/>
    <x v="4"/>
    <s v="documentary"/>
    <n v="0"/>
    <n v="0"/>
    <n v="0"/>
    <n v="1"/>
  </r>
  <r>
    <n v="33"/>
    <s v="Blair, Collins and Carter"/>
    <s v="Exclusive interactive approach"/>
    <n v="50200"/>
    <n v="189666"/>
    <x v="1"/>
    <n v="5419"/>
    <s v="US"/>
    <s v="USD"/>
    <n v="1412485200"/>
    <d v="2014-10-05T05:00:00"/>
    <s v="11/11/2014"/>
    <x v="33"/>
    <x v="1"/>
    <n v="1415685600"/>
    <d v="2014-11-11T06:00:00"/>
    <s v="11/11/2014"/>
    <b v="0"/>
    <b v="0"/>
    <s v="theater/plays"/>
    <n v="3.7782071713147412"/>
    <m/>
    <x v="3"/>
    <s v="plays"/>
    <n v="0"/>
    <n v="0"/>
    <n v="0"/>
    <n v="0"/>
  </r>
  <r>
    <n v="34"/>
    <s v="Maldonado and Sons"/>
    <s v="Reverse-engineered asynchronous archive"/>
    <n v="9300"/>
    <n v="14025"/>
    <x v="1"/>
    <n v="165"/>
    <s v="US"/>
    <s v="USD"/>
    <n v="1490245200"/>
    <d v="2017-03-23T05:00:00"/>
    <s v="3/28/2017"/>
    <x v="34"/>
    <x v="5"/>
    <n v="1490677200"/>
    <d v="2017-03-28T05:00:00"/>
    <s v="3/28/2017"/>
    <b v="0"/>
    <b v="0"/>
    <s v="film &amp; video/documentary"/>
    <n v="1.5080645161290323"/>
    <m/>
    <x v="4"/>
    <s v="documentary"/>
    <n v="0"/>
    <n v="0"/>
    <n v="0"/>
    <n v="0"/>
  </r>
  <r>
    <n v="35"/>
    <s v="Mitchell and Sons"/>
    <s v="Synergized intangible challenge"/>
    <n v="125500"/>
    <n v="188628"/>
    <x v="1"/>
    <n v="1965"/>
    <s v="DK"/>
    <s v="DKK"/>
    <n v="1547877600"/>
    <d v="2019-01-19T06:00:00"/>
    <s v="3/2/2019"/>
    <x v="35"/>
    <x v="3"/>
    <n v="1551506400"/>
    <d v="2019-03-02T06:00:00"/>
    <s v="3/2/2019"/>
    <b v="0"/>
    <b v="1"/>
    <s v="film &amp; video/drama"/>
    <n v="1.5030119521912351"/>
    <m/>
    <x v="4"/>
    <s v="drama"/>
    <n v="0"/>
    <n v="0"/>
    <n v="0"/>
    <n v="0"/>
  </r>
  <r>
    <n v="36"/>
    <s v="Jackson-Lewis"/>
    <s v="Monitored multi-state encryption"/>
    <n v="700"/>
    <n v="1101"/>
    <x v="1"/>
    <n v="16"/>
    <s v="US"/>
    <s v="USD"/>
    <n v="1298700000"/>
    <d v="2011-02-26T06:00:00"/>
    <s v="3/23/2011"/>
    <x v="36"/>
    <x v="8"/>
    <n v="1300856400"/>
    <d v="2011-03-23T05:00:00"/>
    <s v="3/23/2011"/>
    <b v="0"/>
    <b v="0"/>
    <s v="theater/plays"/>
    <n v="1.572857142857143"/>
    <m/>
    <x v="3"/>
    <s v="plays"/>
    <n v="0"/>
    <n v="0"/>
    <n v="0"/>
    <n v="0"/>
  </r>
  <r>
    <n v="37"/>
    <s v="Black, Armstrong and Anderson"/>
    <s v="Profound attitude-oriented functionalities"/>
    <n v="8100"/>
    <n v="11339"/>
    <x v="1"/>
    <n v="107"/>
    <s v="US"/>
    <s v="USD"/>
    <n v="1570338000"/>
    <d v="2019-10-06T05:00:00"/>
    <s v="11/8/2019"/>
    <x v="37"/>
    <x v="3"/>
    <n v="1573192800"/>
    <d v="2019-11-08T06:00:00"/>
    <s v="11/8/2019"/>
    <b v="0"/>
    <b v="1"/>
    <s v="publishing/fiction"/>
    <n v="1.3998765432098765"/>
    <m/>
    <x v="5"/>
    <s v="fiction"/>
    <n v="0"/>
    <n v="0"/>
    <n v="0"/>
    <n v="0"/>
  </r>
  <r>
    <n v="38"/>
    <s v="Maldonado-Gonzalez"/>
    <s v="Digitized client-driven database"/>
    <n v="3100"/>
    <n v="10085"/>
    <x v="1"/>
    <n v="134"/>
    <s v="US"/>
    <s v="USD"/>
    <n v="1287378000"/>
    <d v="2010-10-18T05:00:00"/>
    <s v="10/23/2010"/>
    <x v="38"/>
    <x v="6"/>
    <n v="1287810000"/>
    <d v="2010-10-23T05:00:00"/>
    <s v="10/23/2010"/>
    <b v="0"/>
    <b v="0"/>
    <s v="photography/photography books"/>
    <n v="3.2532258064516131"/>
    <m/>
    <x v="7"/>
    <s v="photography books"/>
    <n v="0"/>
    <n v="0"/>
    <n v="0"/>
    <n v="0"/>
  </r>
  <r>
    <n v="39"/>
    <s v="Kim-Rice"/>
    <s v="Organized bi-directional function"/>
    <n v="9900"/>
    <n v="5027"/>
    <x v="0"/>
    <n v="88"/>
    <s v="DK"/>
    <s v="DKK"/>
    <n v="1361772000"/>
    <d v="2013-02-25T06:00:00"/>
    <s v="3/11/2013"/>
    <x v="39"/>
    <x v="2"/>
    <n v="1362978000"/>
    <d v="2013-03-11T05:00:00"/>
    <s v="3/11/2013"/>
    <b v="0"/>
    <b v="0"/>
    <s v="theater/plays"/>
    <n v="0.50777777777777777"/>
    <m/>
    <x v="3"/>
    <s v="plays"/>
    <n v="0"/>
    <n v="0"/>
    <n v="0"/>
    <n v="1"/>
  </r>
  <r>
    <n v="40"/>
    <s v="Garcia, Garcia and Lopez"/>
    <s v="Reduced stable middleware"/>
    <n v="8800"/>
    <n v="14878"/>
    <x v="1"/>
    <n v="198"/>
    <s v="US"/>
    <s v="USD"/>
    <n v="1275714000"/>
    <d v="2010-06-05T05:00:00"/>
    <s v="6/24/2010"/>
    <x v="40"/>
    <x v="6"/>
    <n v="1277355600"/>
    <d v="2010-06-24T05:00:00"/>
    <s v="6/24/2010"/>
    <b v="0"/>
    <b v="1"/>
    <s v="technology/wearables"/>
    <n v="1.6906818181818182"/>
    <m/>
    <x v="2"/>
    <s v="wearables"/>
    <n v="0"/>
    <n v="0"/>
    <n v="0"/>
    <n v="0"/>
  </r>
  <r>
    <n v="41"/>
    <s v="Watts Group"/>
    <s v="Universal 5thgeneration neural-net"/>
    <n v="5600"/>
    <n v="11924"/>
    <x v="1"/>
    <n v="111"/>
    <s v="IT"/>
    <s v="EUR"/>
    <n v="1346734800"/>
    <d v="2012-09-04T05:00:00"/>
    <s v="9/30/2012"/>
    <x v="41"/>
    <x v="4"/>
    <n v="1348981200"/>
    <d v="2012-09-30T05:00:00"/>
    <s v="9/30/2012"/>
    <b v="0"/>
    <b v="1"/>
    <s v="music/rock"/>
    <n v="2.1292857142857144"/>
    <m/>
    <x v="1"/>
    <s v="rock"/>
    <n v="0"/>
    <n v="0"/>
    <n v="0"/>
    <n v="0"/>
  </r>
  <r>
    <n v="42"/>
    <s v="Werner-Bryant"/>
    <s v="Virtual uniform frame"/>
    <n v="1800"/>
    <n v="7991"/>
    <x v="1"/>
    <n v="222"/>
    <s v="US"/>
    <s v="USD"/>
    <n v="1309755600"/>
    <d v="2011-07-04T05:00:00"/>
    <s v="7/13/2011"/>
    <x v="42"/>
    <x v="8"/>
    <n v="1310533200"/>
    <d v="2011-07-13T05:00:00"/>
    <s v="7/13/2011"/>
    <b v="0"/>
    <b v="0"/>
    <s v="food/food trucks"/>
    <n v="4.4394444444444447"/>
    <m/>
    <x v="0"/>
    <s v="food trucks"/>
    <n v="0"/>
    <n v="0"/>
    <n v="0"/>
    <n v="0"/>
  </r>
  <r>
    <n v="43"/>
    <s v="Schmitt-Mendoza"/>
    <s v="Profound explicit paradigm"/>
    <n v="90200"/>
    <n v="167717"/>
    <x v="1"/>
    <n v="6212"/>
    <s v="US"/>
    <s v="USD"/>
    <n v="1406178000"/>
    <d v="2014-07-24T05:00:00"/>
    <s v="8/9/2014"/>
    <x v="43"/>
    <x v="1"/>
    <n v="1407560400"/>
    <d v="2014-08-09T05:00:00"/>
    <s v="8/9/2014"/>
    <b v="0"/>
    <b v="0"/>
    <s v="publishing/radio &amp; podcasts"/>
    <n v="1.859390243902439"/>
    <m/>
    <x v="5"/>
    <s v="radio &amp; podcasts"/>
    <n v="0"/>
    <n v="0"/>
    <n v="0"/>
    <n v="0"/>
  </r>
  <r>
    <n v="44"/>
    <s v="Reid-Mccullough"/>
    <s v="Visionary real-time groupware"/>
    <n v="1600"/>
    <n v="10541"/>
    <x v="1"/>
    <n v="98"/>
    <s v="DK"/>
    <s v="DKK"/>
    <n v="1552798800"/>
    <d v="2019-03-17T05:00:00"/>
    <s v="3/18/2019"/>
    <x v="44"/>
    <x v="3"/>
    <n v="1552885200"/>
    <d v="2019-03-18T05:00:00"/>
    <s v="3/18/2019"/>
    <b v="0"/>
    <b v="0"/>
    <s v="publishing/fiction"/>
    <n v="6.5881249999999998"/>
    <m/>
    <x v="5"/>
    <s v="fiction"/>
    <n v="0"/>
    <n v="0"/>
    <n v="0"/>
    <n v="0"/>
  </r>
  <r>
    <n v="45"/>
    <s v="Woods-Clark"/>
    <s v="Networked tertiary Graphical User Interface"/>
    <n v="9500"/>
    <n v="4530"/>
    <x v="0"/>
    <n v="48"/>
    <s v="US"/>
    <s v="USD"/>
    <n v="1478062800"/>
    <d v="2016-11-02T05:00:00"/>
    <s v="11/17/2016"/>
    <x v="45"/>
    <x v="7"/>
    <n v="1479362400"/>
    <d v="2016-11-17T06:00:00"/>
    <s v="11/17/2016"/>
    <b v="0"/>
    <b v="1"/>
    <s v="theater/plays"/>
    <n v="0.4768421052631579"/>
    <m/>
    <x v="3"/>
    <s v="plays"/>
    <n v="0"/>
    <n v="0"/>
    <n v="0"/>
    <n v="1"/>
  </r>
  <r>
    <n v="46"/>
    <s v="Vaughn, Hunt and Caldwell"/>
    <s v="Virtual grid-enabled task-force"/>
    <n v="3700"/>
    <n v="4247"/>
    <x v="1"/>
    <n v="92"/>
    <s v="US"/>
    <s v="USD"/>
    <n v="1278565200"/>
    <d v="2010-07-08T05:00:00"/>
    <s v="7/31/2010"/>
    <x v="46"/>
    <x v="6"/>
    <n v="1280552400"/>
    <d v="2010-07-31T05:00:00"/>
    <s v="7/31/2010"/>
    <b v="0"/>
    <b v="0"/>
    <s v="music/rock"/>
    <n v="1.1478378378378378"/>
    <m/>
    <x v="1"/>
    <s v="rock"/>
    <n v="0"/>
    <n v="0"/>
    <n v="0"/>
    <n v="0"/>
  </r>
  <r>
    <n v="47"/>
    <s v="Bennett and Sons"/>
    <s v="Function-based multi-state software"/>
    <n v="1500"/>
    <n v="7129"/>
    <x v="1"/>
    <n v="149"/>
    <s v="US"/>
    <s v="USD"/>
    <n v="1396069200"/>
    <d v="2014-03-29T05:00:00"/>
    <s v="4/28/2014"/>
    <x v="47"/>
    <x v="1"/>
    <n v="1398661200"/>
    <d v="2014-04-28T05:00:00"/>
    <s v="4/28/2014"/>
    <b v="0"/>
    <b v="0"/>
    <s v="theater/plays"/>
    <n v="4.7526666666666664"/>
    <m/>
    <x v="3"/>
    <s v="plays"/>
    <n v="0"/>
    <n v="0"/>
    <n v="0"/>
    <n v="0"/>
  </r>
  <r>
    <n v="48"/>
    <s v="Lamb Inc"/>
    <s v="Optimized leadingedge concept"/>
    <n v="33300"/>
    <n v="128862"/>
    <x v="1"/>
    <n v="2431"/>
    <s v="US"/>
    <s v="USD"/>
    <n v="1435208400"/>
    <d v="2015-06-25T05:00:00"/>
    <s v="7/7/2015"/>
    <x v="48"/>
    <x v="0"/>
    <n v="1436245200"/>
    <d v="2015-07-07T05:00:00"/>
    <s v="7/7/2015"/>
    <b v="0"/>
    <b v="0"/>
    <s v="theater/plays"/>
    <n v="3.86972972972973"/>
    <m/>
    <x v="3"/>
    <s v="plays"/>
    <n v="0"/>
    <n v="0"/>
    <n v="0"/>
    <n v="0"/>
  </r>
  <r>
    <n v="49"/>
    <s v="Casey-Kelly"/>
    <s v="Sharable holistic interface"/>
    <n v="7200"/>
    <n v="13653"/>
    <x v="1"/>
    <n v="303"/>
    <s v="US"/>
    <s v="USD"/>
    <n v="1571547600"/>
    <d v="2019-10-20T05:00:00"/>
    <s v="12/4/2019"/>
    <x v="49"/>
    <x v="3"/>
    <n v="1575439200"/>
    <d v="2019-12-04T06:00:00"/>
    <s v="12/4/2019"/>
    <b v="0"/>
    <b v="0"/>
    <s v="music/rock"/>
    <n v="1.89625"/>
    <m/>
    <x v="1"/>
    <s v="rock"/>
    <n v="0"/>
    <n v="0"/>
    <n v="0"/>
    <n v="0"/>
  </r>
  <r>
    <n v="50"/>
    <s v="Jones, Taylor and Moore"/>
    <s v="Down-sized system-worthy secured line"/>
    <n v="100"/>
    <n v="2"/>
    <x v="0"/>
    <n v="1"/>
    <s v="IT"/>
    <s v="EUR"/>
    <n v="1375333200"/>
    <d v="2013-08-01T05:00:00"/>
    <s v="8/29/2013"/>
    <x v="50"/>
    <x v="2"/>
    <n v="1377752400"/>
    <d v="2013-08-29T05:00:00"/>
    <s v="8/29/2013"/>
    <b v="0"/>
    <b v="0"/>
    <s v="music/metal"/>
    <n v="0.02"/>
    <m/>
    <x v="1"/>
    <s v="metal"/>
    <n v="0"/>
    <n v="0"/>
    <n v="0"/>
    <n v="1"/>
  </r>
  <r>
    <n v="51"/>
    <s v="Bradshaw, Gill and Donovan"/>
    <s v="Inverse secondary infrastructure"/>
    <n v="158100"/>
    <n v="145243"/>
    <x v="0"/>
    <n v="1467"/>
    <s v="GB"/>
    <s v="GBP"/>
    <n v="1332824400"/>
    <d v="2012-03-27T05:00:00"/>
    <s v="4/12/2012"/>
    <x v="51"/>
    <x v="4"/>
    <n v="1334206800"/>
    <d v="2012-04-12T05:00:00"/>
    <s v="4/12/2012"/>
    <b v="0"/>
    <b v="1"/>
    <s v="technology/wearables"/>
    <n v="0.91867805186590767"/>
    <m/>
    <x v="2"/>
    <s v="wearables"/>
    <n v="0"/>
    <n v="0"/>
    <n v="0"/>
    <n v="1"/>
  </r>
  <r>
    <n v="52"/>
    <s v="Hernandez, Rodriguez and Clark"/>
    <s v="Organic foreground leverage"/>
    <n v="7200"/>
    <n v="2459"/>
    <x v="0"/>
    <n v="75"/>
    <s v="US"/>
    <s v="USD"/>
    <n v="1284526800"/>
    <d v="2010-09-15T05:00:00"/>
    <s v="9/19/2010"/>
    <x v="52"/>
    <x v="6"/>
    <n v="1284872400"/>
    <d v="2010-09-19T05:00:00"/>
    <s v="9/19/2010"/>
    <b v="0"/>
    <b v="0"/>
    <s v="theater/plays"/>
    <n v="0.34152777777777776"/>
    <m/>
    <x v="3"/>
    <s v="plays"/>
    <n v="0"/>
    <n v="0"/>
    <n v="0"/>
    <n v="1"/>
  </r>
  <r>
    <n v="53"/>
    <s v="Smith-Jones"/>
    <s v="Reverse-engineered static concept"/>
    <n v="8800"/>
    <n v="12356"/>
    <x v="1"/>
    <n v="209"/>
    <s v="US"/>
    <s v="USD"/>
    <n v="1400562000"/>
    <d v="2014-05-20T05:00:00"/>
    <s v="6/28/2014"/>
    <x v="53"/>
    <x v="1"/>
    <n v="1403931600"/>
    <d v="2014-06-28T05:00:00"/>
    <s v="6/28/2014"/>
    <b v="0"/>
    <b v="0"/>
    <s v="film &amp; video/drama"/>
    <n v="1.4040909090909091"/>
    <m/>
    <x v="4"/>
    <s v="drama"/>
    <n v="0"/>
    <n v="0"/>
    <n v="0"/>
    <n v="0"/>
  </r>
  <r>
    <n v="54"/>
    <s v="Roy PLC"/>
    <s v="Multi-channeled neutral customer loyalty"/>
    <n v="6000"/>
    <n v="5392"/>
    <x v="0"/>
    <n v="120"/>
    <s v="US"/>
    <s v="USD"/>
    <n v="1520748000"/>
    <d v="2018-03-11T06:00:00"/>
    <s v="3/17/2018"/>
    <x v="54"/>
    <x v="9"/>
    <n v="1521262800"/>
    <d v="2018-03-17T05:00:00"/>
    <s v="3/17/2018"/>
    <b v="0"/>
    <b v="0"/>
    <s v="technology/wearables"/>
    <n v="0.89866666666666661"/>
    <m/>
    <x v="2"/>
    <s v="wearables"/>
    <n v="0"/>
    <n v="0"/>
    <n v="0"/>
    <n v="1"/>
  </r>
  <r>
    <n v="55"/>
    <s v="Wright, Brooks and Villarreal"/>
    <s v="Reverse-engineered bifurcated strategy"/>
    <n v="6600"/>
    <n v="11746"/>
    <x v="1"/>
    <n v="131"/>
    <s v="US"/>
    <s v="USD"/>
    <n v="1532926800"/>
    <d v="2018-07-30T05:00:00"/>
    <s v="8/4/2018"/>
    <x v="55"/>
    <x v="9"/>
    <n v="1533358800"/>
    <d v="2018-08-04T05:00:00"/>
    <s v="8/4/2018"/>
    <b v="0"/>
    <b v="0"/>
    <s v="music/jazz"/>
    <n v="1.7796969696969698"/>
    <m/>
    <x v="1"/>
    <s v="jazz"/>
    <n v="0"/>
    <n v="0"/>
    <n v="0"/>
    <n v="0"/>
  </r>
  <r>
    <n v="56"/>
    <s v="Flores, Miller and Johnson"/>
    <s v="Horizontal context-sensitive knowledge user"/>
    <n v="8000"/>
    <n v="11493"/>
    <x v="1"/>
    <n v="164"/>
    <s v="US"/>
    <s v="USD"/>
    <n v="1420869600"/>
    <d v="2015-01-10T06:00:00"/>
    <s v="1/17/2015"/>
    <x v="56"/>
    <x v="0"/>
    <n v="1421474400"/>
    <d v="2015-01-17T06:00:00"/>
    <s v="1/17/2015"/>
    <b v="0"/>
    <b v="0"/>
    <s v="technology/wearables"/>
    <n v="1.436625"/>
    <m/>
    <x v="2"/>
    <s v="wearables"/>
    <n v="0"/>
    <n v="0"/>
    <n v="0"/>
    <n v="0"/>
  </r>
  <r>
    <n v="57"/>
    <s v="Bridges, Freeman and Kim"/>
    <s v="Cross-group multi-state task-force"/>
    <n v="2900"/>
    <n v="6243"/>
    <x v="1"/>
    <n v="201"/>
    <s v="US"/>
    <s v="USD"/>
    <n v="1504242000"/>
    <d v="2017-09-01T05:00:00"/>
    <s v="9/13/2017"/>
    <x v="57"/>
    <x v="5"/>
    <n v="1505278800"/>
    <d v="2017-09-13T05:00:00"/>
    <s v="9/13/2017"/>
    <b v="0"/>
    <b v="0"/>
    <s v="games/video games"/>
    <n v="2.1527586206896552"/>
    <m/>
    <x v="6"/>
    <s v="video games"/>
    <n v="0"/>
    <n v="0"/>
    <n v="0"/>
    <n v="0"/>
  </r>
  <r>
    <n v="58"/>
    <s v="Anderson-Perez"/>
    <s v="Expanded 3rdgeneration strategy"/>
    <n v="2700"/>
    <n v="6132"/>
    <x v="1"/>
    <n v="211"/>
    <s v="US"/>
    <s v="USD"/>
    <n v="1442811600"/>
    <d v="2015-09-21T05:00:00"/>
    <s v="10/4/2015"/>
    <x v="58"/>
    <x v="0"/>
    <n v="1443934800"/>
    <d v="2015-10-04T05:00:00"/>
    <s v="10/4/2015"/>
    <b v="0"/>
    <b v="0"/>
    <s v="theater/plays"/>
    <n v="2.2711111111111113"/>
    <m/>
    <x v="3"/>
    <s v="plays"/>
    <n v="0"/>
    <n v="0"/>
    <n v="0"/>
    <n v="0"/>
  </r>
  <r>
    <n v="59"/>
    <s v="Wright, Fox and Marks"/>
    <s v="Assimilated real-time support"/>
    <n v="1400"/>
    <n v="3851"/>
    <x v="1"/>
    <n v="128"/>
    <s v="US"/>
    <s v="USD"/>
    <n v="1497243600"/>
    <d v="2017-06-12T05:00:00"/>
    <s v="6/27/2017"/>
    <x v="59"/>
    <x v="5"/>
    <n v="1498539600"/>
    <d v="2017-06-27T05:00:00"/>
    <s v="6/27/2017"/>
    <b v="0"/>
    <b v="1"/>
    <s v="theater/plays"/>
    <n v="2.7507142857142859"/>
    <m/>
    <x v="3"/>
    <s v="plays"/>
    <n v="0"/>
    <n v="0"/>
    <n v="0"/>
    <n v="0"/>
  </r>
  <r>
    <n v="60"/>
    <s v="Crawford-Peters"/>
    <s v="User-centric regional database"/>
    <n v="94200"/>
    <n v="135997"/>
    <x v="1"/>
    <n v="1600"/>
    <s v="CA"/>
    <s v="CAD"/>
    <n v="1342501200"/>
    <d v="2012-07-17T05:00:00"/>
    <s v="7/20/2012"/>
    <x v="60"/>
    <x v="4"/>
    <n v="1342760400"/>
    <d v="2012-07-20T05:00:00"/>
    <s v="7/20/2012"/>
    <b v="0"/>
    <b v="0"/>
    <s v="theater/plays"/>
    <n v="1.4437048832271762"/>
    <m/>
    <x v="3"/>
    <s v="plays"/>
    <n v="0"/>
    <n v="0"/>
    <n v="0"/>
    <n v="0"/>
  </r>
  <r>
    <n v="61"/>
    <s v="Romero-Hoffman"/>
    <s v="Open-source zero administration complexity"/>
    <n v="199200"/>
    <n v="184750"/>
    <x v="0"/>
    <n v="2253"/>
    <s v="CA"/>
    <s v="CAD"/>
    <n v="1298268000"/>
    <d v="2011-02-21T06:00:00"/>
    <s v="4/2/2011"/>
    <x v="61"/>
    <x v="8"/>
    <n v="1301720400"/>
    <d v="2011-04-02T05:00:00"/>
    <s v="4/2/2011"/>
    <b v="0"/>
    <b v="0"/>
    <s v="theater/plays"/>
    <n v="0.92745983935742971"/>
    <m/>
    <x v="3"/>
    <s v="plays"/>
    <n v="0"/>
    <n v="0"/>
    <n v="0"/>
    <n v="1"/>
  </r>
  <r>
    <n v="62"/>
    <s v="Sparks-West"/>
    <s v="Organized incremental standardization"/>
    <n v="2000"/>
    <n v="14452"/>
    <x v="1"/>
    <n v="249"/>
    <s v="US"/>
    <s v="USD"/>
    <n v="1433480400"/>
    <d v="2015-06-05T05:00:00"/>
    <s v="6/6/2015"/>
    <x v="62"/>
    <x v="0"/>
    <n v="1433566800"/>
    <d v="2015-06-06T05:00:00"/>
    <s v="6/6/2015"/>
    <b v="0"/>
    <b v="0"/>
    <s v="technology/web"/>
    <n v="7.226"/>
    <m/>
    <x v="2"/>
    <s v="web"/>
    <n v="0"/>
    <n v="0"/>
    <n v="0"/>
    <n v="0"/>
  </r>
  <r>
    <n v="63"/>
    <s v="Baker, Morgan and Brown"/>
    <s v="Assimilated didactic open system"/>
    <n v="4700"/>
    <n v="557"/>
    <x v="0"/>
    <n v="5"/>
    <s v="US"/>
    <s v="USD"/>
    <n v="1493355600"/>
    <d v="2017-04-28T05:00:00"/>
    <s v="5/4/2017"/>
    <x v="63"/>
    <x v="5"/>
    <n v="1493874000"/>
    <d v="2017-05-04T05:00:00"/>
    <s v="5/4/2017"/>
    <b v="0"/>
    <b v="0"/>
    <s v="theater/plays"/>
    <n v="0.11851063829787234"/>
    <m/>
    <x v="3"/>
    <s v="plays"/>
    <n v="0"/>
    <n v="0"/>
    <n v="0"/>
    <n v="1"/>
  </r>
  <r>
    <n v="64"/>
    <s v="Mosley-Gilbert"/>
    <s v="Vision-oriented logistical intranet"/>
    <n v="2800"/>
    <n v="2734"/>
    <x v="0"/>
    <n v="38"/>
    <s v="US"/>
    <s v="USD"/>
    <n v="1530507600"/>
    <d v="2018-07-02T05:00:00"/>
    <s v="7/17/2018"/>
    <x v="64"/>
    <x v="9"/>
    <n v="1531803600"/>
    <d v="2018-07-17T05:00:00"/>
    <s v="7/17/2018"/>
    <b v="0"/>
    <b v="1"/>
    <s v="technology/web"/>
    <n v="0.97642857142857142"/>
    <m/>
    <x v="2"/>
    <s v="web"/>
    <n v="0"/>
    <n v="0"/>
    <n v="0"/>
    <n v="1"/>
  </r>
  <r>
    <n v="65"/>
    <s v="Berry-Boyer"/>
    <s v="Mandatory incremental projection"/>
    <n v="6100"/>
    <n v="14405"/>
    <x v="1"/>
    <n v="236"/>
    <s v="US"/>
    <s v="USD"/>
    <n v="1296108000"/>
    <d v="2011-01-27T06:00:00"/>
    <s v="2/3/2011"/>
    <x v="65"/>
    <x v="8"/>
    <n v="1296712800"/>
    <d v="2011-02-03T06:00:00"/>
    <s v="2/3/2011"/>
    <b v="0"/>
    <b v="0"/>
    <s v="theater/plays"/>
    <n v="2.3614754098360655"/>
    <m/>
    <x v="3"/>
    <s v="plays"/>
    <n v="0"/>
    <n v="0"/>
    <n v="0"/>
    <n v="0"/>
  </r>
  <r>
    <n v="66"/>
    <s v="Sanders-Allen"/>
    <s v="Grass-roots needs-based encryption"/>
    <n v="2900"/>
    <n v="1307"/>
    <x v="0"/>
    <n v="12"/>
    <s v="US"/>
    <s v="USD"/>
    <n v="1428469200"/>
    <d v="2015-04-08T05:00:00"/>
    <s v="4/13/2015"/>
    <x v="66"/>
    <x v="0"/>
    <n v="1428901200"/>
    <d v="2015-04-13T05:00:00"/>
    <s v="4/13/2015"/>
    <b v="0"/>
    <b v="1"/>
    <s v="theater/plays"/>
    <n v="0.45068965517241377"/>
    <m/>
    <x v="3"/>
    <s v="plays"/>
    <n v="0"/>
    <n v="0"/>
    <n v="0"/>
    <n v="1"/>
  </r>
  <r>
    <n v="67"/>
    <s v="Lopez Inc"/>
    <s v="Team-oriented 6thgeneration middleware"/>
    <n v="72600"/>
    <n v="117892"/>
    <x v="1"/>
    <n v="4065"/>
    <s v="GB"/>
    <s v="GBP"/>
    <n v="1264399200"/>
    <d v="2010-01-25T06:00:00"/>
    <s v="1/30/2010"/>
    <x v="67"/>
    <x v="6"/>
    <n v="1264831200"/>
    <d v="2010-01-30T06:00:00"/>
    <s v="1/30/2010"/>
    <b v="0"/>
    <b v="1"/>
    <s v="technology/wearables"/>
    <n v="1.6238567493112948"/>
    <m/>
    <x v="2"/>
    <s v="wearables"/>
    <n v="0"/>
    <n v="0"/>
    <n v="0"/>
    <n v="0"/>
  </r>
  <r>
    <n v="68"/>
    <s v="Moreno-Turner"/>
    <s v="Inverse multi-tasking installation"/>
    <n v="5700"/>
    <n v="14508"/>
    <x v="1"/>
    <n v="246"/>
    <s v="IT"/>
    <s v="EUR"/>
    <n v="1501131600"/>
    <d v="2017-07-27T05:00:00"/>
    <s v="9/12/2017"/>
    <x v="68"/>
    <x v="5"/>
    <n v="1505192400"/>
    <d v="2017-09-12T05:00:00"/>
    <s v="9/12/2017"/>
    <b v="0"/>
    <b v="1"/>
    <s v="theater/plays"/>
    <n v="2.5452631578947367"/>
    <m/>
    <x v="3"/>
    <s v="plays"/>
    <n v="0"/>
    <n v="0"/>
    <n v="0"/>
    <n v="0"/>
  </r>
  <r>
    <n v="69"/>
    <s v="Jones-Watson"/>
    <s v="Switchable disintermediate moderator"/>
    <n v="7900"/>
    <n v="1901"/>
    <x v="3"/>
    <n v="17"/>
    <s v="US"/>
    <s v="USD"/>
    <n v="1292738400"/>
    <d v="2010-12-19T06:00:00"/>
    <s v="1/22/2011"/>
    <x v="69"/>
    <x v="8"/>
    <n v="1295676000"/>
    <d v="2011-01-22T06:00:00"/>
    <s v="1/22/2011"/>
    <b v="0"/>
    <b v="0"/>
    <s v="theater/plays"/>
    <n v="0.24063291139240506"/>
    <m/>
    <x v="3"/>
    <s v="plays"/>
    <n v="1"/>
    <n v="0"/>
    <n v="0"/>
    <n v="0"/>
  </r>
  <r>
    <n v="70"/>
    <s v="Barker Inc"/>
    <s v="Re-engineered 24/7 task-force"/>
    <n v="128000"/>
    <n v="158389"/>
    <x v="1"/>
    <n v="2475"/>
    <s v="IT"/>
    <s v="EUR"/>
    <n v="1288674000"/>
    <d v="2010-11-02T05:00:00"/>
    <s v="12/21/2010"/>
    <x v="70"/>
    <x v="6"/>
    <n v="1292911200"/>
    <d v="2010-12-21T06:00:00"/>
    <s v="12/21/2010"/>
    <b v="0"/>
    <b v="1"/>
    <s v="theater/plays"/>
    <n v="1.2374140625000001"/>
    <m/>
    <x v="3"/>
    <s v="plays"/>
    <n v="0"/>
    <n v="0"/>
    <n v="0"/>
    <n v="0"/>
  </r>
  <r>
    <n v="71"/>
    <s v="Tate, Bass and House"/>
    <s v="Organic object-oriented budgetary management"/>
    <n v="6000"/>
    <n v="6484"/>
    <x v="1"/>
    <n v="76"/>
    <s v="US"/>
    <s v="USD"/>
    <n v="1575093600"/>
    <d v="2019-11-30T06:00:00"/>
    <s v="12/4/2019"/>
    <x v="49"/>
    <x v="3"/>
    <n v="1575439200"/>
    <d v="2019-12-04T06:00:00"/>
    <s v="12/4/2019"/>
    <b v="0"/>
    <b v="0"/>
    <s v="theater/plays"/>
    <n v="1.0806666666666667"/>
    <m/>
    <x v="3"/>
    <s v="plays"/>
    <n v="0"/>
    <n v="0"/>
    <n v="0"/>
    <n v="0"/>
  </r>
  <r>
    <n v="72"/>
    <s v="Hampton, Lewis and Ray"/>
    <s v="Seamless coherent parallelism"/>
    <n v="600"/>
    <n v="4022"/>
    <x v="1"/>
    <n v="54"/>
    <s v="US"/>
    <s v="USD"/>
    <n v="1435726800"/>
    <d v="2015-07-01T05:00:00"/>
    <s v="8/6/2015"/>
    <x v="71"/>
    <x v="0"/>
    <n v="1438837200"/>
    <d v="2015-08-06T05:00:00"/>
    <s v="8/6/2015"/>
    <b v="0"/>
    <b v="0"/>
    <s v="film &amp; video/animation"/>
    <n v="6.7033333333333331"/>
    <m/>
    <x v="4"/>
    <s v="animation"/>
    <n v="0"/>
    <n v="0"/>
    <n v="0"/>
    <n v="0"/>
  </r>
  <r>
    <n v="73"/>
    <s v="Collins-Goodman"/>
    <s v="Cross-platform even-keeled initiative"/>
    <n v="1400"/>
    <n v="9253"/>
    <x v="1"/>
    <n v="88"/>
    <s v="US"/>
    <s v="USD"/>
    <n v="1480226400"/>
    <d v="2016-11-27T06:00:00"/>
    <s v="11/30/2016"/>
    <x v="72"/>
    <x v="7"/>
    <n v="1480485600"/>
    <d v="2016-11-30T06:00:00"/>
    <s v="11/30/2016"/>
    <b v="0"/>
    <b v="0"/>
    <s v="music/jazz"/>
    <n v="6.609285714285714"/>
    <m/>
    <x v="1"/>
    <s v="jazz"/>
    <n v="0"/>
    <n v="0"/>
    <n v="0"/>
    <n v="0"/>
  </r>
  <r>
    <n v="74"/>
    <s v="Davis-Michael"/>
    <s v="Progressive tertiary framework"/>
    <n v="3900"/>
    <n v="4776"/>
    <x v="1"/>
    <n v="85"/>
    <s v="GB"/>
    <s v="GBP"/>
    <n v="1459054800"/>
    <d v="2016-03-27T05:00:00"/>
    <s v="3/28/2016"/>
    <x v="73"/>
    <x v="7"/>
    <n v="1459141200"/>
    <d v="2016-03-28T05:00:00"/>
    <s v="3/28/2016"/>
    <b v="0"/>
    <b v="0"/>
    <s v="music/metal"/>
    <n v="1.2246153846153847"/>
    <m/>
    <x v="1"/>
    <s v="metal"/>
    <n v="0"/>
    <n v="0"/>
    <n v="0"/>
    <n v="0"/>
  </r>
  <r>
    <n v="75"/>
    <s v="White, Torres and Bishop"/>
    <s v="Multi-layered dynamic protocol"/>
    <n v="9700"/>
    <n v="14606"/>
    <x v="1"/>
    <n v="170"/>
    <s v="US"/>
    <s v="USD"/>
    <n v="1531630800"/>
    <d v="2018-07-15T05:00:00"/>
    <s v="7/23/2018"/>
    <x v="74"/>
    <x v="9"/>
    <n v="1532322000"/>
    <d v="2018-07-23T05:00:00"/>
    <s v="7/23/2018"/>
    <b v="0"/>
    <b v="0"/>
    <s v="photography/photography books"/>
    <n v="1.5057731958762886"/>
    <m/>
    <x v="7"/>
    <s v="photography books"/>
    <n v="0"/>
    <n v="0"/>
    <n v="0"/>
    <n v="0"/>
  </r>
  <r>
    <n v="76"/>
    <s v="Martin, Conway and Larsen"/>
    <s v="Horizontal next generation function"/>
    <n v="122900"/>
    <n v="95993"/>
    <x v="0"/>
    <n v="1684"/>
    <s v="US"/>
    <s v="USD"/>
    <n v="1421992800"/>
    <d v="2015-01-23T06:00:00"/>
    <s v="3/13/2015"/>
    <x v="75"/>
    <x v="0"/>
    <n v="1426222800"/>
    <d v="2015-03-13T05:00:00"/>
    <s v="3/13/2015"/>
    <b v="1"/>
    <b v="1"/>
    <s v="theater/plays"/>
    <n v="0.78106590724165992"/>
    <m/>
    <x v="3"/>
    <s v="plays"/>
    <n v="0"/>
    <n v="0"/>
    <n v="0"/>
    <n v="1"/>
  </r>
  <r>
    <n v="77"/>
    <s v="Acevedo-Huffman"/>
    <s v="Pre-emptive impactful model"/>
    <n v="9500"/>
    <n v="4460"/>
    <x v="0"/>
    <n v="56"/>
    <s v="US"/>
    <s v="USD"/>
    <n v="1285563600"/>
    <d v="2010-09-27T05:00:00"/>
    <s v="10/11/2010"/>
    <x v="76"/>
    <x v="6"/>
    <n v="1286773200"/>
    <d v="2010-10-11T05:00:00"/>
    <s v="10/11/2010"/>
    <b v="0"/>
    <b v="1"/>
    <s v="film &amp; video/animation"/>
    <n v="0.46947368421052632"/>
    <m/>
    <x v="4"/>
    <s v="animation"/>
    <n v="0"/>
    <n v="0"/>
    <n v="0"/>
    <n v="1"/>
  </r>
  <r>
    <n v="78"/>
    <s v="Montgomery, Larson and Spencer"/>
    <s v="User-centric bifurcated knowledge user"/>
    <n v="4500"/>
    <n v="13536"/>
    <x v="1"/>
    <n v="330"/>
    <s v="US"/>
    <s v="USD"/>
    <n v="1523854800"/>
    <d v="2018-04-16T05:00:00"/>
    <s v="4/17/2018"/>
    <x v="77"/>
    <x v="9"/>
    <n v="1523941200"/>
    <d v="2018-04-17T05:00:00"/>
    <s v="4/17/2018"/>
    <b v="0"/>
    <b v="0"/>
    <s v="publishing/translations"/>
    <n v="3.008"/>
    <m/>
    <x v="5"/>
    <s v="translations"/>
    <n v="0"/>
    <n v="0"/>
    <n v="0"/>
    <n v="0"/>
  </r>
  <r>
    <n v="79"/>
    <s v="Soto LLC"/>
    <s v="Triple-buffered reciprocal project"/>
    <n v="57800"/>
    <n v="40228"/>
    <x v="0"/>
    <n v="838"/>
    <s v="US"/>
    <s v="USD"/>
    <n v="1529125200"/>
    <d v="2018-06-16T05:00:00"/>
    <s v="6/21/2018"/>
    <x v="78"/>
    <x v="9"/>
    <n v="1529557200"/>
    <d v="2018-06-21T05:00:00"/>
    <s v="6/21/2018"/>
    <b v="0"/>
    <b v="0"/>
    <s v="theater/plays"/>
    <n v="0.6959861591695502"/>
    <m/>
    <x v="3"/>
    <s v="plays"/>
    <n v="0"/>
    <n v="0"/>
    <n v="0"/>
    <n v="1"/>
  </r>
  <r>
    <n v="80"/>
    <s v="Sutton, Barrett and Tucker"/>
    <s v="Cross-platform needs-based approach"/>
    <n v="1100"/>
    <n v="7012"/>
    <x v="1"/>
    <n v="127"/>
    <s v="US"/>
    <s v="USD"/>
    <n v="1503982800"/>
    <d v="2017-08-29T05:00:00"/>
    <s v="9/28/2017"/>
    <x v="79"/>
    <x v="5"/>
    <n v="1506574800"/>
    <d v="2017-09-28T05:00:00"/>
    <s v="9/28/2017"/>
    <b v="0"/>
    <b v="0"/>
    <s v="games/video games"/>
    <n v="6.374545454545455"/>
    <m/>
    <x v="6"/>
    <s v="video games"/>
    <n v="0"/>
    <n v="0"/>
    <n v="0"/>
    <n v="0"/>
  </r>
  <r>
    <n v="81"/>
    <s v="Gomez, Bailey and Flores"/>
    <s v="User-friendly static contingency"/>
    <n v="16800"/>
    <n v="37857"/>
    <x v="1"/>
    <n v="411"/>
    <s v="US"/>
    <s v="USD"/>
    <n v="1511416800"/>
    <d v="2017-11-23T06:00:00"/>
    <s v="12/18/2017"/>
    <x v="80"/>
    <x v="5"/>
    <n v="1513576800"/>
    <d v="2017-12-18T06:00:00"/>
    <s v="12/18/2017"/>
    <b v="0"/>
    <b v="0"/>
    <s v="music/rock"/>
    <n v="2.253392857142857"/>
    <m/>
    <x v="1"/>
    <s v="rock"/>
    <n v="0"/>
    <n v="0"/>
    <n v="0"/>
    <n v="0"/>
  </r>
  <r>
    <n v="82"/>
    <s v="Porter-George"/>
    <s v="Reactive content-based framework"/>
    <n v="1000"/>
    <n v="14973"/>
    <x v="1"/>
    <n v="180"/>
    <s v="GB"/>
    <s v="GBP"/>
    <n v="1547704800"/>
    <d v="2019-01-17T06:00:00"/>
    <s v="1/24/2019"/>
    <x v="4"/>
    <x v="3"/>
    <n v="1548309600"/>
    <d v="2019-01-24T06:00:00"/>
    <s v="1/24/2019"/>
    <b v="0"/>
    <b v="1"/>
    <s v="games/video games"/>
    <n v="14.973000000000001"/>
    <m/>
    <x v="6"/>
    <s v="video games"/>
    <n v="0"/>
    <n v="0"/>
    <n v="0"/>
    <n v="0"/>
  </r>
  <r>
    <n v="83"/>
    <s v="Fitzgerald PLC"/>
    <s v="Realigned user-facing concept"/>
    <n v="106400"/>
    <n v="39996"/>
    <x v="0"/>
    <n v="1000"/>
    <s v="US"/>
    <s v="USD"/>
    <n v="1469682000"/>
    <d v="2016-07-28T05:00:00"/>
    <s v="8/19/2016"/>
    <x v="81"/>
    <x v="7"/>
    <n v="1471582800"/>
    <d v="2016-08-19T05:00:00"/>
    <s v="8/19/2016"/>
    <b v="0"/>
    <b v="0"/>
    <s v="music/electric music"/>
    <n v="0.37590225563909774"/>
    <m/>
    <x v="1"/>
    <s v="electric music"/>
    <n v="0"/>
    <n v="0"/>
    <n v="0"/>
    <n v="1"/>
  </r>
  <r>
    <n v="84"/>
    <s v="Cisneros-Burton"/>
    <s v="Public-key zero tolerance orchestration"/>
    <n v="31400"/>
    <n v="41564"/>
    <x v="1"/>
    <n v="374"/>
    <s v="US"/>
    <s v="USD"/>
    <n v="1343451600"/>
    <d v="2012-07-28T05:00:00"/>
    <s v="8/7/2012"/>
    <x v="82"/>
    <x v="4"/>
    <n v="1344315600"/>
    <d v="2012-08-07T05:00:00"/>
    <s v="8/7/2012"/>
    <b v="0"/>
    <b v="0"/>
    <s v="technology/wearables"/>
    <n v="1.3236942675159236"/>
    <m/>
    <x v="2"/>
    <s v="wearables"/>
    <n v="0"/>
    <n v="0"/>
    <n v="0"/>
    <n v="0"/>
  </r>
  <r>
    <n v="85"/>
    <s v="Hill, Lawson and Wilkinson"/>
    <s v="Multi-tiered eco-centric architecture"/>
    <n v="4900"/>
    <n v="6430"/>
    <x v="1"/>
    <n v="71"/>
    <s v="AU"/>
    <s v="AUD"/>
    <n v="1315717200"/>
    <d v="2011-09-11T05:00:00"/>
    <s v="9/19/2011"/>
    <x v="83"/>
    <x v="8"/>
    <n v="1316408400"/>
    <d v="2011-09-19T05:00:00"/>
    <s v="9/19/2011"/>
    <b v="0"/>
    <b v="0"/>
    <s v="music/indie rock"/>
    <n v="1.3122448979591836"/>
    <m/>
    <x v="1"/>
    <s v="indie rock"/>
    <n v="0"/>
    <n v="0"/>
    <n v="0"/>
    <n v="0"/>
  </r>
  <r>
    <n v="86"/>
    <s v="Davis-Smith"/>
    <s v="Organic motivating firmware"/>
    <n v="7400"/>
    <n v="12405"/>
    <x v="1"/>
    <n v="203"/>
    <s v="US"/>
    <s v="USD"/>
    <n v="1430715600"/>
    <d v="2015-05-04T05:00:00"/>
    <s v="5/17/2015"/>
    <x v="84"/>
    <x v="0"/>
    <n v="1431838800"/>
    <d v="2015-05-17T05:00:00"/>
    <s v="5/17/2015"/>
    <b v="1"/>
    <b v="0"/>
    <s v="theater/plays"/>
    <n v="1.6763513513513513"/>
    <m/>
    <x v="3"/>
    <s v="plays"/>
    <n v="0"/>
    <n v="0"/>
    <n v="0"/>
    <n v="0"/>
  </r>
  <r>
    <n v="87"/>
    <s v="Farrell and Sons"/>
    <s v="Synergized 4thgeneration conglomeration"/>
    <n v="198500"/>
    <n v="123040"/>
    <x v="0"/>
    <n v="1482"/>
    <s v="AU"/>
    <s v="AUD"/>
    <n v="1299564000"/>
    <d v="2011-03-08T06:00:00"/>
    <s v="3/19/2011"/>
    <x v="85"/>
    <x v="8"/>
    <n v="1300510800"/>
    <d v="2011-03-19T05:00:00"/>
    <s v="3/19/2011"/>
    <b v="0"/>
    <b v="1"/>
    <s v="music/rock"/>
    <n v="0.6198488664987406"/>
    <m/>
    <x v="1"/>
    <s v="rock"/>
    <n v="0"/>
    <n v="0"/>
    <n v="0"/>
    <n v="1"/>
  </r>
  <r>
    <n v="88"/>
    <s v="Clark Group"/>
    <s v="Grass-roots fault-tolerant policy"/>
    <n v="4800"/>
    <n v="12516"/>
    <x v="1"/>
    <n v="113"/>
    <s v="US"/>
    <s v="USD"/>
    <n v="1429160400"/>
    <d v="2015-04-16T05:00:00"/>
    <s v="5/8/2015"/>
    <x v="86"/>
    <x v="0"/>
    <n v="1431061200"/>
    <d v="2015-05-08T05:00:00"/>
    <s v="5/8/2015"/>
    <b v="0"/>
    <b v="0"/>
    <s v="publishing/translations"/>
    <n v="2.6074999999999999"/>
    <m/>
    <x v="5"/>
    <s v="translations"/>
    <n v="0"/>
    <n v="0"/>
    <n v="0"/>
    <n v="0"/>
  </r>
  <r>
    <n v="89"/>
    <s v="White, Singleton and Zimmerman"/>
    <s v="Monitored scalable knowledgebase"/>
    <n v="3400"/>
    <n v="8588"/>
    <x v="1"/>
    <n v="96"/>
    <s v="US"/>
    <s v="USD"/>
    <n v="1271307600"/>
    <d v="2010-04-15T05:00:00"/>
    <s v="4/17/2010"/>
    <x v="87"/>
    <x v="6"/>
    <n v="1271480400"/>
    <d v="2010-04-17T05:00:00"/>
    <s v="4/17/2010"/>
    <b v="0"/>
    <b v="0"/>
    <s v="theater/plays"/>
    <n v="2.5258823529411765"/>
    <m/>
    <x v="3"/>
    <s v="plays"/>
    <n v="0"/>
    <n v="0"/>
    <n v="0"/>
    <n v="0"/>
  </r>
  <r>
    <n v="90"/>
    <s v="Kramer Group"/>
    <s v="Synergistic explicit parallelism"/>
    <n v="7800"/>
    <n v="6132"/>
    <x v="0"/>
    <n v="106"/>
    <s v="US"/>
    <s v="USD"/>
    <n v="1456380000"/>
    <d v="2016-02-25T06:00:00"/>
    <s v="2/25/2016"/>
    <x v="88"/>
    <x v="7"/>
    <n v="1456380000"/>
    <d v="2016-02-25T06:00:00"/>
    <s v="2/25/2016"/>
    <b v="0"/>
    <b v="1"/>
    <s v="theater/plays"/>
    <n v="0.7861538461538462"/>
    <m/>
    <x v="3"/>
    <s v="plays"/>
    <n v="0"/>
    <n v="0"/>
    <n v="0"/>
    <n v="1"/>
  </r>
  <r>
    <n v="91"/>
    <s v="Frazier, Patrick and Smith"/>
    <s v="Enhanced systemic analyzer"/>
    <n v="154300"/>
    <n v="74688"/>
    <x v="0"/>
    <n v="679"/>
    <s v="IT"/>
    <s v="EUR"/>
    <n v="1470459600"/>
    <d v="2016-08-06T05:00:00"/>
    <s v="9/3/2016"/>
    <x v="89"/>
    <x v="7"/>
    <n v="1472878800"/>
    <d v="2016-09-03T05:00:00"/>
    <s v="9/3/2016"/>
    <b v="0"/>
    <b v="0"/>
    <s v="publishing/translations"/>
    <n v="0.48404406999351912"/>
    <m/>
    <x v="5"/>
    <s v="translations"/>
    <n v="0"/>
    <n v="0"/>
    <n v="0"/>
    <n v="1"/>
  </r>
  <r>
    <n v="92"/>
    <s v="Santos, Bell and Lloyd"/>
    <s v="Object-based analyzing knowledge user"/>
    <n v="20000"/>
    <n v="51775"/>
    <x v="1"/>
    <n v="498"/>
    <s v="CH"/>
    <s v="CHF"/>
    <n v="1277269200"/>
    <d v="2010-06-23T05:00:00"/>
    <s v="6/24/2010"/>
    <x v="40"/>
    <x v="6"/>
    <n v="1277355600"/>
    <d v="2010-06-24T05:00:00"/>
    <s v="6/24/2010"/>
    <b v="0"/>
    <b v="1"/>
    <s v="games/video games"/>
    <n v="2.5887500000000001"/>
    <m/>
    <x v="6"/>
    <s v="video games"/>
    <n v="0"/>
    <n v="0"/>
    <n v="0"/>
    <n v="0"/>
  </r>
  <r>
    <n v="93"/>
    <s v="Hall and Sons"/>
    <s v="Pre-emptive radical architecture"/>
    <n v="108800"/>
    <n v="65877"/>
    <x v="3"/>
    <n v="610"/>
    <s v="US"/>
    <s v="USD"/>
    <n v="1350709200"/>
    <d v="2012-10-20T05:00:00"/>
    <s v="10/24/2012"/>
    <x v="90"/>
    <x v="4"/>
    <n v="1351054800"/>
    <d v="2012-10-24T05:00:00"/>
    <s v="10/24/2012"/>
    <b v="0"/>
    <b v="1"/>
    <s v="theater/plays"/>
    <n v="0.60548713235294116"/>
    <m/>
    <x v="3"/>
    <s v="plays"/>
    <n v="1"/>
    <n v="0"/>
    <n v="0"/>
    <n v="0"/>
  </r>
  <r>
    <n v="94"/>
    <s v="Hanson Inc"/>
    <s v="Grass-roots web-enabled contingency"/>
    <n v="2900"/>
    <n v="8807"/>
    <x v="1"/>
    <n v="180"/>
    <s v="GB"/>
    <s v="GBP"/>
    <n v="1554613200"/>
    <d v="2019-04-07T05:00:00"/>
    <s v="4/18/2019"/>
    <x v="91"/>
    <x v="3"/>
    <n v="1555563600"/>
    <d v="2019-04-18T05:00:00"/>
    <s v="4/18/2019"/>
    <b v="0"/>
    <b v="0"/>
    <s v="technology/web"/>
    <n v="3.036896551724138"/>
    <m/>
    <x v="2"/>
    <s v="web"/>
    <n v="0"/>
    <n v="0"/>
    <n v="0"/>
    <n v="0"/>
  </r>
  <r>
    <n v="95"/>
    <s v="Sanchez LLC"/>
    <s v="Stand-alone system-worthy standardization"/>
    <n v="900"/>
    <n v="1017"/>
    <x v="1"/>
    <n v="27"/>
    <s v="US"/>
    <s v="USD"/>
    <n v="1571029200"/>
    <d v="2019-10-14T05:00:00"/>
    <s v="10/21/2019"/>
    <x v="92"/>
    <x v="3"/>
    <n v="1571634000"/>
    <d v="2019-10-21T05:00:00"/>
    <s v="10/21/2019"/>
    <b v="0"/>
    <b v="0"/>
    <s v="film &amp; video/documentary"/>
    <n v="1.1299999999999999"/>
    <m/>
    <x v="4"/>
    <s v="documentary"/>
    <n v="0"/>
    <n v="0"/>
    <n v="0"/>
    <n v="0"/>
  </r>
  <r>
    <n v="96"/>
    <s v="Howard Ltd"/>
    <s v="Down-sized systematic policy"/>
    <n v="69700"/>
    <n v="151513"/>
    <x v="1"/>
    <n v="2331"/>
    <s v="US"/>
    <s v="USD"/>
    <n v="1299736800"/>
    <d v="2011-03-10T06:00:00"/>
    <s v="3/23/2011"/>
    <x v="36"/>
    <x v="8"/>
    <n v="1300856400"/>
    <d v="2011-03-23T05:00:00"/>
    <s v="3/23/2011"/>
    <b v="0"/>
    <b v="0"/>
    <s v="theater/plays"/>
    <n v="2.1737876614060259"/>
    <m/>
    <x v="3"/>
    <s v="plays"/>
    <n v="0"/>
    <n v="0"/>
    <n v="0"/>
    <n v="0"/>
  </r>
  <r>
    <n v="97"/>
    <s v="Stewart LLC"/>
    <s v="Cloned bi-directional architecture"/>
    <n v="1300"/>
    <n v="12047"/>
    <x v="1"/>
    <n v="113"/>
    <s v="US"/>
    <s v="USD"/>
    <n v="1435208400"/>
    <d v="2015-06-25T05:00:00"/>
    <s v="8/18/2015"/>
    <x v="93"/>
    <x v="0"/>
    <n v="1439874000"/>
    <d v="2015-08-18T05:00:00"/>
    <s v="8/18/2015"/>
    <b v="0"/>
    <b v="0"/>
    <s v="food/food trucks"/>
    <n v="9.2669230769230762"/>
    <m/>
    <x v="0"/>
    <s v="food trucks"/>
    <n v="0"/>
    <n v="0"/>
    <n v="0"/>
    <n v="0"/>
  </r>
  <r>
    <n v="98"/>
    <s v="Arias, Allen and Miller"/>
    <s v="Seamless transitional portal"/>
    <n v="97800"/>
    <n v="32951"/>
    <x v="0"/>
    <n v="1220"/>
    <s v="AU"/>
    <s v="AUD"/>
    <n v="1437973200"/>
    <d v="2015-07-27T05:00:00"/>
    <s v="7/31/2015"/>
    <x v="94"/>
    <x v="0"/>
    <n v="1438318800"/>
    <d v="2015-07-31T05:00:00"/>
    <s v="7/31/2015"/>
    <b v="0"/>
    <b v="0"/>
    <s v="games/video games"/>
    <n v="0.33692229038854804"/>
    <m/>
    <x v="6"/>
    <s v="video games"/>
    <n v="0"/>
    <n v="0"/>
    <n v="0"/>
    <n v="1"/>
  </r>
  <r>
    <n v="99"/>
    <s v="Baker-Morris"/>
    <s v="Fully-configurable motivating approach"/>
    <n v="7600"/>
    <n v="14951"/>
    <x v="1"/>
    <n v="164"/>
    <s v="US"/>
    <s v="USD"/>
    <n v="1416895200"/>
    <d v="2014-11-25T06:00:00"/>
    <s v="12/24/2014"/>
    <x v="95"/>
    <x v="1"/>
    <n v="1419400800"/>
    <d v="2014-12-24T06:00:00"/>
    <s v="12/24/2014"/>
    <b v="0"/>
    <b v="0"/>
    <s v="theater/plays"/>
    <n v="1.9672368421052631"/>
    <m/>
    <x v="3"/>
    <s v="plays"/>
    <n v="0"/>
    <n v="0"/>
    <n v="0"/>
    <n v="0"/>
  </r>
  <r>
    <n v="100"/>
    <s v="Tucker, Fox and Green"/>
    <s v="Upgradable fault-tolerant approach"/>
    <n v="100"/>
    <n v="1"/>
    <x v="0"/>
    <n v="1"/>
    <s v="US"/>
    <s v="USD"/>
    <n v="1319000400"/>
    <d v="2011-10-19T05:00:00"/>
    <s v="11/6/2011"/>
    <x v="96"/>
    <x v="8"/>
    <n v="1320555600"/>
    <d v="2011-11-06T05:00:00"/>
    <s v="11/6/2011"/>
    <b v="0"/>
    <b v="0"/>
    <s v="theater/plays"/>
    <n v="0.01"/>
    <m/>
    <x v="3"/>
    <s v="plays"/>
    <n v="0"/>
    <n v="0"/>
    <n v="0"/>
    <n v="1"/>
  </r>
  <r>
    <n v="101"/>
    <s v="Douglas LLC"/>
    <s v="Reduced heuristic moratorium"/>
    <n v="900"/>
    <n v="9193"/>
    <x v="1"/>
    <n v="164"/>
    <s v="US"/>
    <s v="USD"/>
    <n v="1424498400"/>
    <d v="2015-02-21T06:00:00"/>
    <s v="2/28/2015"/>
    <x v="97"/>
    <x v="0"/>
    <n v="1425103200"/>
    <d v="2015-02-28T06:00:00"/>
    <s v="2/28/2015"/>
    <b v="0"/>
    <b v="1"/>
    <s v="music/electric music"/>
    <n v="10.214444444444444"/>
    <m/>
    <x v="1"/>
    <s v="electric music"/>
    <n v="0"/>
    <n v="0"/>
    <n v="0"/>
    <n v="0"/>
  </r>
  <r>
    <n v="102"/>
    <s v="Garcia Inc"/>
    <s v="Front-line web-enabled model"/>
    <n v="3700"/>
    <n v="10422"/>
    <x v="1"/>
    <n v="336"/>
    <s v="US"/>
    <s v="USD"/>
    <n v="1526274000"/>
    <d v="2018-05-14T05:00:00"/>
    <s v="5/21/2018"/>
    <x v="98"/>
    <x v="9"/>
    <n v="1526878800"/>
    <d v="2018-05-21T05:00:00"/>
    <s v="5/21/2018"/>
    <b v="0"/>
    <b v="1"/>
    <s v="technology/wearables"/>
    <n v="2.8167567567567566"/>
    <m/>
    <x v="2"/>
    <s v="wearables"/>
    <n v="0"/>
    <n v="0"/>
    <n v="0"/>
    <n v="0"/>
  </r>
  <r>
    <n v="103"/>
    <s v="Frye, Hunt and Powell"/>
    <s v="Polarized incremental emulation"/>
    <n v="10000"/>
    <n v="2461"/>
    <x v="0"/>
    <n v="37"/>
    <s v="IT"/>
    <s v="EUR"/>
    <n v="1287896400"/>
    <d v="2010-10-24T05:00:00"/>
    <s v="11/2/2010"/>
    <x v="99"/>
    <x v="6"/>
    <n v="1288674000"/>
    <d v="2010-11-02T05:00:00"/>
    <s v="11/2/2010"/>
    <b v="0"/>
    <b v="0"/>
    <s v="music/electric music"/>
    <n v="0.24610000000000001"/>
    <m/>
    <x v="1"/>
    <s v="electric music"/>
    <n v="0"/>
    <n v="0"/>
    <n v="0"/>
    <n v="1"/>
  </r>
  <r>
    <n v="104"/>
    <s v="Smith, Wells and Nguyen"/>
    <s v="Self-enabling grid-enabled initiative"/>
    <n v="119200"/>
    <n v="170623"/>
    <x v="1"/>
    <n v="1917"/>
    <s v="US"/>
    <s v="USD"/>
    <n v="1495515600"/>
    <d v="2017-05-23T05:00:00"/>
    <s v="5/24/2017"/>
    <x v="100"/>
    <x v="5"/>
    <n v="1495602000"/>
    <d v="2017-05-24T05:00:00"/>
    <s v="5/24/2017"/>
    <b v="0"/>
    <b v="0"/>
    <s v="music/indie rock"/>
    <n v="1.4314010067114094"/>
    <m/>
    <x v="1"/>
    <s v="indie rock"/>
    <n v="0"/>
    <n v="0"/>
    <n v="0"/>
    <n v="0"/>
  </r>
  <r>
    <n v="105"/>
    <s v="Charles-Johnson"/>
    <s v="Total fresh-thinking system engine"/>
    <n v="6800"/>
    <n v="9829"/>
    <x v="1"/>
    <n v="95"/>
    <s v="US"/>
    <s v="USD"/>
    <n v="1364878800"/>
    <d v="2013-04-02T05:00:00"/>
    <s v="4/20/2013"/>
    <x v="101"/>
    <x v="2"/>
    <n v="1366434000"/>
    <d v="2013-04-20T05:00:00"/>
    <s v="4/20/2013"/>
    <b v="0"/>
    <b v="0"/>
    <s v="technology/web"/>
    <n v="1.4454411764705883"/>
    <m/>
    <x v="2"/>
    <s v="web"/>
    <n v="0"/>
    <n v="0"/>
    <n v="0"/>
    <n v="0"/>
  </r>
  <r>
    <n v="106"/>
    <s v="Brandt, Carter and Wood"/>
    <s v="Ameliorated clear-thinking circuit"/>
    <n v="3900"/>
    <n v="14006"/>
    <x v="1"/>
    <n v="147"/>
    <s v="US"/>
    <s v="USD"/>
    <n v="1567918800"/>
    <d v="2019-09-08T05:00:00"/>
    <s v="9/13/2019"/>
    <x v="102"/>
    <x v="3"/>
    <n v="1568350800"/>
    <d v="2019-09-13T05:00:00"/>
    <s v="9/13/2019"/>
    <b v="0"/>
    <b v="0"/>
    <s v="theater/plays"/>
    <n v="3.5912820512820511"/>
    <m/>
    <x v="3"/>
    <s v="plays"/>
    <n v="0"/>
    <n v="0"/>
    <n v="0"/>
    <n v="0"/>
  </r>
  <r>
    <n v="107"/>
    <s v="Tucker, Schmidt and Reid"/>
    <s v="Multi-layered encompassing installation"/>
    <n v="3500"/>
    <n v="6527"/>
    <x v="1"/>
    <n v="86"/>
    <s v="US"/>
    <s v="USD"/>
    <n v="1524459600"/>
    <d v="2018-04-23T05:00:00"/>
    <s v="5/10/2018"/>
    <x v="103"/>
    <x v="9"/>
    <n v="1525928400"/>
    <d v="2018-05-10T05:00:00"/>
    <s v="5/10/2018"/>
    <b v="0"/>
    <b v="1"/>
    <s v="theater/plays"/>
    <n v="1.8648571428571428"/>
    <m/>
    <x v="3"/>
    <s v="plays"/>
    <n v="0"/>
    <n v="0"/>
    <n v="0"/>
    <n v="0"/>
  </r>
  <r>
    <n v="108"/>
    <s v="Decker Inc"/>
    <s v="Universal encompassing implementation"/>
    <n v="1500"/>
    <n v="8929"/>
    <x v="1"/>
    <n v="83"/>
    <s v="US"/>
    <s v="USD"/>
    <n v="1333688400"/>
    <d v="2012-04-06T05:00:00"/>
    <s v="5/13/2012"/>
    <x v="104"/>
    <x v="4"/>
    <n v="1336885200"/>
    <d v="2012-05-13T05:00:00"/>
    <s v="5/13/2012"/>
    <b v="0"/>
    <b v="0"/>
    <s v="film &amp; video/documentary"/>
    <n v="5.9526666666666666"/>
    <m/>
    <x v="4"/>
    <s v="documentary"/>
    <n v="0"/>
    <n v="0"/>
    <n v="0"/>
    <n v="0"/>
  </r>
  <r>
    <n v="109"/>
    <s v="Romero and Sons"/>
    <s v="Object-based client-server application"/>
    <n v="5200"/>
    <n v="3079"/>
    <x v="0"/>
    <n v="60"/>
    <s v="US"/>
    <s v="USD"/>
    <n v="1389506400"/>
    <d v="2014-01-12T06:00:00"/>
    <s v="1/14/2014"/>
    <x v="105"/>
    <x v="1"/>
    <n v="1389679200"/>
    <d v="2014-01-14T06:00:00"/>
    <s v="1/14/2014"/>
    <b v="0"/>
    <b v="0"/>
    <s v="film &amp; video/television"/>
    <n v="0.5921153846153846"/>
    <m/>
    <x v="4"/>
    <s v="television"/>
    <n v="0"/>
    <n v="0"/>
    <n v="0"/>
    <n v="1"/>
  </r>
  <r>
    <n v="110"/>
    <s v="Castillo-Carey"/>
    <s v="Cross-platform solution-oriented process improvement"/>
    <n v="142400"/>
    <n v="21307"/>
    <x v="0"/>
    <n v="296"/>
    <s v="US"/>
    <s v="USD"/>
    <n v="1536642000"/>
    <d v="2018-09-11T05:00:00"/>
    <s v="9/30/2018"/>
    <x v="106"/>
    <x v="9"/>
    <n v="1538283600"/>
    <d v="2018-09-30T05:00:00"/>
    <s v="9/30/2018"/>
    <b v="0"/>
    <b v="0"/>
    <s v="food/food trucks"/>
    <n v="0.14962780898876404"/>
    <m/>
    <x v="0"/>
    <s v="food trucks"/>
    <n v="0"/>
    <n v="0"/>
    <n v="0"/>
    <n v="1"/>
  </r>
  <r>
    <n v="111"/>
    <s v="Hart-Briggs"/>
    <s v="Re-engineered user-facing approach"/>
    <n v="61400"/>
    <n v="73653"/>
    <x v="1"/>
    <n v="676"/>
    <s v="US"/>
    <s v="USD"/>
    <n v="1348290000"/>
    <d v="2012-09-22T05:00:00"/>
    <s v="9/28/2012"/>
    <x v="107"/>
    <x v="4"/>
    <n v="1348808400"/>
    <d v="2012-09-28T05:00:00"/>
    <s v="9/28/2012"/>
    <b v="0"/>
    <b v="0"/>
    <s v="publishing/radio &amp; podcasts"/>
    <n v="1.1995602605863191"/>
    <m/>
    <x v="5"/>
    <s v="radio &amp; podcasts"/>
    <n v="0"/>
    <n v="0"/>
    <n v="0"/>
    <n v="0"/>
  </r>
  <r>
    <n v="112"/>
    <s v="Jones-Meyer"/>
    <s v="Re-engineered client-driven hub"/>
    <n v="4700"/>
    <n v="12635"/>
    <x v="1"/>
    <n v="361"/>
    <s v="AU"/>
    <s v="AUD"/>
    <n v="1408856400"/>
    <d v="2014-08-24T05:00:00"/>
    <s v="9/8/2014"/>
    <x v="108"/>
    <x v="1"/>
    <n v="1410152400"/>
    <d v="2014-09-08T05:00:00"/>
    <s v="9/8/2014"/>
    <b v="0"/>
    <b v="0"/>
    <s v="technology/web"/>
    <n v="2.6882978723404256"/>
    <m/>
    <x v="2"/>
    <s v="web"/>
    <n v="0"/>
    <n v="0"/>
    <n v="0"/>
    <n v="0"/>
  </r>
  <r>
    <n v="113"/>
    <s v="Wright, Hartman and Yu"/>
    <s v="User-friendly tertiary array"/>
    <n v="3300"/>
    <n v="12437"/>
    <x v="1"/>
    <n v="131"/>
    <s v="US"/>
    <s v="USD"/>
    <n v="1505192400"/>
    <d v="2017-09-12T05:00:00"/>
    <s v="9/19/2017"/>
    <x v="109"/>
    <x v="5"/>
    <n v="1505797200"/>
    <d v="2017-09-19T05:00:00"/>
    <s v="9/19/2017"/>
    <b v="0"/>
    <b v="0"/>
    <s v="food/food trucks"/>
    <n v="3.7687878787878786"/>
    <m/>
    <x v="0"/>
    <s v="food trucks"/>
    <n v="0"/>
    <n v="0"/>
    <n v="0"/>
    <n v="0"/>
  </r>
  <r>
    <n v="114"/>
    <s v="Harper-Davis"/>
    <s v="Robust heuristic encoding"/>
    <n v="1900"/>
    <n v="13816"/>
    <x v="1"/>
    <n v="126"/>
    <s v="US"/>
    <s v="USD"/>
    <n v="1554786000"/>
    <d v="2019-04-09T05:00:00"/>
    <s v="4/10/2019"/>
    <x v="110"/>
    <x v="3"/>
    <n v="1554872400"/>
    <d v="2019-04-10T05:00:00"/>
    <s v="4/10/2019"/>
    <b v="0"/>
    <b v="1"/>
    <s v="technology/wearables"/>
    <n v="7.2715789473684209"/>
    <m/>
    <x v="2"/>
    <s v="wearables"/>
    <n v="0"/>
    <n v="0"/>
    <n v="0"/>
    <n v="0"/>
  </r>
  <r>
    <n v="115"/>
    <s v="Barrett PLC"/>
    <s v="Team-oriented clear-thinking capacity"/>
    <n v="166700"/>
    <n v="145382"/>
    <x v="0"/>
    <n v="3304"/>
    <s v="IT"/>
    <s v="EUR"/>
    <n v="1510898400"/>
    <d v="2017-11-17T06:00:00"/>
    <s v="12/22/2017"/>
    <x v="111"/>
    <x v="5"/>
    <n v="1513922400"/>
    <d v="2017-12-22T06:00:00"/>
    <s v="12/22/2017"/>
    <b v="0"/>
    <b v="0"/>
    <s v="publishing/fiction"/>
    <n v="0.87211757648470301"/>
    <m/>
    <x v="5"/>
    <s v="fiction"/>
    <n v="0"/>
    <n v="0"/>
    <n v="0"/>
    <n v="1"/>
  </r>
  <r>
    <n v="116"/>
    <s v="David-Clark"/>
    <s v="De-engineered motivating standardization"/>
    <n v="7200"/>
    <n v="6336"/>
    <x v="0"/>
    <n v="73"/>
    <s v="US"/>
    <s v="USD"/>
    <n v="1442552400"/>
    <d v="2015-09-18T05:00:00"/>
    <s v="9/19/2015"/>
    <x v="112"/>
    <x v="0"/>
    <n v="1442638800"/>
    <d v="2015-09-19T05:00:00"/>
    <s v="9/19/2015"/>
    <b v="0"/>
    <b v="0"/>
    <s v="theater/plays"/>
    <n v="0.88"/>
    <m/>
    <x v="3"/>
    <s v="plays"/>
    <n v="0"/>
    <n v="0"/>
    <n v="0"/>
    <n v="1"/>
  </r>
  <r>
    <n v="117"/>
    <s v="Chaney-Dennis"/>
    <s v="Business-focused 24hour groupware"/>
    <n v="4900"/>
    <n v="8523"/>
    <x v="1"/>
    <n v="275"/>
    <s v="US"/>
    <s v="USD"/>
    <n v="1316667600"/>
    <d v="2011-09-22T05:00:00"/>
    <s v="9/28/2011"/>
    <x v="113"/>
    <x v="8"/>
    <n v="1317186000"/>
    <d v="2011-09-28T05:00:00"/>
    <s v="9/28/2011"/>
    <b v="0"/>
    <b v="0"/>
    <s v="film &amp; video/television"/>
    <n v="1.7393877551020409"/>
    <m/>
    <x v="4"/>
    <s v="television"/>
    <n v="0"/>
    <n v="0"/>
    <n v="0"/>
    <n v="0"/>
  </r>
  <r>
    <n v="118"/>
    <s v="Robinson, Lopez and Christensen"/>
    <s v="Organic next generation protocol"/>
    <n v="5400"/>
    <n v="6351"/>
    <x v="1"/>
    <n v="67"/>
    <s v="US"/>
    <s v="USD"/>
    <n v="1390716000"/>
    <d v="2014-01-26T06:00:00"/>
    <s v="2/1/2014"/>
    <x v="114"/>
    <x v="1"/>
    <n v="1391234400"/>
    <d v="2014-02-01T06:00:00"/>
    <s v="2/1/2014"/>
    <b v="0"/>
    <b v="0"/>
    <s v="photography/photography books"/>
    <n v="1.1761111111111111"/>
    <m/>
    <x v="7"/>
    <s v="photography books"/>
    <n v="0"/>
    <n v="0"/>
    <n v="0"/>
    <n v="0"/>
  </r>
  <r>
    <n v="119"/>
    <s v="Clark and Sons"/>
    <s v="Reverse-engineered full-range Internet solution"/>
    <n v="5000"/>
    <n v="10748"/>
    <x v="1"/>
    <n v="154"/>
    <s v="US"/>
    <s v="USD"/>
    <n v="1402894800"/>
    <d v="2014-06-16T05:00:00"/>
    <s v="7/3/2014"/>
    <x v="115"/>
    <x v="1"/>
    <n v="1404363600"/>
    <d v="2014-07-03T05:00:00"/>
    <s v="7/3/2014"/>
    <b v="0"/>
    <b v="1"/>
    <s v="film &amp; video/documentary"/>
    <n v="2.1496"/>
    <m/>
    <x v="4"/>
    <s v="documentary"/>
    <n v="0"/>
    <n v="0"/>
    <n v="0"/>
    <n v="0"/>
  </r>
  <r>
    <n v="120"/>
    <s v="Vega Group"/>
    <s v="Synchronized regional synergy"/>
    <n v="75100"/>
    <n v="112272"/>
    <x v="1"/>
    <n v="1782"/>
    <s v="US"/>
    <s v="USD"/>
    <n v="1429246800"/>
    <d v="2015-04-17T05:00:00"/>
    <s v="4/21/2015"/>
    <x v="116"/>
    <x v="0"/>
    <n v="1429592400"/>
    <d v="2015-04-21T05:00:00"/>
    <s v="4/21/2015"/>
    <b v="0"/>
    <b v="1"/>
    <s v="games/mobile games"/>
    <n v="1.4949667110519307"/>
    <m/>
    <x v="6"/>
    <s v="mobile games"/>
    <n v="0"/>
    <n v="0"/>
    <n v="0"/>
    <n v="0"/>
  </r>
  <r>
    <n v="121"/>
    <s v="Brown-Brown"/>
    <s v="Multi-lateral homogeneous success"/>
    <n v="45300"/>
    <n v="99361"/>
    <x v="1"/>
    <n v="903"/>
    <s v="US"/>
    <s v="USD"/>
    <n v="1412485200"/>
    <d v="2014-10-05T05:00:00"/>
    <s v="10/18/2014"/>
    <x v="117"/>
    <x v="1"/>
    <n v="1413608400"/>
    <d v="2014-10-18T05:00:00"/>
    <s v="10/18/2014"/>
    <b v="0"/>
    <b v="0"/>
    <s v="games/video games"/>
    <n v="2.1933995584988963"/>
    <m/>
    <x v="6"/>
    <s v="video games"/>
    <n v="0"/>
    <n v="0"/>
    <n v="0"/>
    <n v="0"/>
  </r>
  <r>
    <n v="122"/>
    <s v="Taylor PLC"/>
    <s v="Seamless zero-defect solution"/>
    <n v="136800"/>
    <n v="88055"/>
    <x v="0"/>
    <n v="3387"/>
    <s v="US"/>
    <s v="USD"/>
    <n v="1417068000"/>
    <d v="2014-11-27T06:00:00"/>
    <s v="12/24/2014"/>
    <x v="95"/>
    <x v="1"/>
    <n v="1419400800"/>
    <d v="2014-12-24T06:00:00"/>
    <s v="12/24/2014"/>
    <b v="0"/>
    <b v="0"/>
    <s v="publishing/fiction"/>
    <n v="0.64367690058479532"/>
    <m/>
    <x v="5"/>
    <s v="fiction"/>
    <n v="0"/>
    <n v="0"/>
    <n v="0"/>
    <n v="1"/>
  </r>
  <r>
    <n v="123"/>
    <s v="Edwards-Lewis"/>
    <s v="Enhanced scalable concept"/>
    <n v="177700"/>
    <n v="33092"/>
    <x v="0"/>
    <n v="662"/>
    <s v="CA"/>
    <s v="CAD"/>
    <n v="1448344800"/>
    <d v="2015-11-24T06:00:00"/>
    <s v="11/27/2015"/>
    <x v="118"/>
    <x v="0"/>
    <n v="1448604000"/>
    <d v="2015-11-27T06:00:00"/>
    <s v="11/27/2015"/>
    <b v="1"/>
    <b v="0"/>
    <s v="theater/plays"/>
    <n v="0.18622397298818233"/>
    <m/>
    <x v="3"/>
    <s v="plays"/>
    <n v="0"/>
    <n v="0"/>
    <n v="0"/>
    <n v="1"/>
  </r>
  <r>
    <n v="124"/>
    <s v="Stanton, Neal and Rodriguez"/>
    <s v="Polarized uniform software"/>
    <n v="2600"/>
    <n v="9562"/>
    <x v="1"/>
    <n v="94"/>
    <s v="IT"/>
    <s v="EUR"/>
    <n v="1557723600"/>
    <d v="2019-05-13T05:00:00"/>
    <s v="7/5/2019"/>
    <x v="119"/>
    <x v="3"/>
    <n v="1562302800"/>
    <d v="2019-07-05T05:00:00"/>
    <s v="7/5/2019"/>
    <b v="0"/>
    <b v="0"/>
    <s v="photography/photography books"/>
    <n v="3.6776923076923076"/>
    <m/>
    <x v="7"/>
    <s v="photography books"/>
    <n v="0"/>
    <n v="0"/>
    <n v="0"/>
    <n v="0"/>
  </r>
  <r>
    <n v="125"/>
    <s v="Pratt LLC"/>
    <s v="Stand-alone web-enabled moderator"/>
    <n v="5300"/>
    <n v="8475"/>
    <x v="1"/>
    <n v="180"/>
    <s v="US"/>
    <s v="USD"/>
    <n v="1537333200"/>
    <d v="2018-09-19T05:00:00"/>
    <s v="9/23/2018"/>
    <x v="120"/>
    <x v="9"/>
    <n v="1537678800"/>
    <d v="2018-09-23T05:00:00"/>
    <s v="9/23/2018"/>
    <b v="0"/>
    <b v="0"/>
    <s v="theater/plays"/>
    <n v="1.5990566037735849"/>
    <m/>
    <x v="3"/>
    <s v="plays"/>
    <n v="0"/>
    <n v="0"/>
    <n v="0"/>
    <n v="0"/>
  </r>
  <r>
    <n v="126"/>
    <s v="Gross PLC"/>
    <s v="Proactive methodical benchmark"/>
    <n v="180200"/>
    <n v="69617"/>
    <x v="0"/>
    <n v="774"/>
    <s v="US"/>
    <s v="USD"/>
    <n v="1471150800"/>
    <d v="2016-08-14T05:00:00"/>
    <s v="9/11/2016"/>
    <x v="121"/>
    <x v="7"/>
    <n v="1473570000"/>
    <d v="2016-09-11T05:00:00"/>
    <s v="9/11/2016"/>
    <b v="0"/>
    <b v="1"/>
    <s v="theater/plays"/>
    <n v="0.38633185349611543"/>
    <m/>
    <x v="3"/>
    <s v="plays"/>
    <n v="0"/>
    <n v="0"/>
    <n v="0"/>
    <n v="1"/>
  </r>
  <r>
    <n v="127"/>
    <s v="Martinez, Gomez and Dalton"/>
    <s v="Team-oriented 6thgeneration matrix"/>
    <n v="103200"/>
    <n v="53067"/>
    <x v="0"/>
    <n v="672"/>
    <s v="CA"/>
    <s v="CAD"/>
    <n v="1273640400"/>
    <d v="2010-05-12T05:00:00"/>
    <s v="5/15/2010"/>
    <x v="122"/>
    <x v="6"/>
    <n v="1273899600"/>
    <d v="2010-05-15T05:00:00"/>
    <s v="5/15/2010"/>
    <b v="0"/>
    <b v="0"/>
    <s v="theater/plays"/>
    <n v="0.51421511627906979"/>
    <m/>
    <x v="3"/>
    <s v="plays"/>
    <n v="0"/>
    <n v="0"/>
    <n v="0"/>
    <n v="1"/>
  </r>
  <r>
    <n v="128"/>
    <s v="Allen-Curtis"/>
    <s v="Phased human-resource core"/>
    <n v="70600"/>
    <n v="42596"/>
    <x v="3"/>
    <n v="532"/>
    <s v="US"/>
    <s v="USD"/>
    <n v="1282885200"/>
    <d v="2010-08-27T05:00:00"/>
    <s v="9/9/2010"/>
    <x v="123"/>
    <x v="6"/>
    <n v="1284008400"/>
    <d v="2010-09-09T05:00:00"/>
    <s v="9/9/2010"/>
    <b v="0"/>
    <b v="0"/>
    <s v="music/rock"/>
    <n v="0.60334277620396604"/>
    <m/>
    <x v="1"/>
    <s v="rock"/>
    <n v="1"/>
    <n v="0"/>
    <n v="0"/>
    <n v="0"/>
  </r>
  <r>
    <n v="129"/>
    <s v="Morgan-Martinez"/>
    <s v="Mandatory tertiary implementation"/>
    <n v="148500"/>
    <n v="4756"/>
    <x v="3"/>
    <n v="55"/>
    <s v="AU"/>
    <s v="AUD"/>
    <n v="1422943200"/>
    <d v="2015-02-03T06:00:00"/>
    <s v="2/28/2015"/>
    <x v="97"/>
    <x v="0"/>
    <n v="1425103200"/>
    <d v="2015-02-28T06:00:00"/>
    <s v="2/28/2015"/>
    <b v="0"/>
    <b v="0"/>
    <s v="food/food trucks"/>
    <n v="3.2026936026936029E-2"/>
    <m/>
    <x v="0"/>
    <s v="food trucks"/>
    <n v="1"/>
    <n v="0"/>
    <n v="0"/>
    <n v="0"/>
  </r>
  <r>
    <n v="130"/>
    <s v="Luna, Anderson and Fox"/>
    <s v="Secured directional encryption"/>
    <n v="9600"/>
    <n v="14925"/>
    <x v="1"/>
    <n v="533"/>
    <s v="DK"/>
    <s v="DKK"/>
    <n v="1319605200"/>
    <d v="2011-10-26T05:00:00"/>
    <s v="11/11/2011"/>
    <x v="124"/>
    <x v="8"/>
    <n v="1320991200"/>
    <d v="2011-11-11T06:00:00"/>
    <s v="11/11/2011"/>
    <b v="0"/>
    <b v="0"/>
    <s v="film &amp; video/drama"/>
    <n v="1.5546875"/>
    <m/>
    <x v="4"/>
    <s v="drama"/>
    <n v="0"/>
    <n v="0"/>
    <n v="0"/>
    <n v="0"/>
  </r>
  <r>
    <n v="131"/>
    <s v="Fleming, Zhang and Henderson"/>
    <s v="Distributed 5thgeneration implementation"/>
    <n v="164700"/>
    <n v="166116"/>
    <x v="1"/>
    <n v="2443"/>
    <s v="GB"/>
    <s v="GBP"/>
    <n v="1385704800"/>
    <d v="2013-11-29T06:00:00"/>
    <s v="12/12/2013"/>
    <x v="125"/>
    <x v="2"/>
    <n v="1386828000"/>
    <d v="2013-12-12T06:00:00"/>
    <s v="12/12/2013"/>
    <b v="0"/>
    <b v="0"/>
    <s v="technology/web"/>
    <n v="1.0085974499089254"/>
    <m/>
    <x v="2"/>
    <s v="web"/>
    <n v="0"/>
    <n v="0"/>
    <n v="0"/>
    <n v="0"/>
  </r>
  <r>
    <n v="132"/>
    <s v="Flowers and Sons"/>
    <s v="Virtual static core"/>
    <n v="3300"/>
    <n v="3834"/>
    <x v="1"/>
    <n v="89"/>
    <s v="US"/>
    <s v="USD"/>
    <n v="1515736800"/>
    <d v="2018-01-12T06:00:00"/>
    <s v="1/28/2018"/>
    <x v="126"/>
    <x v="9"/>
    <n v="1517119200"/>
    <d v="2018-01-28T06:00:00"/>
    <s v="1/28/2018"/>
    <b v="0"/>
    <b v="1"/>
    <s v="theater/plays"/>
    <n v="1.1618181818181819"/>
    <m/>
    <x v="3"/>
    <s v="plays"/>
    <n v="0"/>
    <n v="0"/>
    <n v="0"/>
    <n v="0"/>
  </r>
  <r>
    <n v="133"/>
    <s v="Gates PLC"/>
    <s v="Secured content-based product"/>
    <n v="4500"/>
    <n v="13985"/>
    <x v="1"/>
    <n v="159"/>
    <s v="US"/>
    <s v="USD"/>
    <n v="1313125200"/>
    <d v="2011-08-12T05:00:00"/>
    <s v="9/3/2011"/>
    <x v="127"/>
    <x v="8"/>
    <n v="1315026000"/>
    <d v="2011-09-03T05:00:00"/>
    <s v="9/3/2011"/>
    <b v="0"/>
    <b v="0"/>
    <s v="music/world music"/>
    <n v="3.1077777777777778"/>
    <m/>
    <x v="1"/>
    <s v="world music"/>
    <n v="0"/>
    <n v="0"/>
    <n v="0"/>
    <n v="0"/>
  </r>
  <r>
    <n v="134"/>
    <s v="Caldwell LLC"/>
    <s v="Secured executive concept"/>
    <n v="99500"/>
    <n v="89288"/>
    <x v="0"/>
    <n v="940"/>
    <s v="CH"/>
    <s v="CHF"/>
    <n v="1308459600"/>
    <d v="2011-06-19T05:00:00"/>
    <s v="8/7/2011"/>
    <x v="128"/>
    <x v="8"/>
    <n v="1312693200"/>
    <d v="2011-08-07T05:00:00"/>
    <s v="8/7/2011"/>
    <b v="0"/>
    <b v="1"/>
    <s v="film &amp; video/documentary"/>
    <n v="0.89736683417085428"/>
    <m/>
    <x v="4"/>
    <s v="documentary"/>
    <n v="0"/>
    <n v="0"/>
    <n v="0"/>
    <n v="1"/>
  </r>
  <r>
    <n v="135"/>
    <s v="Le, Burton and Evans"/>
    <s v="Balanced zero-defect software"/>
    <n v="7700"/>
    <n v="5488"/>
    <x v="0"/>
    <n v="117"/>
    <s v="US"/>
    <s v="USD"/>
    <n v="1362636000"/>
    <d v="2013-03-07T06:00:00"/>
    <s v="3/12/2013"/>
    <x v="129"/>
    <x v="2"/>
    <n v="1363064400"/>
    <d v="2013-03-12T05:00:00"/>
    <s v="3/12/2013"/>
    <b v="0"/>
    <b v="1"/>
    <s v="theater/plays"/>
    <n v="0.71272727272727276"/>
    <m/>
    <x v="3"/>
    <s v="plays"/>
    <n v="0"/>
    <n v="0"/>
    <n v="0"/>
    <n v="1"/>
  </r>
  <r>
    <n v="136"/>
    <s v="Briggs PLC"/>
    <s v="Distributed context-sensitive flexibility"/>
    <n v="82800"/>
    <n v="2721"/>
    <x v="3"/>
    <n v="58"/>
    <s v="US"/>
    <s v="USD"/>
    <n v="1402117200"/>
    <d v="2014-06-07T05:00:00"/>
    <s v="6/19/2014"/>
    <x v="130"/>
    <x v="1"/>
    <n v="1403154000"/>
    <d v="2014-06-19T05:00:00"/>
    <s v="6/19/2014"/>
    <b v="0"/>
    <b v="1"/>
    <s v="film &amp; video/drama"/>
    <n v="3.2862318840579711E-2"/>
    <m/>
    <x v="4"/>
    <s v="drama"/>
    <n v="1"/>
    <n v="0"/>
    <n v="0"/>
    <n v="0"/>
  </r>
  <r>
    <n v="137"/>
    <s v="Hudson-Nguyen"/>
    <s v="Down-sized disintermediate support"/>
    <n v="1800"/>
    <n v="4712"/>
    <x v="1"/>
    <n v="50"/>
    <s v="US"/>
    <s v="USD"/>
    <n v="1286341200"/>
    <d v="2010-10-06T05:00:00"/>
    <s v="10/12/2010"/>
    <x v="131"/>
    <x v="6"/>
    <n v="1286859600"/>
    <d v="2010-10-12T05:00:00"/>
    <s v="10/12/2010"/>
    <b v="0"/>
    <b v="0"/>
    <s v="publishing/nonfiction"/>
    <n v="2.617777777777778"/>
    <m/>
    <x v="5"/>
    <s v="nonfiction"/>
    <n v="0"/>
    <n v="0"/>
    <n v="0"/>
    <n v="0"/>
  </r>
  <r>
    <n v="138"/>
    <s v="Hogan Ltd"/>
    <s v="Stand-alone mission-critical moratorium"/>
    <n v="9600"/>
    <n v="9216"/>
    <x v="0"/>
    <n v="115"/>
    <s v="US"/>
    <s v="USD"/>
    <n v="1348808400"/>
    <d v="2012-09-28T05:00:00"/>
    <s v="10/4/2012"/>
    <x v="132"/>
    <x v="4"/>
    <n v="1349326800"/>
    <d v="2012-10-04T05:00:00"/>
    <s v="10/4/2012"/>
    <b v="0"/>
    <b v="0"/>
    <s v="games/mobile games"/>
    <n v="0.96"/>
    <m/>
    <x v="6"/>
    <s v="mobile games"/>
    <n v="0"/>
    <n v="0"/>
    <n v="0"/>
    <n v="1"/>
  </r>
  <r>
    <n v="139"/>
    <s v="Hamilton, Wright and Chavez"/>
    <s v="Down-sized empowering protocol"/>
    <n v="92100"/>
    <n v="19246"/>
    <x v="0"/>
    <n v="326"/>
    <s v="US"/>
    <s v="USD"/>
    <n v="1429592400"/>
    <d v="2015-04-21T05:00:00"/>
    <s v="5/7/2015"/>
    <x v="133"/>
    <x v="0"/>
    <n v="1430974800"/>
    <d v="2015-05-07T05:00:00"/>
    <s v="5/7/2015"/>
    <b v="0"/>
    <b v="1"/>
    <s v="technology/wearables"/>
    <n v="0.20896851248642778"/>
    <m/>
    <x v="2"/>
    <s v="wearables"/>
    <n v="0"/>
    <n v="0"/>
    <n v="0"/>
    <n v="1"/>
  </r>
  <r>
    <n v="140"/>
    <s v="Bautista-Cross"/>
    <s v="Fully-configurable coherent Internet solution"/>
    <n v="5500"/>
    <n v="12274"/>
    <x v="1"/>
    <n v="186"/>
    <s v="US"/>
    <s v="USD"/>
    <n v="1519538400"/>
    <d v="2018-02-25T06:00:00"/>
    <s v="3/2/2018"/>
    <x v="134"/>
    <x v="9"/>
    <n v="1519970400"/>
    <d v="2018-03-02T06:00:00"/>
    <s v="3/2/2018"/>
    <b v="0"/>
    <b v="0"/>
    <s v="film &amp; video/documentary"/>
    <n v="2.2316363636363636"/>
    <m/>
    <x v="4"/>
    <s v="documentary"/>
    <n v="0"/>
    <n v="0"/>
    <n v="0"/>
    <n v="0"/>
  </r>
  <r>
    <n v="141"/>
    <s v="Jackson LLC"/>
    <s v="Distributed motivating algorithm"/>
    <n v="64300"/>
    <n v="65323"/>
    <x v="1"/>
    <n v="1071"/>
    <s v="US"/>
    <s v="USD"/>
    <n v="1434085200"/>
    <d v="2015-06-12T05:00:00"/>
    <s v="6/18/2015"/>
    <x v="135"/>
    <x v="0"/>
    <n v="1434603600"/>
    <d v="2015-06-18T05:00:00"/>
    <s v="6/18/2015"/>
    <b v="0"/>
    <b v="0"/>
    <s v="technology/web"/>
    <n v="1.0159097978227061"/>
    <m/>
    <x v="2"/>
    <s v="web"/>
    <n v="0"/>
    <n v="0"/>
    <n v="0"/>
    <n v="0"/>
  </r>
  <r>
    <n v="142"/>
    <s v="Figueroa Ltd"/>
    <s v="Expanded solution-oriented benchmark"/>
    <n v="5000"/>
    <n v="11502"/>
    <x v="1"/>
    <n v="117"/>
    <s v="US"/>
    <s v="USD"/>
    <n v="1333688400"/>
    <d v="2012-04-06T05:00:00"/>
    <s v="5/17/2012"/>
    <x v="136"/>
    <x v="4"/>
    <n v="1337230800"/>
    <d v="2012-05-17T05:00:00"/>
    <s v="5/17/2012"/>
    <b v="0"/>
    <b v="0"/>
    <s v="technology/web"/>
    <n v="2.3003999999999998"/>
    <m/>
    <x v="2"/>
    <s v="web"/>
    <n v="0"/>
    <n v="0"/>
    <n v="0"/>
    <n v="0"/>
  </r>
  <r>
    <n v="143"/>
    <s v="Avila-Jones"/>
    <s v="Implemented discrete secured line"/>
    <n v="5400"/>
    <n v="7322"/>
    <x v="1"/>
    <n v="70"/>
    <s v="US"/>
    <s v="USD"/>
    <n v="1277701200"/>
    <d v="2010-06-28T05:00:00"/>
    <s v="7/18/2010"/>
    <x v="137"/>
    <x v="6"/>
    <n v="1279429200"/>
    <d v="2010-07-18T05:00:00"/>
    <s v="7/18/2010"/>
    <b v="0"/>
    <b v="0"/>
    <s v="music/indie rock"/>
    <n v="1.355925925925926"/>
    <m/>
    <x v="1"/>
    <s v="indie rock"/>
    <n v="0"/>
    <n v="0"/>
    <n v="0"/>
    <n v="0"/>
  </r>
  <r>
    <n v="144"/>
    <s v="Martin, Lopez and Hunter"/>
    <s v="Multi-lateral actuating installation"/>
    <n v="9000"/>
    <n v="11619"/>
    <x v="1"/>
    <n v="135"/>
    <s v="US"/>
    <s v="USD"/>
    <n v="1560747600"/>
    <d v="2019-06-17T05:00:00"/>
    <s v="6/25/2019"/>
    <x v="138"/>
    <x v="3"/>
    <n v="1561438800"/>
    <d v="2019-06-25T05:00:00"/>
    <s v="6/25/2019"/>
    <b v="0"/>
    <b v="0"/>
    <s v="theater/plays"/>
    <n v="1.2909999999999999"/>
    <m/>
    <x v="3"/>
    <s v="plays"/>
    <n v="0"/>
    <n v="0"/>
    <n v="0"/>
    <n v="0"/>
  </r>
  <r>
    <n v="145"/>
    <s v="Fields-Moore"/>
    <s v="Secured reciprocal array"/>
    <n v="25000"/>
    <n v="59128"/>
    <x v="1"/>
    <n v="768"/>
    <s v="CH"/>
    <s v="CHF"/>
    <n v="1410066000"/>
    <d v="2014-09-07T05:00:00"/>
    <s v="9/12/2014"/>
    <x v="139"/>
    <x v="1"/>
    <n v="1410498000"/>
    <d v="2014-09-12T05:00:00"/>
    <s v="9/12/2014"/>
    <b v="0"/>
    <b v="0"/>
    <s v="technology/wearables"/>
    <n v="2.3651200000000001"/>
    <m/>
    <x v="2"/>
    <s v="wearables"/>
    <n v="0"/>
    <n v="0"/>
    <n v="0"/>
    <n v="0"/>
  </r>
  <r>
    <n v="146"/>
    <s v="Harris-Golden"/>
    <s v="Optional bandwidth-monitored middleware"/>
    <n v="8800"/>
    <n v="1518"/>
    <x v="3"/>
    <n v="51"/>
    <s v="US"/>
    <s v="USD"/>
    <n v="1320732000"/>
    <d v="2011-11-08T06:00:00"/>
    <s v="11/28/2011"/>
    <x v="140"/>
    <x v="8"/>
    <n v="1322460000"/>
    <d v="2011-11-28T06:00:00"/>
    <s v="11/28/2011"/>
    <b v="0"/>
    <b v="0"/>
    <s v="theater/plays"/>
    <n v="0.17249999999999999"/>
    <m/>
    <x v="3"/>
    <s v="plays"/>
    <n v="1"/>
    <n v="0"/>
    <n v="0"/>
    <n v="0"/>
  </r>
  <r>
    <n v="147"/>
    <s v="Moss, Norman and Dunlap"/>
    <s v="Upgradable upward-trending workforce"/>
    <n v="8300"/>
    <n v="9337"/>
    <x v="1"/>
    <n v="199"/>
    <s v="US"/>
    <s v="USD"/>
    <n v="1465794000"/>
    <d v="2016-06-13T05:00:00"/>
    <s v="6/19/2016"/>
    <x v="141"/>
    <x v="7"/>
    <n v="1466312400"/>
    <d v="2016-06-19T05:00:00"/>
    <s v="6/19/2016"/>
    <b v="0"/>
    <b v="1"/>
    <s v="theater/plays"/>
    <n v="1.1249397590361445"/>
    <m/>
    <x v="3"/>
    <s v="plays"/>
    <n v="0"/>
    <n v="0"/>
    <n v="0"/>
    <n v="0"/>
  </r>
  <r>
    <n v="148"/>
    <s v="White, Larson and Wright"/>
    <s v="Upgradable hybrid capability"/>
    <n v="9300"/>
    <n v="11255"/>
    <x v="1"/>
    <n v="107"/>
    <s v="US"/>
    <s v="USD"/>
    <n v="1500958800"/>
    <d v="2017-07-25T05:00:00"/>
    <s v="8/3/2017"/>
    <x v="142"/>
    <x v="5"/>
    <n v="1501736400"/>
    <d v="2017-08-03T05:00:00"/>
    <s v="8/3/2017"/>
    <b v="0"/>
    <b v="0"/>
    <s v="technology/wearables"/>
    <n v="1.2102150537634409"/>
    <m/>
    <x v="2"/>
    <s v="wearables"/>
    <n v="0"/>
    <n v="0"/>
    <n v="0"/>
    <n v="0"/>
  </r>
  <r>
    <n v="149"/>
    <s v="Payne, Oliver and Burch"/>
    <s v="Managed fresh-thinking flexibility"/>
    <n v="6200"/>
    <n v="13632"/>
    <x v="1"/>
    <n v="195"/>
    <s v="US"/>
    <s v="USD"/>
    <n v="1357020000"/>
    <d v="2013-01-01T06:00:00"/>
    <s v="2/22/2013"/>
    <x v="143"/>
    <x v="2"/>
    <n v="1361512800"/>
    <d v="2013-02-22T06:00:00"/>
    <s v="2/22/2013"/>
    <b v="0"/>
    <b v="0"/>
    <s v="music/indie rock"/>
    <n v="2.1987096774193549"/>
    <m/>
    <x v="1"/>
    <s v="indie rock"/>
    <n v="0"/>
    <n v="0"/>
    <n v="0"/>
    <n v="0"/>
  </r>
  <r>
    <n v="150"/>
    <s v="Brown, Palmer and Pace"/>
    <s v="Networked stable workforce"/>
    <n v="100"/>
    <n v="1"/>
    <x v="0"/>
    <n v="1"/>
    <s v="US"/>
    <s v="USD"/>
    <n v="1544940000"/>
    <d v="2018-12-16T06:00:00"/>
    <s v="12/17/2018"/>
    <x v="144"/>
    <x v="9"/>
    <n v="1545026400"/>
    <d v="2018-12-17T06:00:00"/>
    <s v="12/17/2018"/>
    <b v="0"/>
    <b v="0"/>
    <s v="music/rock"/>
    <n v="0.01"/>
    <m/>
    <x v="1"/>
    <s v="rock"/>
    <n v="0"/>
    <n v="0"/>
    <n v="0"/>
    <n v="1"/>
  </r>
  <r>
    <n v="151"/>
    <s v="Parker LLC"/>
    <s v="Customizable intermediate extranet"/>
    <n v="137200"/>
    <n v="88037"/>
    <x v="0"/>
    <n v="1467"/>
    <s v="US"/>
    <s v="USD"/>
    <n v="1402290000"/>
    <d v="2014-06-09T05:00:00"/>
    <s v="7/30/2014"/>
    <x v="145"/>
    <x v="1"/>
    <n v="1406696400"/>
    <d v="2014-07-30T05:00:00"/>
    <s v="7/30/2014"/>
    <b v="0"/>
    <b v="0"/>
    <s v="music/electric music"/>
    <n v="0.64166909620991253"/>
    <m/>
    <x v="1"/>
    <s v="electric music"/>
    <n v="0"/>
    <n v="0"/>
    <n v="0"/>
    <n v="1"/>
  </r>
  <r>
    <n v="152"/>
    <s v="Bowen, Mcdonald and Hall"/>
    <s v="User-centric fault-tolerant task-force"/>
    <n v="41500"/>
    <n v="175573"/>
    <x v="1"/>
    <n v="3376"/>
    <s v="US"/>
    <s v="USD"/>
    <n v="1487311200"/>
    <d v="2017-02-17T06:00:00"/>
    <s v="2/24/2017"/>
    <x v="146"/>
    <x v="5"/>
    <n v="1487916000"/>
    <d v="2017-02-24T06:00:00"/>
    <s v="2/24/2017"/>
    <b v="0"/>
    <b v="0"/>
    <s v="music/indie rock"/>
    <n v="4.2306746987951804"/>
    <m/>
    <x v="1"/>
    <s v="indie rock"/>
    <n v="0"/>
    <n v="0"/>
    <n v="0"/>
    <n v="0"/>
  </r>
  <r>
    <n v="153"/>
    <s v="Whitehead, Bell and Hughes"/>
    <s v="Multi-tiered radical definition"/>
    <n v="189400"/>
    <n v="176112"/>
    <x v="0"/>
    <n v="5681"/>
    <s v="US"/>
    <s v="USD"/>
    <n v="1350622800"/>
    <d v="2012-10-19T05:00:00"/>
    <s v="10/25/2012"/>
    <x v="147"/>
    <x v="4"/>
    <n v="1351141200"/>
    <d v="2012-10-25T05:00:00"/>
    <s v="10/25/2012"/>
    <b v="0"/>
    <b v="0"/>
    <s v="theater/plays"/>
    <n v="0.92984160506863778"/>
    <m/>
    <x v="3"/>
    <s v="plays"/>
    <n v="0"/>
    <n v="0"/>
    <n v="0"/>
    <n v="1"/>
  </r>
  <r>
    <n v="154"/>
    <s v="Rodriguez-Brown"/>
    <s v="Devolved foreground benchmark"/>
    <n v="171300"/>
    <n v="100650"/>
    <x v="0"/>
    <n v="1059"/>
    <s v="US"/>
    <s v="USD"/>
    <n v="1463029200"/>
    <d v="2016-05-12T05:00:00"/>
    <s v="6/4/2016"/>
    <x v="148"/>
    <x v="7"/>
    <n v="1465016400"/>
    <d v="2016-06-04T05:00:00"/>
    <s v="6/4/2016"/>
    <b v="0"/>
    <b v="1"/>
    <s v="music/indie rock"/>
    <n v="0.58756567425569173"/>
    <m/>
    <x v="1"/>
    <s v="indie rock"/>
    <n v="0"/>
    <n v="0"/>
    <n v="0"/>
    <n v="1"/>
  </r>
  <r>
    <n v="155"/>
    <s v="Hall-Schaefer"/>
    <s v="Distributed eco-centric methodology"/>
    <n v="139500"/>
    <n v="90706"/>
    <x v="0"/>
    <n v="1194"/>
    <s v="US"/>
    <s v="USD"/>
    <n v="1269493200"/>
    <d v="2010-03-25T05:00:00"/>
    <s v="4/9/2010"/>
    <x v="149"/>
    <x v="6"/>
    <n v="1270789200"/>
    <d v="2010-04-09T05:00:00"/>
    <s v="4/9/2010"/>
    <b v="0"/>
    <b v="0"/>
    <s v="theater/plays"/>
    <n v="0.65022222222222226"/>
    <m/>
    <x v="3"/>
    <s v="plays"/>
    <n v="0"/>
    <n v="0"/>
    <n v="0"/>
    <n v="1"/>
  </r>
  <r>
    <n v="156"/>
    <s v="Meza-Rogers"/>
    <s v="Streamlined encompassing encryption"/>
    <n v="36400"/>
    <n v="26914"/>
    <x v="3"/>
    <n v="379"/>
    <s v="AU"/>
    <s v="AUD"/>
    <n v="1570251600"/>
    <d v="2019-10-05T05:00:00"/>
    <s v="10/29/2019"/>
    <x v="150"/>
    <x v="3"/>
    <n v="1572325200"/>
    <d v="2019-10-29T05:00:00"/>
    <s v="10/29/2019"/>
    <b v="0"/>
    <b v="0"/>
    <s v="music/rock"/>
    <n v="0.73939560439560437"/>
    <m/>
    <x v="1"/>
    <s v="rock"/>
    <n v="1"/>
    <n v="0"/>
    <n v="0"/>
    <n v="0"/>
  </r>
  <r>
    <n v="157"/>
    <s v="Curtis-Curtis"/>
    <s v="User-friendly reciprocal initiative"/>
    <n v="4200"/>
    <n v="2212"/>
    <x v="0"/>
    <n v="30"/>
    <s v="AU"/>
    <s v="AUD"/>
    <n v="1388383200"/>
    <d v="2013-12-30T06:00:00"/>
    <s v="1/11/2014"/>
    <x v="151"/>
    <x v="1"/>
    <n v="1389420000"/>
    <d v="2014-01-11T06:00:00"/>
    <s v="1/11/2014"/>
    <b v="0"/>
    <b v="0"/>
    <s v="photography/photography books"/>
    <n v="0.52666666666666662"/>
    <m/>
    <x v="7"/>
    <s v="photography books"/>
    <n v="0"/>
    <n v="0"/>
    <n v="0"/>
    <n v="1"/>
  </r>
  <r>
    <n v="158"/>
    <s v="Carlson Inc"/>
    <s v="Ergonomic fresh-thinking installation"/>
    <n v="2100"/>
    <n v="4640"/>
    <x v="1"/>
    <n v="41"/>
    <s v="US"/>
    <s v="USD"/>
    <n v="1449554400"/>
    <d v="2015-12-08T06:00:00"/>
    <s v="12/9/2015"/>
    <x v="152"/>
    <x v="0"/>
    <n v="1449640800"/>
    <d v="2015-12-09T06:00:00"/>
    <s v="12/9/2015"/>
    <b v="0"/>
    <b v="0"/>
    <s v="music/rock"/>
    <n v="2.2095238095238097"/>
    <m/>
    <x v="1"/>
    <s v="rock"/>
    <n v="0"/>
    <n v="0"/>
    <n v="0"/>
    <n v="0"/>
  </r>
  <r>
    <n v="159"/>
    <s v="Clarke, Anderson and Lee"/>
    <s v="Robust explicit hardware"/>
    <n v="191200"/>
    <n v="191222"/>
    <x v="1"/>
    <n v="1821"/>
    <s v="US"/>
    <s v="USD"/>
    <n v="1553662800"/>
    <d v="2019-03-27T05:00:00"/>
    <s v="4/14/2019"/>
    <x v="153"/>
    <x v="3"/>
    <n v="1555218000"/>
    <d v="2019-04-14T05:00:00"/>
    <s v="4/14/2019"/>
    <b v="0"/>
    <b v="1"/>
    <s v="theater/plays"/>
    <n v="1.0001150627615063"/>
    <m/>
    <x v="3"/>
    <s v="plays"/>
    <n v="0"/>
    <n v="0"/>
    <n v="0"/>
    <n v="0"/>
  </r>
  <r>
    <n v="160"/>
    <s v="Evans Group"/>
    <s v="Stand-alone actuating support"/>
    <n v="8000"/>
    <n v="12985"/>
    <x v="1"/>
    <n v="164"/>
    <s v="US"/>
    <s v="USD"/>
    <n v="1556341200"/>
    <d v="2019-04-27T05:00:00"/>
    <s v="5/13/2019"/>
    <x v="154"/>
    <x v="3"/>
    <n v="1557723600"/>
    <d v="2019-05-13T05:00:00"/>
    <s v="5/13/2019"/>
    <b v="0"/>
    <b v="0"/>
    <s v="technology/wearables"/>
    <n v="1.6231249999999999"/>
    <m/>
    <x v="2"/>
    <s v="wearables"/>
    <n v="0"/>
    <n v="0"/>
    <n v="0"/>
    <n v="0"/>
  </r>
  <r>
    <n v="161"/>
    <s v="Bruce Group"/>
    <s v="Cross-platform methodical process improvement"/>
    <n v="5500"/>
    <n v="4300"/>
    <x v="0"/>
    <n v="75"/>
    <s v="US"/>
    <s v="USD"/>
    <n v="1442984400"/>
    <d v="2015-09-23T05:00:00"/>
    <s v="9/29/2015"/>
    <x v="155"/>
    <x v="0"/>
    <n v="1443502800"/>
    <d v="2015-09-29T05:00:00"/>
    <s v="9/29/2015"/>
    <b v="0"/>
    <b v="1"/>
    <s v="technology/web"/>
    <n v="0.78181818181818186"/>
    <m/>
    <x v="2"/>
    <s v="web"/>
    <n v="0"/>
    <n v="0"/>
    <n v="0"/>
    <n v="1"/>
  </r>
  <r>
    <n v="162"/>
    <s v="Keith, Alvarez and Potter"/>
    <s v="Extended bottom-line open architecture"/>
    <n v="6100"/>
    <n v="9134"/>
    <x v="1"/>
    <n v="157"/>
    <s v="CH"/>
    <s v="CHF"/>
    <n v="1544248800"/>
    <d v="2018-12-08T06:00:00"/>
    <s v="1/7/2019"/>
    <x v="156"/>
    <x v="3"/>
    <n v="1546840800"/>
    <d v="2019-01-07T06:00:00"/>
    <s v="1/7/2019"/>
    <b v="0"/>
    <b v="0"/>
    <s v="music/rock"/>
    <n v="1.4973770491803278"/>
    <m/>
    <x v="1"/>
    <s v="rock"/>
    <n v="0"/>
    <n v="0"/>
    <n v="0"/>
    <n v="0"/>
  </r>
  <r>
    <n v="163"/>
    <s v="Burton-Watkins"/>
    <s v="Extended reciprocal circuit"/>
    <n v="3500"/>
    <n v="8864"/>
    <x v="1"/>
    <n v="246"/>
    <s v="US"/>
    <s v="USD"/>
    <n v="1508475600"/>
    <d v="2017-10-20T05:00:00"/>
    <s v="12/8/2017"/>
    <x v="157"/>
    <x v="5"/>
    <n v="1512712800"/>
    <d v="2017-12-08T06:00:00"/>
    <s v="12/8/2017"/>
    <b v="0"/>
    <b v="1"/>
    <s v="photography/photography books"/>
    <n v="2.5325714285714285"/>
    <m/>
    <x v="7"/>
    <s v="photography books"/>
    <n v="0"/>
    <n v="0"/>
    <n v="0"/>
    <n v="0"/>
  </r>
  <r>
    <n v="164"/>
    <s v="Lopez and Sons"/>
    <s v="Polarized human-resource protocol"/>
    <n v="150500"/>
    <n v="150755"/>
    <x v="1"/>
    <n v="1396"/>
    <s v="US"/>
    <s v="USD"/>
    <n v="1507438800"/>
    <d v="2017-10-08T05:00:00"/>
    <s v="10/9/2017"/>
    <x v="158"/>
    <x v="5"/>
    <n v="1507525200"/>
    <d v="2017-10-09T05:00:00"/>
    <s v="10/9/2017"/>
    <b v="0"/>
    <b v="0"/>
    <s v="theater/plays"/>
    <n v="1.0016943521594683"/>
    <m/>
    <x v="3"/>
    <s v="plays"/>
    <n v="0"/>
    <n v="0"/>
    <n v="0"/>
    <n v="0"/>
  </r>
  <r>
    <n v="165"/>
    <s v="Cordova Ltd"/>
    <s v="Synergized radical product"/>
    <n v="90400"/>
    <n v="110279"/>
    <x v="1"/>
    <n v="2506"/>
    <s v="US"/>
    <s v="USD"/>
    <n v="1501563600"/>
    <d v="2017-08-01T05:00:00"/>
    <s v="9/2/2017"/>
    <x v="159"/>
    <x v="5"/>
    <n v="1504328400"/>
    <d v="2017-09-02T05:00:00"/>
    <s v="9/2/2017"/>
    <b v="0"/>
    <b v="0"/>
    <s v="technology/web"/>
    <n v="1.2199004424778761"/>
    <m/>
    <x v="2"/>
    <s v="web"/>
    <n v="0"/>
    <n v="0"/>
    <n v="0"/>
    <n v="0"/>
  </r>
  <r>
    <n v="166"/>
    <s v="Brown-Vang"/>
    <s v="Robust heuristic artificial intelligence"/>
    <n v="9800"/>
    <n v="13439"/>
    <x v="1"/>
    <n v="244"/>
    <s v="US"/>
    <s v="USD"/>
    <n v="1292997600"/>
    <d v="2010-12-22T06:00:00"/>
    <s v="12/26/2010"/>
    <x v="160"/>
    <x v="6"/>
    <n v="1293343200"/>
    <d v="2010-12-26T06:00:00"/>
    <s v="12/26/2010"/>
    <b v="0"/>
    <b v="0"/>
    <s v="photography/photography books"/>
    <n v="1.3713265306122449"/>
    <m/>
    <x v="7"/>
    <s v="photography books"/>
    <n v="0"/>
    <n v="0"/>
    <n v="0"/>
    <n v="0"/>
  </r>
  <r>
    <n v="167"/>
    <s v="Cruz-Ward"/>
    <s v="Robust content-based emulation"/>
    <n v="2600"/>
    <n v="10804"/>
    <x v="1"/>
    <n v="146"/>
    <s v="AU"/>
    <s v="AUD"/>
    <n v="1370840400"/>
    <d v="2013-06-10T05:00:00"/>
    <s v="6/20/2013"/>
    <x v="161"/>
    <x v="2"/>
    <n v="1371704400"/>
    <d v="2013-06-20T05:00:00"/>
    <s v="6/20/2013"/>
    <b v="0"/>
    <b v="0"/>
    <s v="theater/plays"/>
    <n v="4.155384615384615"/>
    <m/>
    <x v="3"/>
    <s v="plays"/>
    <n v="0"/>
    <n v="0"/>
    <n v="0"/>
    <n v="0"/>
  </r>
  <r>
    <n v="168"/>
    <s v="Hernandez Group"/>
    <s v="Ergonomic uniform open system"/>
    <n v="128100"/>
    <n v="40107"/>
    <x v="0"/>
    <n v="955"/>
    <s v="DK"/>
    <s v="DKK"/>
    <n v="1550815200"/>
    <d v="2019-02-22T06:00:00"/>
    <s v="3/17/2019"/>
    <x v="162"/>
    <x v="3"/>
    <n v="1552798800"/>
    <d v="2019-03-17T05:00:00"/>
    <s v="3/17/2019"/>
    <b v="0"/>
    <b v="1"/>
    <s v="music/indie rock"/>
    <n v="0.3130913348946136"/>
    <m/>
    <x v="1"/>
    <s v="indie rock"/>
    <n v="0"/>
    <n v="0"/>
    <n v="0"/>
    <n v="1"/>
  </r>
  <r>
    <n v="169"/>
    <s v="Tran, Steele and Wilson"/>
    <s v="Profit-focused modular product"/>
    <n v="23300"/>
    <n v="98811"/>
    <x v="1"/>
    <n v="1267"/>
    <s v="US"/>
    <s v="USD"/>
    <n v="1339909200"/>
    <d v="2012-06-17T05:00:00"/>
    <s v="7/15/2012"/>
    <x v="163"/>
    <x v="4"/>
    <n v="1342328400"/>
    <d v="2012-07-15T05:00:00"/>
    <s v="7/15/2012"/>
    <b v="0"/>
    <b v="1"/>
    <s v="film &amp; video/shorts"/>
    <n v="4.240815450643777"/>
    <m/>
    <x v="4"/>
    <s v="shorts"/>
    <n v="0"/>
    <n v="0"/>
    <n v="0"/>
    <n v="0"/>
  </r>
  <r>
    <n v="170"/>
    <s v="Summers, Gallegos and Stein"/>
    <s v="Mandatory mobile product"/>
    <n v="188100"/>
    <n v="5528"/>
    <x v="0"/>
    <n v="67"/>
    <s v="US"/>
    <s v="USD"/>
    <n v="1501736400"/>
    <d v="2017-08-03T05:00:00"/>
    <s v="8/10/2017"/>
    <x v="164"/>
    <x v="5"/>
    <n v="1502341200"/>
    <d v="2017-08-10T05:00:00"/>
    <s v="8/10/2017"/>
    <b v="0"/>
    <b v="0"/>
    <s v="music/indie rock"/>
    <n v="2.9388623072833599E-2"/>
    <m/>
    <x v="1"/>
    <s v="indie rock"/>
    <n v="0"/>
    <n v="0"/>
    <n v="0"/>
    <n v="1"/>
  </r>
  <r>
    <n v="171"/>
    <s v="Blair Group"/>
    <s v="Public-key 3rdgeneration budgetary management"/>
    <n v="4900"/>
    <n v="521"/>
    <x v="0"/>
    <n v="5"/>
    <s v="US"/>
    <s v="USD"/>
    <n v="1395291600"/>
    <d v="2014-03-20T05:00:00"/>
    <s v="4/11/2014"/>
    <x v="165"/>
    <x v="1"/>
    <n v="1397192400"/>
    <d v="2014-04-11T05:00:00"/>
    <s v="4/11/2014"/>
    <b v="0"/>
    <b v="0"/>
    <s v="publishing/translations"/>
    <n v="0.1063265306122449"/>
    <m/>
    <x v="5"/>
    <s v="translations"/>
    <n v="0"/>
    <n v="0"/>
    <n v="0"/>
    <n v="1"/>
  </r>
  <r>
    <n v="172"/>
    <s v="Nixon Inc"/>
    <s v="Centralized national firmware"/>
    <n v="800"/>
    <n v="663"/>
    <x v="0"/>
    <n v="26"/>
    <s v="US"/>
    <s v="USD"/>
    <n v="1405746000"/>
    <d v="2014-07-19T05:00:00"/>
    <s v="8/3/2014"/>
    <x v="166"/>
    <x v="1"/>
    <n v="1407042000"/>
    <d v="2014-08-03T05:00:00"/>
    <s v="8/3/2014"/>
    <b v="0"/>
    <b v="1"/>
    <s v="film &amp; video/documentary"/>
    <n v="0.82874999999999999"/>
    <m/>
    <x v="4"/>
    <s v="documentary"/>
    <n v="0"/>
    <n v="0"/>
    <n v="0"/>
    <n v="1"/>
  </r>
  <r>
    <n v="173"/>
    <s v="White LLC"/>
    <s v="Cross-group 4thgeneration middleware"/>
    <n v="96700"/>
    <n v="157635"/>
    <x v="1"/>
    <n v="1561"/>
    <s v="US"/>
    <s v="USD"/>
    <n v="1368853200"/>
    <d v="2013-05-18T05:00:00"/>
    <s v="5/24/2013"/>
    <x v="167"/>
    <x v="2"/>
    <n v="1369371600"/>
    <d v="2013-05-24T05:00:00"/>
    <s v="5/24/2013"/>
    <b v="0"/>
    <b v="0"/>
    <s v="theater/plays"/>
    <n v="1.6301447776628748"/>
    <m/>
    <x v="3"/>
    <s v="plays"/>
    <n v="0"/>
    <n v="0"/>
    <n v="0"/>
    <n v="0"/>
  </r>
  <r>
    <n v="174"/>
    <s v="Santos, Black and Donovan"/>
    <s v="Pre-emptive scalable access"/>
    <n v="600"/>
    <n v="5368"/>
    <x v="1"/>
    <n v="48"/>
    <s v="US"/>
    <s v="USD"/>
    <n v="1444021200"/>
    <d v="2015-10-05T05:00:00"/>
    <s v="10/6/2015"/>
    <x v="168"/>
    <x v="0"/>
    <n v="1444107600"/>
    <d v="2015-10-06T05:00:00"/>
    <s v="10/6/2015"/>
    <b v="0"/>
    <b v="1"/>
    <s v="technology/wearables"/>
    <n v="8.9466666666666672"/>
    <m/>
    <x v="2"/>
    <s v="wearables"/>
    <n v="0"/>
    <n v="0"/>
    <n v="0"/>
    <n v="0"/>
  </r>
  <r>
    <n v="175"/>
    <s v="Jones, Contreras and Burnett"/>
    <s v="Sharable intangible migration"/>
    <n v="181200"/>
    <n v="47459"/>
    <x v="0"/>
    <n v="1130"/>
    <s v="US"/>
    <s v="USD"/>
    <n v="1472619600"/>
    <d v="2016-08-31T05:00:00"/>
    <s v="9/19/2016"/>
    <x v="169"/>
    <x v="7"/>
    <n v="1474261200"/>
    <d v="2016-09-19T05:00:00"/>
    <s v="9/19/2016"/>
    <b v="0"/>
    <b v="0"/>
    <s v="theater/plays"/>
    <n v="0.26191501103752757"/>
    <m/>
    <x v="3"/>
    <s v="plays"/>
    <n v="0"/>
    <n v="0"/>
    <n v="0"/>
    <n v="1"/>
  </r>
  <r>
    <n v="176"/>
    <s v="Stone-Orozco"/>
    <s v="Proactive scalable Graphical User Interface"/>
    <n v="115000"/>
    <n v="86060"/>
    <x v="0"/>
    <n v="782"/>
    <s v="US"/>
    <s v="USD"/>
    <n v="1472878800"/>
    <d v="2016-09-03T05:00:00"/>
    <s v="9/12/2016"/>
    <x v="170"/>
    <x v="7"/>
    <n v="1473656400"/>
    <d v="2016-09-12T05:00:00"/>
    <s v="9/12/2016"/>
    <b v="0"/>
    <b v="0"/>
    <s v="theater/plays"/>
    <n v="0.74834782608695649"/>
    <m/>
    <x v="3"/>
    <s v="plays"/>
    <n v="0"/>
    <n v="0"/>
    <n v="0"/>
    <n v="1"/>
  </r>
  <r>
    <n v="177"/>
    <s v="Lee, Gibson and Morgan"/>
    <s v="Digitized solution-oriented product"/>
    <n v="38800"/>
    <n v="161593"/>
    <x v="1"/>
    <n v="2739"/>
    <s v="US"/>
    <s v="USD"/>
    <n v="1289800800"/>
    <d v="2010-11-15T06:00:00"/>
    <s v="12/10/2010"/>
    <x v="171"/>
    <x v="6"/>
    <n v="1291960800"/>
    <d v="2010-12-10T06:00:00"/>
    <s v="12/10/2010"/>
    <b v="0"/>
    <b v="0"/>
    <s v="theater/plays"/>
    <n v="4.1647680412371137"/>
    <m/>
    <x v="3"/>
    <s v="plays"/>
    <n v="0"/>
    <n v="0"/>
    <n v="0"/>
    <n v="0"/>
  </r>
  <r>
    <n v="178"/>
    <s v="Alexander-Williams"/>
    <s v="Triple-buffered cohesive structure"/>
    <n v="7200"/>
    <n v="6927"/>
    <x v="0"/>
    <n v="210"/>
    <s v="US"/>
    <s v="USD"/>
    <n v="1505970000"/>
    <d v="2017-09-21T05:00:00"/>
    <s v="9/30/2017"/>
    <x v="172"/>
    <x v="5"/>
    <n v="1506747600"/>
    <d v="2017-09-30T05:00:00"/>
    <s v="9/30/2017"/>
    <b v="0"/>
    <b v="0"/>
    <s v="food/food trucks"/>
    <n v="0.96208333333333329"/>
    <m/>
    <x v="0"/>
    <s v="food trucks"/>
    <n v="0"/>
    <n v="0"/>
    <n v="0"/>
    <n v="1"/>
  </r>
  <r>
    <n v="179"/>
    <s v="Marks Ltd"/>
    <s v="Realigned human-resource orchestration"/>
    <n v="44500"/>
    <n v="159185"/>
    <x v="1"/>
    <n v="3537"/>
    <s v="CA"/>
    <s v="CAD"/>
    <n v="1363496400"/>
    <d v="2013-03-17T05:00:00"/>
    <s v="3/18/2013"/>
    <x v="173"/>
    <x v="2"/>
    <n v="1363582800"/>
    <d v="2013-03-18T05:00:00"/>
    <s v="3/18/2013"/>
    <b v="0"/>
    <b v="1"/>
    <s v="theater/plays"/>
    <n v="3.5771910112359548"/>
    <m/>
    <x v="3"/>
    <s v="plays"/>
    <n v="0"/>
    <n v="0"/>
    <n v="0"/>
    <n v="0"/>
  </r>
  <r>
    <n v="180"/>
    <s v="Olsen, Edwards and Reid"/>
    <s v="Optional clear-thinking software"/>
    <n v="56000"/>
    <n v="172736"/>
    <x v="1"/>
    <n v="2107"/>
    <s v="AU"/>
    <s v="AUD"/>
    <n v="1269234000"/>
    <d v="2010-03-22T05:00:00"/>
    <s v="3/27/2010"/>
    <x v="174"/>
    <x v="6"/>
    <n v="1269666000"/>
    <d v="2010-03-27T05:00:00"/>
    <s v="3/27/2010"/>
    <b v="0"/>
    <b v="0"/>
    <s v="technology/wearables"/>
    <n v="3.0845714285714285"/>
    <m/>
    <x v="2"/>
    <s v="wearables"/>
    <n v="0"/>
    <n v="0"/>
    <n v="0"/>
    <n v="0"/>
  </r>
  <r>
    <n v="181"/>
    <s v="Daniels, Rose and Tyler"/>
    <s v="Centralized global approach"/>
    <n v="8600"/>
    <n v="5315"/>
    <x v="0"/>
    <n v="136"/>
    <s v="US"/>
    <s v="USD"/>
    <n v="1507093200"/>
    <d v="2017-10-04T05:00:00"/>
    <s v="10/22/2017"/>
    <x v="175"/>
    <x v="5"/>
    <n v="1508648400"/>
    <d v="2017-10-22T05:00:00"/>
    <s v="10/22/2017"/>
    <b v="0"/>
    <b v="0"/>
    <s v="technology/web"/>
    <n v="0.61802325581395345"/>
    <m/>
    <x v="2"/>
    <s v="web"/>
    <n v="0"/>
    <n v="0"/>
    <n v="0"/>
    <n v="1"/>
  </r>
  <r>
    <n v="182"/>
    <s v="Adams Group"/>
    <s v="Reverse-engineered bandwidth-monitored contingency"/>
    <n v="27100"/>
    <n v="195750"/>
    <x v="1"/>
    <n v="3318"/>
    <s v="DK"/>
    <s v="DKK"/>
    <n v="1560574800"/>
    <d v="2019-06-15T05:00:00"/>
    <s v="7/1/2019"/>
    <x v="176"/>
    <x v="3"/>
    <n v="1561957200"/>
    <d v="2019-07-01T05:00:00"/>
    <s v="7/1/2019"/>
    <b v="0"/>
    <b v="0"/>
    <s v="theater/plays"/>
    <n v="7.2232472324723247"/>
    <m/>
    <x v="3"/>
    <s v="plays"/>
    <n v="0"/>
    <n v="0"/>
    <n v="0"/>
    <n v="0"/>
  </r>
  <r>
    <n v="183"/>
    <s v="Rogers, Huerta and Medina"/>
    <s v="Pre-emptive bandwidth-monitored instruction set"/>
    <n v="5100"/>
    <n v="3525"/>
    <x v="0"/>
    <n v="86"/>
    <s v="CA"/>
    <s v="CAD"/>
    <n v="1284008400"/>
    <d v="2010-09-09T05:00:00"/>
    <s v="9/22/2010"/>
    <x v="177"/>
    <x v="6"/>
    <n v="1285131600"/>
    <d v="2010-09-22T05:00:00"/>
    <s v="9/22/2010"/>
    <b v="0"/>
    <b v="0"/>
    <s v="music/rock"/>
    <n v="0.69117647058823528"/>
    <m/>
    <x v="1"/>
    <s v="rock"/>
    <n v="0"/>
    <n v="0"/>
    <n v="0"/>
    <n v="1"/>
  </r>
  <r>
    <n v="184"/>
    <s v="Howard, Carter and Griffith"/>
    <s v="Adaptive asynchronous emulation"/>
    <n v="3600"/>
    <n v="10550"/>
    <x v="1"/>
    <n v="340"/>
    <s v="US"/>
    <s v="USD"/>
    <n v="1556859600"/>
    <d v="2019-05-03T05:00:00"/>
    <s v="5/4/2019"/>
    <x v="178"/>
    <x v="3"/>
    <n v="1556946000"/>
    <d v="2019-05-04T05:00:00"/>
    <s v="5/4/2019"/>
    <b v="0"/>
    <b v="0"/>
    <s v="theater/plays"/>
    <n v="2.9305555555555554"/>
    <m/>
    <x v="3"/>
    <s v="plays"/>
    <n v="0"/>
    <n v="0"/>
    <n v="0"/>
    <n v="0"/>
  </r>
  <r>
    <n v="185"/>
    <s v="Bailey PLC"/>
    <s v="Innovative actuating conglomeration"/>
    <n v="1000"/>
    <n v="718"/>
    <x v="0"/>
    <n v="19"/>
    <s v="US"/>
    <s v="USD"/>
    <n v="1526187600"/>
    <d v="2018-05-13T05:00:00"/>
    <s v="5/24/2018"/>
    <x v="179"/>
    <x v="9"/>
    <n v="1527138000"/>
    <d v="2018-05-24T05:00:00"/>
    <s v="5/24/2018"/>
    <b v="0"/>
    <b v="0"/>
    <s v="film &amp; video/television"/>
    <n v="0.71799999999999997"/>
    <m/>
    <x v="4"/>
    <s v="television"/>
    <n v="0"/>
    <n v="0"/>
    <n v="0"/>
    <n v="1"/>
  </r>
  <r>
    <n v="186"/>
    <s v="Parker Group"/>
    <s v="Grass-roots foreground policy"/>
    <n v="88800"/>
    <n v="28358"/>
    <x v="0"/>
    <n v="886"/>
    <s v="US"/>
    <s v="USD"/>
    <n v="1400821200"/>
    <d v="2014-05-23T05:00:00"/>
    <s v="6/7/2014"/>
    <x v="180"/>
    <x v="1"/>
    <n v="1402117200"/>
    <d v="2014-06-07T05:00:00"/>
    <s v="6/7/2014"/>
    <b v="0"/>
    <b v="0"/>
    <s v="theater/plays"/>
    <n v="0.31934684684684683"/>
    <m/>
    <x v="3"/>
    <s v="plays"/>
    <n v="0"/>
    <n v="0"/>
    <n v="0"/>
    <n v="1"/>
  </r>
  <r>
    <n v="187"/>
    <s v="Fox Group"/>
    <s v="Horizontal transitional paradigm"/>
    <n v="60200"/>
    <n v="138384"/>
    <x v="1"/>
    <n v="1442"/>
    <s v="CA"/>
    <s v="CAD"/>
    <n v="1361599200"/>
    <d v="2013-02-23T06:00:00"/>
    <s v="3/23/2013"/>
    <x v="181"/>
    <x v="2"/>
    <n v="1364014800"/>
    <d v="2013-03-23T05:00:00"/>
    <s v="3/23/2013"/>
    <b v="0"/>
    <b v="1"/>
    <s v="film &amp; video/shorts"/>
    <n v="2.2987375415282392"/>
    <m/>
    <x v="4"/>
    <s v="shorts"/>
    <n v="0"/>
    <n v="0"/>
    <n v="0"/>
    <n v="0"/>
  </r>
  <r>
    <n v="188"/>
    <s v="Walker, Jones and Rodriguez"/>
    <s v="Networked didactic info-mediaries"/>
    <n v="8200"/>
    <n v="2625"/>
    <x v="0"/>
    <n v="35"/>
    <s v="IT"/>
    <s v="EUR"/>
    <n v="1417500000"/>
    <d v="2014-12-02T06:00:00"/>
    <s v="12/3/2014"/>
    <x v="182"/>
    <x v="1"/>
    <n v="1417586400"/>
    <d v="2014-12-03T06:00:00"/>
    <s v="12/3/2014"/>
    <b v="0"/>
    <b v="0"/>
    <s v="theater/plays"/>
    <n v="0.3201219512195122"/>
    <m/>
    <x v="3"/>
    <s v="plays"/>
    <n v="0"/>
    <n v="0"/>
    <n v="0"/>
    <n v="1"/>
  </r>
  <r>
    <n v="189"/>
    <s v="Anthony-Shaw"/>
    <s v="Switchable contextually-based access"/>
    <n v="191300"/>
    <n v="45004"/>
    <x v="3"/>
    <n v="441"/>
    <s v="US"/>
    <s v="USD"/>
    <n v="1457071200"/>
    <d v="2016-03-04T06:00:00"/>
    <s v="3/4/2016"/>
    <x v="183"/>
    <x v="7"/>
    <n v="1457071200"/>
    <d v="2016-03-04T06:00:00"/>
    <s v="3/4/2016"/>
    <b v="0"/>
    <b v="0"/>
    <s v="theater/plays"/>
    <n v="0.23525352848928385"/>
    <m/>
    <x v="3"/>
    <s v="plays"/>
    <n v="1"/>
    <n v="0"/>
    <n v="0"/>
    <n v="0"/>
  </r>
  <r>
    <n v="190"/>
    <s v="Cook LLC"/>
    <s v="Up-sized dynamic throughput"/>
    <n v="3700"/>
    <n v="2538"/>
    <x v="0"/>
    <n v="24"/>
    <s v="US"/>
    <s v="USD"/>
    <n v="1370322000"/>
    <d v="2013-06-04T05:00:00"/>
    <s v="6/5/2013"/>
    <x v="184"/>
    <x v="2"/>
    <n v="1370408400"/>
    <d v="2013-06-05T05:00:00"/>
    <s v="6/5/2013"/>
    <b v="0"/>
    <b v="1"/>
    <s v="theater/plays"/>
    <n v="0.68594594594594593"/>
    <m/>
    <x v="3"/>
    <s v="plays"/>
    <n v="0"/>
    <n v="0"/>
    <n v="0"/>
    <n v="1"/>
  </r>
  <r>
    <n v="191"/>
    <s v="Sutton PLC"/>
    <s v="Mandatory reciprocal superstructure"/>
    <n v="8400"/>
    <n v="3188"/>
    <x v="0"/>
    <n v="86"/>
    <s v="IT"/>
    <s v="EUR"/>
    <n v="1552366800"/>
    <d v="2019-03-12T05:00:00"/>
    <s v="3/15/2019"/>
    <x v="185"/>
    <x v="3"/>
    <n v="1552626000"/>
    <d v="2019-03-15T05:00:00"/>
    <s v="3/15/2019"/>
    <b v="0"/>
    <b v="0"/>
    <s v="theater/plays"/>
    <n v="0.37952380952380954"/>
    <m/>
    <x v="3"/>
    <s v="plays"/>
    <n v="0"/>
    <n v="0"/>
    <n v="0"/>
    <n v="1"/>
  </r>
  <r>
    <n v="192"/>
    <s v="Long, Morgan and Mitchell"/>
    <s v="Upgradable 4thgeneration productivity"/>
    <n v="42600"/>
    <n v="8517"/>
    <x v="0"/>
    <n v="243"/>
    <s v="US"/>
    <s v="USD"/>
    <n v="1403845200"/>
    <d v="2014-06-27T05:00:00"/>
    <s v="7/1/2014"/>
    <x v="186"/>
    <x v="1"/>
    <n v="1404190800"/>
    <d v="2014-07-01T05:00:00"/>
    <s v="7/1/2014"/>
    <b v="0"/>
    <b v="0"/>
    <s v="music/rock"/>
    <n v="0.19992957746478873"/>
    <m/>
    <x v="1"/>
    <s v="rock"/>
    <n v="0"/>
    <n v="0"/>
    <n v="0"/>
    <n v="1"/>
  </r>
  <r>
    <n v="193"/>
    <s v="Calhoun, Rogers and Long"/>
    <s v="Progressive discrete hub"/>
    <n v="6600"/>
    <n v="3012"/>
    <x v="0"/>
    <n v="65"/>
    <s v="US"/>
    <s v="USD"/>
    <n v="1523163600"/>
    <d v="2018-04-08T05:00:00"/>
    <s v="4/12/2018"/>
    <x v="187"/>
    <x v="9"/>
    <n v="1523509200"/>
    <d v="2018-04-12T05:00:00"/>
    <s v="4/12/2018"/>
    <b v="1"/>
    <b v="0"/>
    <s v="music/indie rock"/>
    <n v="0.45636363636363636"/>
    <m/>
    <x v="1"/>
    <s v="indie rock"/>
    <n v="0"/>
    <n v="0"/>
    <n v="0"/>
    <n v="1"/>
  </r>
  <r>
    <n v="194"/>
    <s v="Sandoval Group"/>
    <s v="Assimilated multi-tasking archive"/>
    <n v="7100"/>
    <n v="8716"/>
    <x v="1"/>
    <n v="126"/>
    <s v="US"/>
    <s v="USD"/>
    <n v="1442206800"/>
    <d v="2015-09-14T05:00:00"/>
    <s v="9/30/2015"/>
    <x v="188"/>
    <x v="0"/>
    <n v="1443589200"/>
    <d v="2015-09-30T05:00:00"/>
    <s v="9/30/2015"/>
    <b v="0"/>
    <b v="0"/>
    <s v="music/metal"/>
    <n v="1.227605633802817"/>
    <m/>
    <x v="1"/>
    <s v="metal"/>
    <n v="0"/>
    <n v="0"/>
    <n v="0"/>
    <n v="0"/>
  </r>
  <r>
    <n v="195"/>
    <s v="Smith and Sons"/>
    <s v="Upgradable high-level solution"/>
    <n v="15800"/>
    <n v="57157"/>
    <x v="1"/>
    <n v="524"/>
    <s v="US"/>
    <s v="USD"/>
    <n v="1532840400"/>
    <d v="2018-07-29T05:00:00"/>
    <s v="8/5/2018"/>
    <x v="189"/>
    <x v="9"/>
    <n v="1533445200"/>
    <d v="2018-08-05T05:00:00"/>
    <s v="8/5/2018"/>
    <b v="0"/>
    <b v="0"/>
    <s v="music/electric music"/>
    <n v="3.61753164556962"/>
    <m/>
    <x v="1"/>
    <s v="electric music"/>
    <n v="0"/>
    <n v="0"/>
    <n v="0"/>
    <n v="0"/>
  </r>
  <r>
    <n v="196"/>
    <s v="King Inc"/>
    <s v="Organic bandwidth-monitored frame"/>
    <n v="8200"/>
    <n v="5178"/>
    <x v="0"/>
    <n v="100"/>
    <s v="DK"/>
    <s v="DKK"/>
    <n v="1472878800"/>
    <d v="2016-09-03T05:00:00"/>
    <s v="9/22/2016"/>
    <x v="190"/>
    <x v="7"/>
    <n v="1474520400"/>
    <d v="2016-09-22T05:00:00"/>
    <s v="9/22/2016"/>
    <b v="0"/>
    <b v="0"/>
    <s v="technology/wearables"/>
    <n v="0.63146341463414635"/>
    <m/>
    <x v="2"/>
    <s v="wearables"/>
    <n v="0"/>
    <n v="0"/>
    <n v="0"/>
    <n v="1"/>
  </r>
  <r>
    <n v="197"/>
    <s v="Perry and Sons"/>
    <s v="Business-focused logistical framework"/>
    <n v="54700"/>
    <n v="163118"/>
    <x v="1"/>
    <n v="1989"/>
    <s v="US"/>
    <s v="USD"/>
    <n v="1498194000"/>
    <d v="2017-06-23T05:00:00"/>
    <s v="7/7/2017"/>
    <x v="191"/>
    <x v="5"/>
    <n v="1499403600"/>
    <d v="2017-07-07T05:00:00"/>
    <s v="7/7/2017"/>
    <b v="0"/>
    <b v="0"/>
    <s v="film &amp; video/drama"/>
    <n v="2.9820475319926874"/>
    <m/>
    <x v="4"/>
    <s v="drama"/>
    <n v="0"/>
    <n v="0"/>
    <n v="0"/>
    <n v="0"/>
  </r>
  <r>
    <n v="198"/>
    <s v="Palmer Inc"/>
    <s v="Universal multi-state capability"/>
    <n v="63200"/>
    <n v="6041"/>
    <x v="0"/>
    <n v="168"/>
    <s v="US"/>
    <s v="USD"/>
    <n v="1281070800"/>
    <d v="2010-08-06T05:00:00"/>
    <s v="9/4/2010"/>
    <x v="192"/>
    <x v="6"/>
    <n v="1283576400"/>
    <d v="2010-09-04T05:00:00"/>
    <s v="9/4/2010"/>
    <b v="0"/>
    <b v="0"/>
    <s v="music/electric music"/>
    <n v="9.5585443037974685E-2"/>
    <m/>
    <x v="1"/>
    <s v="electric music"/>
    <n v="0"/>
    <n v="0"/>
    <n v="0"/>
    <n v="1"/>
  </r>
  <r>
    <n v="199"/>
    <s v="Hull, Baker and Martinez"/>
    <s v="Digitized reciprocal infrastructure"/>
    <n v="1800"/>
    <n v="968"/>
    <x v="0"/>
    <n v="13"/>
    <s v="US"/>
    <s v="USD"/>
    <n v="1436245200"/>
    <d v="2015-07-07T05:00:00"/>
    <s v="7/11/2015"/>
    <x v="193"/>
    <x v="0"/>
    <n v="1436590800"/>
    <d v="2015-07-11T05:00:00"/>
    <s v="7/11/2015"/>
    <b v="0"/>
    <b v="0"/>
    <s v="music/rock"/>
    <n v="0.5377777777777778"/>
    <m/>
    <x v="1"/>
    <s v="rock"/>
    <n v="0"/>
    <n v="0"/>
    <n v="0"/>
    <n v="1"/>
  </r>
  <r>
    <n v="200"/>
    <s v="Becker, Rice and White"/>
    <s v="Reduced dedicated capability"/>
    <n v="100"/>
    <n v="2"/>
    <x v="0"/>
    <n v="1"/>
    <s v="CA"/>
    <s v="CAD"/>
    <n v="1269493200"/>
    <d v="2010-03-25T05:00:00"/>
    <s v="4/5/2010"/>
    <x v="194"/>
    <x v="6"/>
    <n v="1270443600"/>
    <d v="2010-04-05T05:00:00"/>
    <s v="4/5/2010"/>
    <b v="0"/>
    <b v="0"/>
    <s v="theater/plays"/>
    <n v="0.02"/>
    <m/>
    <x v="3"/>
    <s v="plays"/>
    <n v="0"/>
    <n v="0"/>
    <n v="0"/>
    <n v="1"/>
  </r>
  <r>
    <n v="201"/>
    <s v="Osborne, Perkins and Knox"/>
    <s v="Cross-platform bi-directional workforce"/>
    <n v="2100"/>
    <n v="14305"/>
    <x v="1"/>
    <n v="157"/>
    <s v="US"/>
    <s v="USD"/>
    <n v="1406264400"/>
    <d v="2014-07-25T05:00:00"/>
    <s v="8/12/2014"/>
    <x v="195"/>
    <x v="1"/>
    <n v="1407819600"/>
    <d v="2014-08-12T05:00:00"/>
    <s v="8/12/2014"/>
    <b v="0"/>
    <b v="0"/>
    <s v="technology/web"/>
    <n v="6.8119047619047617"/>
    <m/>
    <x v="2"/>
    <s v="web"/>
    <n v="0"/>
    <n v="0"/>
    <n v="0"/>
    <n v="0"/>
  </r>
  <r>
    <n v="202"/>
    <s v="Mcknight-Freeman"/>
    <s v="Upgradable scalable methodology"/>
    <n v="8300"/>
    <n v="6543"/>
    <x v="3"/>
    <n v="82"/>
    <s v="US"/>
    <s v="USD"/>
    <n v="1317531600"/>
    <d v="2011-10-02T05:00:00"/>
    <s v="10/6/2011"/>
    <x v="196"/>
    <x v="8"/>
    <n v="1317877200"/>
    <d v="2011-10-06T05:00:00"/>
    <s v="10/6/2011"/>
    <b v="0"/>
    <b v="0"/>
    <s v="food/food trucks"/>
    <n v="0.78831325301204824"/>
    <m/>
    <x v="0"/>
    <s v="food trucks"/>
    <n v="1"/>
    <n v="0"/>
    <n v="0"/>
    <n v="0"/>
  </r>
  <r>
    <n v="203"/>
    <s v="Hayden, Shannon and Stein"/>
    <s v="Customer-focused client-server service-desk"/>
    <n v="143900"/>
    <n v="193413"/>
    <x v="1"/>
    <n v="4498"/>
    <s v="AU"/>
    <s v="AUD"/>
    <n v="1484632800"/>
    <d v="2017-01-17T06:00:00"/>
    <s v="1/19/2017"/>
    <x v="197"/>
    <x v="5"/>
    <n v="1484805600"/>
    <d v="2017-01-19T06:00:00"/>
    <s v="1/19/2017"/>
    <b v="0"/>
    <b v="0"/>
    <s v="theater/plays"/>
    <n v="1.3440792216817234"/>
    <m/>
    <x v="3"/>
    <s v="plays"/>
    <n v="0"/>
    <n v="0"/>
    <n v="0"/>
    <n v="0"/>
  </r>
  <r>
    <n v="204"/>
    <s v="Daniel-Luna"/>
    <s v="Mandatory multimedia leverage"/>
    <n v="75000"/>
    <n v="2529"/>
    <x v="0"/>
    <n v="40"/>
    <s v="US"/>
    <s v="USD"/>
    <n v="1301806800"/>
    <d v="2011-04-03T05:00:00"/>
    <s v="4/13/2011"/>
    <x v="198"/>
    <x v="8"/>
    <n v="1302670800"/>
    <d v="2011-04-13T05:00:00"/>
    <s v="4/13/2011"/>
    <b v="0"/>
    <b v="0"/>
    <s v="music/jazz"/>
    <n v="3.372E-2"/>
    <m/>
    <x v="1"/>
    <s v="jazz"/>
    <n v="0"/>
    <n v="0"/>
    <n v="0"/>
    <n v="1"/>
  </r>
  <r>
    <n v="205"/>
    <s v="Weaver-Marquez"/>
    <s v="Focused analyzing circuit"/>
    <n v="1300"/>
    <n v="5614"/>
    <x v="1"/>
    <n v="80"/>
    <s v="US"/>
    <s v="USD"/>
    <n v="1539752400"/>
    <d v="2018-10-17T05:00:00"/>
    <s v="10/29/2018"/>
    <x v="199"/>
    <x v="9"/>
    <n v="1540789200"/>
    <d v="2018-10-29T05:00:00"/>
    <s v="10/29/2018"/>
    <b v="1"/>
    <b v="0"/>
    <s v="theater/plays"/>
    <n v="4.3184615384615386"/>
    <m/>
    <x v="3"/>
    <s v="plays"/>
    <n v="0"/>
    <n v="0"/>
    <n v="0"/>
    <n v="0"/>
  </r>
  <r>
    <n v="206"/>
    <s v="Austin, Baker and Kelley"/>
    <s v="Fundamental grid-enabled strategy"/>
    <n v="9000"/>
    <n v="3496"/>
    <x v="3"/>
    <n v="57"/>
    <s v="US"/>
    <s v="USD"/>
    <n v="1267250400"/>
    <d v="2010-02-27T06:00:00"/>
    <s v="3/8/2010"/>
    <x v="200"/>
    <x v="6"/>
    <n v="1268028000"/>
    <d v="2010-03-08T06:00:00"/>
    <s v="3/8/2010"/>
    <b v="0"/>
    <b v="0"/>
    <s v="publishing/fiction"/>
    <n v="0.38844444444444443"/>
    <m/>
    <x v="5"/>
    <s v="fiction"/>
    <n v="1"/>
    <n v="0"/>
    <n v="0"/>
    <n v="0"/>
  </r>
  <r>
    <n v="207"/>
    <s v="Carney-Anderson"/>
    <s v="Digitized 5thgeneration knowledgebase"/>
    <n v="1000"/>
    <n v="4257"/>
    <x v="1"/>
    <n v="43"/>
    <s v="US"/>
    <s v="USD"/>
    <n v="1535432400"/>
    <d v="2018-08-28T05:00:00"/>
    <s v="9/17/2018"/>
    <x v="201"/>
    <x v="9"/>
    <n v="1537160400"/>
    <d v="2018-09-17T05:00:00"/>
    <s v="9/17/2018"/>
    <b v="0"/>
    <b v="1"/>
    <s v="music/rock"/>
    <n v="4.2569999999999997"/>
    <m/>
    <x v="1"/>
    <s v="rock"/>
    <n v="0"/>
    <n v="0"/>
    <n v="0"/>
    <n v="0"/>
  </r>
  <r>
    <n v="208"/>
    <s v="Jackson Inc"/>
    <s v="Mandatory multi-tasking encryption"/>
    <n v="196900"/>
    <n v="199110"/>
    <x v="1"/>
    <n v="2053"/>
    <s v="US"/>
    <s v="USD"/>
    <n v="1510207200"/>
    <d v="2017-11-09T06:00:00"/>
    <s v="12/3/2017"/>
    <x v="202"/>
    <x v="5"/>
    <n v="1512280800"/>
    <d v="2017-12-03T06:00:00"/>
    <s v="12/3/2017"/>
    <b v="0"/>
    <b v="0"/>
    <s v="film &amp; video/documentary"/>
    <n v="1.0112239715591671"/>
    <m/>
    <x v="4"/>
    <s v="documentary"/>
    <n v="0"/>
    <n v="0"/>
    <n v="0"/>
    <n v="0"/>
  </r>
  <r>
    <n v="209"/>
    <s v="Warren Ltd"/>
    <s v="Distributed system-worthy application"/>
    <n v="194500"/>
    <n v="41212"/>
    <x v="2"/>
    <n v="808"/>
    <s v="AU"/>
    <s v="AUD"/>
    <n v="1462510800"/>
    <d v="2016-05-06T05:00:00"/>
    <s v="5/13/2016"/>
    <x v="203"/>
    <x v="7"/>
    <n v="1463115600"/>
    <d v="2016-05-13T05:00:00"/>
    <s v="5/13/2016"/>
    <b v="0"/>
    <b v="0"/>
    <s v="film &amp; video/documentary"/>
    <n v="0.21188688946015424"/>
    <m/>
    <x v="4"/>
    <s v="documentary"/>
    <n v="0"/>
    <n v="1"/>
    <n v="0"/>
    <n v="0"/>
  </r>
  <r>
    <n v="210"/>
    <s v="Schultz Inc"/>
    <s v="Synergistic tertiary time-frame"/>
    <n v="9400"/>
    <n v="6338"/>
    <x v="0"/>
    <n v="226"/>
    <s v="DK"/>
    <s v="DKK"/>
    <n v="1488520800"/>
    <d v="2017-03-03T06:00:00"/>
    <s v="3/30/2017"/>
    <x v="204"/>
    <x v="5"/>
    <n v="1490850000"/>
    <d v="2017-03-30T05:00:00"/>
    <s v="3/30/2017"/>
    <b v="0"/>
    <b v="0"/>
    <s v="film &amp; video/science fiction"/>
    <n v="0.67425531914893622"/>
    <m/>
    <x v="4"/>
    <s v="science fiction"/>
    <n v="0"/>
    <n v="0"/>
    <n v="0"/>
    <n v="1"/>
  </r>
  <r>
    <n v="211"/>
    <s v="Thompson LLC"/>
    <s v="Customer-focused impactful benchmark"/>
    <n v="104400"/>
    <n v="99100"/>
    <x v="0"/>
    <n v="1625"/>
    <s v="US"/>
    <s v="USD"/>
    <n v="1377579600"/>
    <d v="2013-08-27T05:00:00"/>
    <s v="9/20/2013"/>
    <x v="205"/>
    <x v="2"/>
    <n v="1379653200"/>
    <d v="2013-09-20T05:00:00"/>
    <s v="9/20/2013"/>
    <b v="0"/>
    <b v="0"/>
    <s v="theater/plays"/>
    <n v="0.9492337164750958"/>
    <m/>
    <x v="3"/>
    <s v="plays"/>
    <n v="0"/>
    <n v="0"/>
    <n v="0"/>
    <n v="1"/>
  </r>
  <r>
    <n v="212"/>
    <s v="Johnson Inc"/>
    <s v="Profound next generation infrastructure"/>
    <n v="8100"/>
    <n v="12300"/>
    <x v="1"/>
    <n v="168"/>
    <s v="US"/>
    <s v="USD"/>
    <n v="1576389600"/>
    <d v="2019-12-15T06:00:00"/>
    <s v="1/30/2020"/>
    <x v="206"/>
    <x v="10"/>
    <n v="1580364000"/>
    <d v="2020-01-30T06:00:00"/>
    <s v="1/30/2020"/>
    <b v="0"/>
    <b v="0"/>
    <s v="theater/plays"/>
    <n v="1.5185185185185186"/>
    <m/>
    <x v="3"/>
    <s v="plays"/>
    <n v="0"/>
    <n v="0"/>
    <n v="0"/>
    <n v="0"/>
  </r>
  <r>
    <n v="213"/>
    <s v="Morgan-Warren"/>
    <s v="Face-to-face encompassing info-mediaries"/>
    <n v="87900"/>
    <n v="171549"/>
    <x v="1"/>
    <n v="4289"/>
    <s v="US"/>
    <s v="USD"/>
    <n v="1289019600"/>
    <d v="2010-11-06T05:00:00"/>
    <s v="11/14/2010"/>
    <x v="207"/>
    <x v="6"/>
    <n v="1289714400"/>
    <d v="2010-11-14T06:00:00"/>
    <s v="11/14/2010"/>
    <b v="0"/>
    <b v="1"/>
    <s v="music/indie rock"/>
    <n v="1.9516382252559727"/>
    <m/>
    <x v="1"/>
    <s v="indie rock"/>
    <n v="0"/>
    <n v="0"/>
    <n v="0"/>
    <n v="0"/>
  </r>
  <r>
    <n v="214"/>
    <s v="Sullivan Group"/>
    <s v="Open-source fresh-thinking policy"/>
    <n v="1400"/>
    <n v="14324"/>
    <x v="1"/>
    <n v="165"/>
    <s v="US"/>
    <s v="USD"/>
    <n v="1282194000"/>
    <d v="2010-08-19T05:00:00"/>
    <s v="8/25/2010"/>
    <x v="208"/>
    <x v="6"/>
    <n v="1282712400"/>
    <d v="2010-08-25T05:00:00"/>
    <s v="8/25/2010"/>
    <b v="0"/>
    <b v="0"/>
    <s v="music/rock"/>
    <n v="10.231428571428571"/>
    <m/>
    <x v="1"/>
    <s v="rock"/>
    <n v="0"/>
    <n v="0"/>
    <n v="0"/>
    <n v="0"/>
  </r>
  <r>
    <n v="215"/>
    <s v="Vargas, Banks and Palmer"/>
    <s v="Extended 24/7 implementation"/>
    <n v="156800"/>
    <n v="6024"/>
    <x v="0"/>
    <n v="143"/>
    <s v="US"/>
    <s v="USD"/>
    <n v="1550037600"/>
    <d v="2019-02-13T06:00:00"/>
    <s v="2/15/2019"/>
    <x v="209"/>
    <x v="3"/>
    <n v="1550210400"/>
    <d v="2019-02-15T06:00:00"/>
    <s v="2/15/2019"/>
    <b v="0"/>
    <b v="0"/>
    <s v="theater/plays"/>
    <n v="3.8418367346938778E-2"/>
    <m/>
    <x v="3"/>
    <s v="plays"/>
    <n v="0"/>
    <n v="0"/>
    <n v="0"/>
    <n v="1"/>
  </r>
  <r>
    <n v="216"/>
    <s v="Johnson, Dixon and Zimmerman"/>
    <s v="Organic dynamic algorithm"/>
    <n v="121700"/>
    <n v="188721"/>
    <x v="1"/>
    <n v="1815"/>
    <s v="US"/>
    <s v="USD"/>
    <n v="1321941600"/>
    <d v="2011-11-22T06:00:00"/>
    <s v="11/24/2011"/>
    <x v="210"/>
    <x v="8"/>
    <n v="1322114400"/>
    <d v="2011-11-24T06:00:00"/>
    <s v="11/24/2011"/>
    <b v="0"/>
    <b v="0"/>
    <s v="theater/plays"/>
    <n v="1.5507066557107643"/>
    <m/>
    <x v="3"/>
    <s v="plays"/>
    <n v="0"/>
    <n v="0"/>
    <n v="0"/>
    <n v="0"/>
  </r>
  <r>
    <n v="217"/>
    <s v="Moore, Dudley and Navarro"/>
    <s v="Organic multi-tasking focus group"/>
    <n v="129400"/>
    <n v="57911"/>
    <x v="0"/>
    <n v="934"/>
    <s v="US"/>
    <s v="USD"/>
    <n v="1556427600"/>
    <d v="2019-04-28T05:00:00"/>
    <s v="5/7/2019"/>
    <x v="211"/>
    <x v="3"/>
    <n v="1557205200"/>
    <d v="2019-05-07T05:00:00"/>
    <s v="5/7/2019"/>
    <b v="0"/>
    <b v="0"/>
    <s v="film &amp; video/science fiction"/>
    <n v="0.44753477588871715"/>
    <m/>
    <x v="4"/>
    <s v="science fiction"/>
    <n v="0"/>
    <n v="0"/>
    <n v="0"/>
    <n v="1"/>
  </r>
  <r>
    <n v="218"/>
    <s v="Price-Rodriguez"/>
    <s v="Adaptive logistical initiative"/>
    <n v="5700"/>
    <n v="12309"/>
    <x v="1"/>
    <n v="397"/>
    <s v="GB"/>
    <s v="GBP"/>
    <n v="1320991200"/>
    <d v="2011-11-11T06:00:00"/>
    <s v="12/15/2011"/>
    <x v="212"/>
    <x v="8"/>
    <n v="1323928800"/>
    <d v="2011-12-15T06:00:00"/>
    <s v="12/15/2011"/>
    <b v="0"/>
    <b v="1"/>
    <s v="film &amp; video/shorts"/>
    <n v="2.1594736842105262"/>
    <m/>
    <x v="4"/>
    <s v="shorts"/>
    <n v="0"/>
    <n v="0"/>
    <n v="0"/>
    <n v="0"/>
  </r>
  <r>
    <n v="219"/>
    <s v="Huang-Henderson"/>
    <s v="Stand-alone mobile customer loyalty"/>
    <n v="41700"/>
    <n v="138497"/>
    <x v="1"/>
    <n v="1539"/>
    <s v="US"/>
    <s v="USD"/>
    <n v="1345093200"/>
    <d v="2012-08-16T05:00:00"/>
    <s v="8/28/2012"/>
    <x v="213"/>
    <x v="4"/>
    <n v="1346130000"/>
    <d v="2012-08-28T05:00:00"/>
    <s v="8/28/2012"/>
    <b v="0"/>
    <b v="0"/>
    <s v="film &amp; video/animation"/>
    <n v="3.3212709832134291"/>
    <m/>
    <x v="4"/>
    <s v="animation"/>
    <n v="0"/>
    <n v="0"/>
    <n v="0"/>
    <n v="0"/>
  </r>
  <r>
    <n v="220"/>
    <s v="Owens-Le"/>
    <s v="Focused composite approach"/>
    <n v="7900"/>
    <n v="667"/>
    <x v="0"/>
    <n v="17"/>
    <s v="US"/>
    <s v="USD"/>
    <n v="1309496400"/>
    <d v="2011-07-01T05:00:00"/>
    <s v="7/19/2011"/>
    <x v="214"/>
    <x v="8"/>
    <n v="1311051600"/>
    <d v="2011-07-19T05:00:00"/>
    <s v="7/19/2011"/>
    <b v="1"/>
    <b v="0"/>
    <s v="theater/plays"/>
    <n v="8.4430379746835441E-2"/>
    <m/>
    <x v="3"/>
    <s v="plays"/>
    <n v="0"/>
    <n v="0"/>
    <n v="0"/>
    <n v="1"/>
  </r>
  <r>
    <n v="221"/>
    <s v="Huff LLC"/>
    <s v="Face-to-face clear-thinking Local Area Network"/>
    <n v="121500"/>
    <n v="119830"/>
    <x v="0"/>
    <n v="2179"/>
    <s v="US"/>
    <s v="USD"/>
    <n v="1340254800"/>
    <d v="2012-06-21T05:00:00"/>
    <s v="6/23/2012"/>
    <x v="215"/>
    <x v="4"/>
    <n v="1340427600"/>
    <d v="2012-06-23T05:00:00"/>
    <s v="6/23/2012"/>
    <b v="1"/>
    <b v="0"/>
    <s v="food/food trucks"/>
    <n v="0.9862551440329218"/>
    <m/>
    <x v="0"/>
    <s v="food trucks"/>
    <n v="0"/>
    <n v="0"/>
    <n v="0"/>
    <n v="1"/>
  </r>
  <r>
    <n v="222"/>
    <s v="Johnson LLC"/>
    <s v="Cross-group cohesive circuit"/>
    <n v="4800"/>
    <n v="6623"/>
    <x v="1"/>
    <n v="138"/>
    <s v="US"/>
    <s v="USD"/>
    <n v="1412226000"/>
    <d v="2014-10-02T05:00:00"/>
    <s v="10/3/2014"/>
    <x v="216"/>
    <x v="1"/>
    <n v="1412312400"/>
    <d v="2014-10-03T05:00:00"/>
    <s v="10/3/2014"/>
    <b v="0"/>
    <b v="0"/>
    <s v="photography/photography books"/>
    <n v="1.3797916666666667"/>
    <m/>
    <x v="7"/>
    <s v="photography books"/>
    <n v="0"/>
    <n v="0"/>
    <n v="0"/>
    <n v="0"/>
  </r>
  <r>
    <n v="223"/>
    <s v="Chavez, Garcia and Cantu"/>
    <s v="Synergistic explicit capability"/>
    <n v="87300"/>
    <n v="81897"/>
    <x v="0"/>
    <n v="931"/>
    <s v="US"/>
    <s v="USD"/>
    <n v="1458104400"/>
    <d v="2016-03-16T05:00:00"/>
    <s v="3/30/2016"/>
    <x v="217"/>
    <x v="7"/>
    <n v="1459314000"/>
    <d v="2016-03-30T05:00:00"/>
    <s v="3/30/2016"/>
    <b v="0"/>
    <b v="0"/>
    <s v="theater/plays"/>
    <n v="0.93810996563573879"/>
    <m/>
    <x v="3"/>
    <s v="plays"/>
    <n v="0"/>
    <n v="0"/>
    <n v="0"/>
    <n v="1"/>
  </r>
  <r>
    <n v="224"/>
    <s v="Lester-Moore"/>
    <s v="Diverse analyzing definition"/>
    <n v="46300"/>
    <n v="186885"/>
    <x v="1"/>
    <n v="3594"/>
    <s v="US"/>
    <s v="USD"/>
    <n v="1411534800"/>
    <d v="2014-09-24T05:00:00"/>
    <s v="11/8/2014"/>
    <x v="218"/>
    <x v="1"/>
    <n v="1415426400"/>
    <d v="2014-11-08T06:00:00"/>
    <s v="11/8/2014"/>
    <b v="0"/>
    <b v="0"/>
    <s v="film &amp; video/science fiction"/>
    <n v="4.0363930885529156"/>
    <m/>
    <x v="4"/>
    <s v="science fiction"/>
    <n v="0"/>
    <n v="0"/>
    <n v="0"/>
    <n v="0"/>
  </r>
  <r>
    <n v="225"/>
    <s v="Fox-Quinn"/>
    <s v="Enterprise-wide reciprocal success"/>
    <n v="67800"/>
    <n v="176398"/>
    <x v="1"/>
    <n v="5880"/>
    <s v="US"/>
    <s v="USD"/>
    <n v="1399093200"/>
    <d v="2014-05-03T05:00:00"/>
    <s v="5/3/2014"/>
    <x v="219"/>
    <x v="1"/>
    <n v="1399093200"/>
    <d v="2014-05-03T05:00:00"/>
    <s v="5/3/2014"/>
    <b v="1"/>
    <b v="0"/>
    <s v="music/rock"/>
    <n v="2.6017404129793511"/>
    <m/>
    <x v="1"/>
    <s v="rock"/>
    <n v="0"/>
    <n v="0"/>
    <n v="0"/>
    <n v="0"/>
  </r>
  <r>
    <n v="226"/>
    <s v="Garcia Inc"/>
    <s v="Progressive neutral middleware"/>
    <n v="3000"/>
    <n v="10999"/>
    <x v="1"/>
    <n v="112"/>
    <s v="US"/>
    <s v="USD"/>
    <n v="1270702800"/>
    <d v="2010-04-08T05:00:00"/>
    <s v="5/15/2010"/>
    <x v="122"/>
    <x v="6"/>
    <n v="1273899600"/>
    <d v="2010-05-15T05:00:00"/>
    <s v="5/15/2010"/>
    <b v="0"/>
    <b v="0"/>
    <s v="photography/photography books"/>
    <n v="3.6663333333333332"/>
    <m/>
    <x v="7"/>
    <s v="photography books"/>
    <n v="0"/>
    <n v="0"/>
    <n v="0"/>
    <n v="0"/>
  </r>
  <r>
    <n v="227"/>
    <s v="Johnson-Lee"/>
    <s v="Intuitive exuding process improvement"/>
    <n v="60900"/>
    <n v="102751"/>
    <x v="1"/>
    <n v="943"/>
    <s v="US"/>
    <s v="USD"/>
    <n v="1431666000"/>
    <d v="2015-05-15T05:00:00"/>
    <s v="5/21/2015"/>
    <x v="220"/>
    <x v="0"/>
    <n v="1432184400"/>
    <d v="2015-05-21T05:00:00"/>
    <s v="5/21/2015"/>
    <b v="0"/>
    <b v="0"/>
    <s v="games/mobile games"/>
    <n v="1.687208538587849"/>
    <m/>
    <x v="6"/>
    <s v="mobile games"/>
    <n v="0"/>
    <n v="0"/>
    <n v="0"/>
    <n v="0"/>
  </r>
  <r>
    <n v="228"/>
    <s v="Pineda Group"/>
    <s v="Exclusive real-time protocol"/>
    <n v="137900"/>
    <n v="165352"/>
    <x v="1"/>
    <n v="2468"/>
    <s v="US"/>
    <s v="USD"/>
    <n v="1472619600"/>
    <d v="2016-08-31T05:00:00"/>
    <s v="9/25/2016"/>
    <x v="221"/>
    <x v="7"/>
    <n v="1474779600"/>
    <d v="2016-09-25T05:00:00"/>
    <s v="9/25/2016"/>
    <b v="0"/>
    <b v="0"/>
    <s v="film &amp; video/animation"/>
    <n v="1.1990717911530093"/>
    <m/>
    <x v="4"/>
    <s v="animation"/>
    <n v="0"/>
    <n v="0"/>
    <n v="0"/>
    <n v="0"/>
  </r>
  <r>
    <n v="229"/>
    <s v="Hoffman-Howard"/>
    <s v="Extended encompassing application"/>
    <n v="85600"/>
    <n v="165798"/>
    <x v="1"/>
    <n v="2551"/>
    <s v="US"/>
    <s v="USD"/>
    <n v="1496293200"/>
    <d v="2017-06-01T05:00:00"/>
    <s v="7/19/2017"/>
    <x v="222"/>
    <x v="5"/>
    <n v="1500440400"/>
    <d v="2017-07-19T05:00:00"/>
    <s v="7/19/2017"/>
    <b v="0"/>
    <b v="1"/>
    <s v="games/mobile games"/>
    <n v="1.936892523364486"/>
    <m/>
    <x v="6"/>
    <s v="mobile games"/>
    <n v="0"/>
    <n v="0"/>
    <n v="0"/>
    <n v="0"/>
  </r>
  <r>
    <n v="230"/>
    <s v="Miranda, Hall and Mcgrath"/>
    <s v="Progressive value-added ability"/>
    <n v="2400"/>
    <n v="10084"/>
    <x v="1"/>
    <n v="101"/>
    <s v="US"/>
    <s v="USD"/>
    <n v="1575612000"/>
    <d v="2019-12-06T06:00:00"/>
    <s v="12/6/2019"/>
    <x v="223"/>
    <x v="3"/>
    <n v="1575612000"/>
    <d v="2019-12-06T06:00:00"/>
    <s v="12/6/2019"/>
    <b v="0"/>
    <b v="0"/>
    <s v="games/video games"/>
    <n v="4.2016666666666671"/>
    <m/>
    <x v="6"/>
    <s v="video games"/>
    <n v="0"/>
    <n v="0"/>
    <n v="0"/>
    <n v="0"/>
  </r>
  <r>
    <n v="231"/>
    <s v="Williams, Carter and Gonzalez"/>
    <s v="Cross-platform uniform hardware"/>
    <n v="7200"/>
    <n v="5523"/>
    <x v="3"/>
    <n v="67"/>
    <s v="US"/>
    <s v="USD"/>
    <n v="1369112400"/>
    <d v="2013-05-21T05:00:00"/>
    <s v="7/18/2013"/>
    <x v="224"/>
    <x v="2"/>
    <n v="1374123600"/>
    <d v="2013-07-18T05:00:00"/>
    <s v="7/18/2013"/>
    <b v="0"/>
    <b v="0"/>
    <s v="theater/plays"/>
    <n v="0.76708333333333334"/>
    <m/>
    <x v="3"/>
    <s v="plays"/>
    <n v="1"/>
    <n v="0"/>
    <n v="0"/>
    <n v="0"/>
  </r>
  <r>
    <n v="232"/>
    <s v="Davis-Rodriguez"/>
    <s v="Progressive secondary portal"/>
    <n v="3400"/>
    <n v="5823"/>
    <x v="1"/>
    <n v="92"/>
    <s v="US"/>
    <s v="USD"/>
    <n v="1469422800"/>
    <d v="2016-07-25T05:00:00"/>
    <s v="7/26/2016"/>
    <x v="225"/>
    <x v="7"/>
    <n v="1469509200"/>
    <d v="2016-07-26T05:00:00"/>
    <s v="7/26/2016"/>
    <b v="0"/>
    <b v="0"/>
    <s v="theater/plays"/>
    <n v="1.7126470588235294"/>
    <m/>
    <x v="3"/>
    <s v="plays"/>
    <n v="0"/>
    <n v="0"/>
    <n v="0"/>
    <n v="0"/>
  </r>
  <r>
    <n v="233"/>
    <s v="Reid, Rivera and Perry"/>
    <s v="Multi-lateral national adapter"/>
    <n v="3800"/>
    <n v="6000"/>
    <x v="1"/>
    <n v="62"/>
    <s v="US"/>
    <s v="USD"/>
    <n v="1307854800"/>
    <d v="2011-06-12T05:00:00"/>
    <s v="6/28/2011"/>
    <x v="226"/>
    <x v="8"/>
    <n v="1309237200"/>
    <d v="2011-06-28T05:00:00"/>
    <s v="6/28/2011"/>
    <b v="0"/>
    <b v="0"/>
    <s v="film &amp; video/animation"/>
    <n v="1.5789473684210527"/>
    <m/>
    <x v="4"/>
    <s v="animation"/>
    <n v="0"/>
    <n v="0"/>
    <n v="0"/>
    <n v="0"/>
  </r>
  <r>
    <n v="234"/>
    <s v="Mendoza-Parker"/>
    <s v="Enterprise-wide motivating matrices"/>
    <n v="7500"/>
    <n v="8181"/>
    <x v="1"/>
    <n v="149"/>
    <s v="IT"/>
    <s v="EUR"/>
    <n v="1503378000"/>
    <d v="2017-08-22T05:00:00"/>
    <s v="8/29/2017"/>
    <x v="227"/>
    <x v="5"/>
    <n v="1503982800"/>
    <d v="2017-08-29T05:00:00"/>
    <s v="8/29/2017"/>
    <b v="0"/>
    <b v="1"/>
    <s v="games/video games"/>
    <n v="1.0908"/>
    <m/>
    <x v="6"/>
    <s v="video games"/>
    <n v="0"/>
    <n v="0"/>
    <n v="0"/>
    <n v="0"/>
  </r>
  <r>
    <n v="235"/>
    <s v="Lee, Ali and Guzman"/>
    <s v="Polarized upward-trending Local Area Network"/>
    <n v="8600"/>
    <n v="3589"/>
    <x v="0"/>
    <n v="92"/>
    <s v="US"/>
    <s v="USD"/>
    <n v="1486965600"/>
    <d v="2017-02-13T06:00:00"/>
    <s v="2/18/2017"/>
    <x v="228"/>
    <x v="5"/>
    <n v="1487397600"/>
    <d v="2017-02-18T06:00:00"/>
    <s v="2/18/2017"/>
    <b v="0"/>
    <b v="0"/>
    <s v="film &amp; video/animation"/>
    <n v="0.41732558139534881"/>
    <m/>
    <x v="4"/>
    <s v="animation"/>
    <n v="0"/>
    <n v="0"/>
    <n v="0"/>
    <n v="1"/>
  </r>
  <r>
    <n v="236"/>
    <s v="Gallegos-Cobb"/>
    <s v="Object-based directional function"/>
    <n v="39500"/>
    <n v="4323"/>
    <x v="0"/>
    <n v="57"/>
    <s v="AU"/>
    <s v="AUD"/>
    <n v="1561438800"/>
    <d v="2019-06-25T05:00:00"/>
    <s v="7/2/2019"/>
    <x v="229"/>
    <x v="3"/>
    <n v="1562043600"/>
    <d v="2019-07-02T05:00:00"/>
    <s v="7/2/2019"/>
    <b v="0"/>
    <b v="1"/>
    <s v="music/rock"/>
    <n v="0.10944303797468355"/>
    <m/>
    <x v="1"/>
    <s v="rock"/>
    <n v="0"/>
    <n v="0"/>
    <n v="0"/>
    <n v="1"/>
  </r>
  <r>
    <n v="237"/>
    <s v="Ellison PLC"/>
    <s v="Re-contextualized tangible open architecture"/>
    <n v="9300"/>
    <n v="14822"/>
    <x v="1"/>
    <n v="329"/>
    <s v="US"/>
    <s v="USD"/>
    <n v="1398402000"/>
    <d v="2014-04-25T05:00:00"/>
    <s v="4/27/2014"/>
    <x v="230"/>
    <x v="1"/>
    <n v="1398574800"/>
    <d v="2014-04-27T05:00:00"/>
    <s v="4/27/2014"/>
    <b v="0"/>
    <b v="0"/>
    <s v="film &amp; video/animation"/>
    <n v="1.593763440860215"/>
    <m/>
    <x v="4"/>
    <s v="animation"/>
    <n v="0"/>
    <n v="0"/>
    <n v="0"/>
    <n v="0"/>
  </r>
  <r>
    <n v="238"/>
    <s v="Bolton, Sanchez and Carrillo"/>
    <s v="Distributed systemic adapter"/>
    <n v="2400"/>
    <n v="10138"/>
    <x v="1"/>
    <n v="97"/>
    <s v="DK"/>
    <s v="DKK"/>
    <n v="1513231200"/>
    <d v="2017-12-14T06:00:00"/>
    <s v="1/8/2018"/>
    <x v="231"/>
    <x v="9"/>
    <n v="1515391200"/>
    <d v="2018-01-08T06:00:00"/>
    <s v="1/8/2018"/>
    <b v="0"/>
    <b v="1"/>
    <s v="theater/plays"/>
    <n v="4.2241666666666671"/>
    <m/>
    <x v="3"/>
    <s v="plays"/>
    <n v="0"/>
    <n v="0"/>
    <n v="0"/>
    <n v="0"/>
  </r>
  <r>
    <n v="239"/>
    <s v="Mason-Sanders"/>
    <s v="Networked web-enabled instruction set"/>
    <n v="3200"/>
    <n v="3127"/>
    <x v="0"/>
    <n v="41"/>
    <s v="US"/>
    <s v="USD"/>
    <n v="1440824400"/>
    <d v="2015-08-29T05:00:00"/>
    <s v="9/2/2015"/>
    <x v="232"/>
    <x v="0"/>
    <n v="1441170000"/>
    <d v="2015-09-02T05:00:00"/>
    <s v="9/2/2015"/>
    <b v="0"/>
    <b v="0"/>
    <s v="technology/wearables"/>
    <n v="0.97718749999999999"/>
    <m/>
    <x v="2"/>
    <s v="wearables"/>
    <n v="0"/>
    <n v="0"/>
    <n v="0"/>
    <n v="1"/>
  </r>
  <r>
    <n v="240"/>
    <s v="Pitts-Reed"/>
    <s v="Vision-oriented dynamic service-desk"/>
    <n v="29400"/>
    <n v="123124"/>
    <x v="1"/>
    <n v="1784"/>
    <s v="US"/>
    <s v="USD"/>
    <n v="1281070800"/>
    <d v="2010-08-06T05:00:00"/>
    <s v="8/7/2010"/>
    <x v="233"/>
    <x v="6"/>
    <n v="1281157200"/>
    <d v="2010-08-07T05:00:00"/>
    <s v="8/7/2010"/>
    <b v="0"/>
    <b v="0"/>
    <s v="theater/plays"/>
    <n v="4.1878911564625847"/>
    <m/>
    <x v="3"/>
    <s v="plays"/>
    <n v="0"/>
    <n v="0"/>
    <n v="0"/>
    <n v="0"/>
  </r>
  <r>
    <n v="241"/>
    <s v="Gonzalez-Martinez"/>
    <s v="Vision-oriented actuating open system"/>
    <n v="168500"/>
    <n v="171729"/>
    <x v="1"/>
    <n v="1684"/>
    <s v="AU"/>
    <s v="AUD"/>
    <n v="1397365200"/>
    <d v="2014-04-13T05:00:00"/>
    <s v="4/23/2014"/>
    <x v="234"/>
    <x v="1"/>
    <n v="1398229200"/>
    <d v="2014-04-23T05:00:00"/>
    <s v="4/23/2014"/>
    <b v="0"/>
    <b v="1"/>
    <s v="publishing/nonfiction"/>
    <n v="1.0191632047477746"/>
    <m/>
    <x v="5"/>
    <s v="nonfiction"/>
    <n v="0"/>
    <n v="0"/>
    <n v="0"/>
    <n v="0"/>
  </r>
  <r>
    <n v="242"/>
    <s v="Hill, Martin and Garcia"/>
    <s v="Sharable scalable core"/>
    <n v="8400"/>
    <n v="10729"/>
    <x v="1"/>
    <n v="250"/>
    <s v="US"/>
    <s v="USD"/>
    <n v="1494392400"/>
    <d v="2017-05-10T05:00:00"/>
    <s v="5/20/2017"/>
    <x v="235"/>
    <x v="5"/>
    <n v="1495256400"/>
    <d v="2017-05-20T05:00:00"/>
    <s v="5/20/2017"/>
    <b v="0"/>
    <b v="1"/>
    <s v="music/rock"/>
    <n v="1.2772619047619047"/>
    <m/>
    <x v="1"/>
    <s v="rock"/>
    <n v="0"/>
    <n v="0"/>
    <n v="0"/>
    <n v="0"/>
  </r>
  <r>
    <n v="243"/>
    <s v="Garcia PLC"/>
    <s v="Customer-focused attitude-oriented function"/>
    <n v="2300"/>
    <n v="10240"/>
    <x v="1"/>
    <n v="238"/>
    <s v="US"/>
    <s v="USD"/>
    <n v="1520143200"/>
    <d v="2018-03-04T06:00:00"/>
    <s v="3/7/2018"/>
    <x v="236"/>
    <x v="9"/>
    <n v="1520402400"/>
    <d v="2018-03-07T06:00:00"/>
    <s v="3/7/2018"/>
    <b v="0"/>
    <b v="0"/>
    <s v="theater/plays"/>
    <n v="4.4521739130434783"/>
    <m/>
    <x v="3"/>
    <s v="plays"/>
    <n v="0"/>
    <n v="0"/>
    <n v="0"/>
    <n v="0"/>
  </r>
  <r>
    <n v="244"/>
    <s v="Herring-Bailey"/>
    <s v="Reverse-engineered system-worthy extranet"/>
    <n v="700"/>
    <n v="3988"/>
    <x v="1"/>
    <n v="53"/>
    <s v="US"/>
    <s v="USD"/>
    <n v="1405314000"/>
    <d v="2014-07-14T05:00:00"/>
    <s v="9/4/2014"/>
    <x v="237"/>
    <x v="1"/>
    <n v="1409806800"/>
    <d v="2014-09-04T05:00:00"/>
    <s v="9/4/2014"/>
    <b v="0"/>
    <b v="0"/>
    <s v="theater/plays"/>
    <n v="5.6971428571428575"/>
    <m/>
    <x v="3"/>
    <s v="plays"/>
    <n v="0"/>
    <n v="0"/>
    <n v="0"/>
    <n v="0"/>
  </r>
  <r>
    <n v="245"/>
    <s v="Russell-Gardner"/>
    <s v="Re-engineered systematic monitoring"/>
    <n v="2900"/>
    <n v="14771"/>
    <x v="1"/>
    <n v="214"/>
    <s v="US"/>
    <s v="USD"/>
    <n v="1396846800"/>
    <d v="2014-04-07T05:00:00"/>
    <s v="4/8/2014"/>
    <x v="238"/>
    <x v="1"/>
    <n v="1396933200"/>
    <d v="2014-04-08T05:00:00"/>
    <s v="4/8/2014"/>
    <b v="0"/>
    <b v="0"/>
    <s v="theater/plays"/>
    <n v="5.0934482758620687"/>
    <m/>
    <x v="3"/>
    <s v="plays"/>
    <n v="0"/>
    <n v="0"/>
    <n v="0"/>
    <n v="0"/>
  </r>
  <r>
    <n v="246"/>
    <s v="Walters-Carter"/>
    <s v="Seamless value-added standardization"/>
    <n v="4500"/>
    <n v="14649"/>
    <x v="1"/>
    <n v="222"/>
    <s v="US"/>
    <s v="USD"/>
    <n v="1375678800"/>
    <d v="2013-08-05T05:00:00"/>
    <s v="8/9/2013"/>
    <x v="239"/>
    <x v="2"/>
    <n v="1376024400"/>
    <d v="2013-08-09T05:00:00"/>
    <s v="8/9/2013"/>
    <b v="0"/>
    <b v="0"/>
    <s v="technology/web"/>
    <n v="3.2553333333333332"/>
    <m/>
    <x v="2"/>
    <s v="web"/>
    <n v="0"/>
    <n v="0"/>
    <n v="0"/>
    <n v="0"/>
  </r>
  <r>
    <n v="247"/>
    <s v="Johnson, Patterson and Montoya"/>
    <s v="Triple-buffered fresh-thinking frame"/>
    <n v="19800"/>
    <n v="184658"/>
    <x v="1"/>
    <n v="1884"/>
    <s v="US"/>
    <s v="USD"/>
    <n v="1482386400"/>
    <d v="2016-12-22T06:00:00"/>
    <s v="1/6/2017"/>
    <x v="240"/>
    <x v="5"/>
    <n v="1483682400"/>
    <d v="2017-01-06T06:00:00"/>
    <s v="1/6/2017"/>
    <b v="0"/>
    <b v="1"/>
    <s v="publishing/fiction"/>
    <n v="9.3261616161616168"/>
    <m/>
    <x v="5"/>
    <s v="fiction"/>
    <n v="0"/>
    <n v="0"/>
    <n v="0"/>
    <n v="0"/>
  </r>
  <r>
    <n v="248"/>
    <s v="Roberts and Sons"/>
    <s v="Streamlined holistic knowledgebase"/>
    <n v="6200"/>
    <n v="13103"/>
    <x v="1"/>
    <n v="218"/>
    <s v="AU"/>
    <s v="AUD"/>
    <n v="1420005600"/>
    <d v="2014-12-31T06:00:00"/>
    <s v="1/5/2015"/>
    <x v="241"/>
    <x v="0"/>
    <n v="1420437600"/>
    <d v="2015-01-05T06:00:00"/>
    <s v="1/5/2015"/>
    <b v="0"/>
    <b v="0"/>
    <s v="games/mobile games"/>
    <n v="2.1133870967741935"/>
    <m/>
    <x v="6"/>
    <s v="mobile games"/>
    <n v="0"/>
    <n v="0"/>
    <n v="0"/>
    <n v="0"/>
  </r>
  <r>
    <n v="249"/>
    <s v="Avila-Nelson"/>
    <s v="Up-sized intermediate website"/>
    <n v="61500"/>
    <n v="168095"/>
    <x v="1"/>
    <n v="6465"/>
    <s v="US"/>
    <s v="USD"/>
    <n v="1420178400"/>
    <d v="2015-01-02T06:00:00"/>
    <s v="1/9/2015"/>
    <x v="242"/>
    <x v="0"/>
    <n v="1420783200"/>
    <d v="2015-01-09T06:00:00"/>
    <s v="1/9/2015"/>
    <b v="0"/>
    <b v="0"/>
    <s v="publishing/translations"/>
    <n v="2.7332520325203253"/>
    <m/>
    <x v="5"/>
    <s v="translations"/>
    <n v="0"/>
    <n v="0"/>
    <n v="0"/>
    <n v="0"/>
  </r>
  <r>
    <n v="250"/>
    <s v="Robbins and Sons"/>
    <s v="Future-proofed directional synergy"/>
    <n v="100"/>
    <n v="3"/>
    <x v="0"/>
    <n v="1"/>
    <s v="US"/>
    <s v="USD"/>
    <n v="1264399200"/>
    <d v="2010-01-25T06:00:00"/>
    <s v="3/1/2010"/>
    <x v="243"/>
    <x v="6"/>
    <n v="1267423200"/>
    <d v="2010-03-01T06:00:00"/>
    <s v="3/1/2010"/>
    <b v="0"/>
    <b v="0"/>
    <s v="music/rock"/>
    <n v="0.03"/>
    <m/>
    <x v="1"/>
    <s v="rock"/>
    <n v="0"/>
    <n v="0"/>
    <n v="0"/>
    <n v="1"/>
  </r>
  <r>
    <n v="251"/>
    <s v="Singleton Ltd"/>
    <s v="Enhanced user-facing function"/>
    <n v="7100"/>
    <n v="3840"/>
    <x v="0"/>
    <n v="101"/>
    <s v="US"/>
    <s v="USD"/>
    <n v="1355032800"/>
    <d v="2012-12-09T06:00:00"/>
    <s v="12/11/2012"/>
    <x v="244"/>
    <x v="4"/>
    <n v="1355205600"/>
    <d v="2012-12-11T06:00:00"/>
    <s v="12/11/2012"/>
    <b v="0"/>
    <b v="0"/>
    <s v="theater/plays"/>
    <n v="0.54084507042253516"/>
    <m/>
    <x v="3"/>
    <s v="plays"/>
    <n v="0"/>
    <n v="0"/>
    <n v="0"/>
    <n v="1"/>
  </r>
  <r>
    <n v="252"/>
    <s v="Perez PLC"/>
    <s v="Operative bandwidth-monitored interface"/>
    <n v="1000"/>
    <n v="6263"/>
    <x v="1"/>
    <n v="59"/>
    <s v="US"/>
    <s v="USD"/>
    <n v="1382677200"/>
    <d v="2013-10-25T05:00:00"/>
    <s v="10/30/2013"/>
    <x v="245"/>
    <x v="2"/>
    <n v="1383109200"/>
    <d v="2013-10-30T05:00:00"/>
    <s v="10/30/2013"/>
    <b v="0"/>
    <b v="0"/>
    <s v="theater/plays"/>
    <n v="6.2629999999999999"/>
    <m/>
    <x v="3"/>
    <s v="plays"/>
    <n v="0"/>
    <n v="0"/>
    <n v="0"/>
    <n v="0"/>
  </r>
  <r>
    <n v="253"/>
    <s v="Rogers, Jacobs and Jackson"/>
    <s v="Upgradable multi-state instruction set"/>
    <n v="121500"/>
    <n v="108161"/>
    <x v="0"/>
    <n v="1335"/>
    <s v="CA"/>
    <s v="CAD"/>
    <n v="1302238800"/>
    <d v="2011-04-08T05:00:00"/>
    <s v="4/20/2011"/>
    <x v="246"/>
    <x v="8"/>
    <n v="1303275600"/>
    <d v="2011-04-20T05:00:00"/>
    <s v="4/20/2011"/>
    <b v="0"/>
    <b v="0"/>
    <s v="film &amp; video/drama"/>
    <n v="0.8902139917695473"/>
    <m/>
    <x v="4"/>
    <s v="drama"/>
    <n v="0"/>
    <n v="0"/>
    <n v="0"/>
    <n v="1"/>
  </r>
  <r>
    <n v="254"/>
    <s v="Barry Group"/>
    <s v="De-engineered static Local Area Network"/>
    <n v="4600"/>
    <n v="8505"/>
    <x v="1"/>
    <n v="88"/>
    <s v="US"/>
    <s v="USD"/>
    <n v="1487656800"/>
    <d v="2017-02-21T06:00:00"/>
    <s v="2/23/2017"/>
    <x v="247"/>
    <x v="5"/>
    <n v="1487829600"/>
    <d v="2017-02-23T06:00:00"/>
    <s v="2/23/2017"/>
    <b v="0"/>
    <b v="0"/>
    <s v="publishing/nonfiction"/>
    <n v="1.8489130434782608"/>
    <m/>
    <x v="5"/>
    <s v="nonfiction"/>
    <n v="0"/>
    <n v="0"/>
    <n v="0"/>
    <n v="0"/>
  </r>
  <r>
    <n v="255"/>
    <s v="Rosales, Branch and Harmon"/>
    <s v="Upgradable grid-enabled superstructure"/>
    <n v="80500"/>
    <n v="96735"/>
    <x v="1"/>
    <n v="1697"/>
    <s v="US"/>
    <s v="USD"/>
    <n v="1297836000"/>
    <d v="2011-02-16T06:00:00"/>
    <s v="2/21/2011"/>
    <x v="248"/>
    <x v="8"/>
    <n v="1298268000"/>
    <d v="2011-02-21T06:00:00"/>
    <s v="2/21/2011"/>
    <b v="0"/>
    <b v="1"/>
    <s v="music/rock"/>
    <n v="1.2016770186335404"/>
    <m/>
    <x v="1"/>
    <s v="rock"/>
    <n v="0"/>
    <n v="0"/>
    <n v="0"/>
    <n v="0"/>
  </r>
  <r>
    <n v="256"/>
    <s v="Smith-Reid"/>
    <s v="Optimized actuating toolset"/>
    <n v="4100"/>
    <n v="959"/>
    <x v="0"/>
    <n v="15"/>
    <s v="GB"/>
    <s v="GBP"/>
    <n v="1453615200"/>
    <d v="2016-01-24T06:00:00"/>
    <s v="3/1/2016"/>
    <x v="249"/>
    <x v="7"/>
    <n v="1456812000"/>
    <d v="2016-03-01T06:00:00"/>
    <s v="3/1/2016"/>
    <b v="0"/>
    <b v="0"/>
    <s v="music/rock"/>
    <n v="0.23390243902439026"/>
    <m/>
    <x v="1"/>
    <s v="rock"/>
    <n v="0"/>
    <n v="0"/>
    <n v="0"/>
    <n v="1"/>
  </r>
  <r>
    <n v="257"/>
    <s v="Williams Inc"/>
    <s v="Decentralized exuding strategy"/>
    <n v="5700"/>
    <n v="8322"/>
    <x v="1"/>
    <n v="92"/>
    <s v="US"/>
    <s v="USD"/>
    <n v="1362463200"/>
    <d v="2013-03-05T06:00:00"/>
    <s v="3/19/2013"/>
    <x v="250"/>
    <x v="2"/>
    <n v="1363669200"/>
    <d v="2013-03-19T05:00:00"/>
    <s v="3/19/2013"/>
    <b v="0"/>
    <b v="0"/>
    <s v="theater/plays"/>
    <n v="1.46"/>
    <m/>
    <x v="3"/>
    <s v="plays"/>
    <n v="0"/>
    <n v="0"/>
    <n v="0"/>
    <n v="0"/>
  </r>
  <r>
    <n v="258"/>
    <s v="Duncan, Mcdonald and Miller"/>
    <s v="Assimilated coherent hardware"/>
    <n v="5000"/>
    <n v="13424"/>
    <x v="1"/>
    <n v="186"/>
    <s v="US"/>
    <s v="USD"/>
    <n v="1481176800"/>
    <d v="2016-12-08T06:00:00"/>
    <s v="12/28/2016"/>
    <x v="251"/>
    <x v="7"/>
    <n v="1482904800"/>
    <d v="2016-12-28T06:00:00"/>
    <s v="12/28/2016"/>
    <b v="0"/>
    <b v="1"/>
    <s v="theater/plays"/>
    <n v="2.6848000000000001"/>
    <m/>
    <x v="3"/>
    <s v="plays"/>
    <n v="0"/>
    <n v="0"/>
    <n v="0"/>
    <n v="0"/>
  </r>
  <r>
    <n v="259"/>
    <s v="Watkins Ltd"/>
    <s v="Multi-channeled responsive implementation"/>
    <n v="1800"/>
    <n v="10755"/>
    <x v="1"/>
    <n v="138"/>
    <s v="US"/>
    <s v="USD"/>
    <n v="1354946400"/>
    <d v="2012-12-08T06:00:00"/>
    <s v="12/27/2012"/>
    <x v="252"/>
    <x v="4"/>
    <n v="1356588000"/>
    <d v="2012-12-27T06:00:00"/>
    <s v="12/27/2012"/>
    <b v="1"/>
    <b v="0"/>
    <s v="photography/photography books"/>
    <n v="5.9749999999999996"/>
    <m/>
    <x v="7"/>
    <s v="photography books"/>
    <n v="0"/>
    <n v="0"/>
    <n v="0"/>
    <n v="0"/>
  </r>
  <r>
    <n v="260"/>
    <s v="Allen-Jones"/>
    <s v="Centralized modular initiative"/>
    <n v="6300"/>
    <n v="9935"/>
    <x v="1"/>
    <n v="261"/>
    <s v="US"/>
    <s v="USD"/>
    <n v="1348808400"/>
    <d v="2012-09-28T05:00:00"/>
    <s v="10/10/2012"/>
    <x v="253"/>
    <x v="4"/>
    <n v="1349845200"/>
    <d v="2012-10-10T05:00:00"/>
    <s v="10/10/2012"/>
    <b v="0"/>
    <b v="0"/>
    <s v="music/rock"/>
    <n v="1.5769841269841269"/>
    <m/>
    <x v="1"/>
    <s v="rock"/>
    <n v="0"/>
    <n v="0"/>
    <n v="0"/>
    <n v="0"/>
  </r>
  <r>
    <n v="261"/>
    <s v="Mason-Smith"/>
    <s v="Reverse-engineered cohesive migration"/>
    <n v="84300"/>
    <n v="26303"/>
    <x v="0"/>
    <n v="454"/>
    <s v="US"/>
    <s v="USD"/>
    <n v="1282712400"/>
    <d v="2010-08-25T05:00:00"/>
    <s v="8/29/2010"/>
    <x v="254"/>
    <x v="6"/>
    <n v="1283058000"/>
    <d v="2010-08-29T05:00:00"/>
    <s v="8/29/2010"/>
    <b v="0"/>
    <b v="1"/>
    <s v="music/rock"/>
    <n v="0.31201660735468567"/>
    <m/>
    <x v="1"/>
    <s v="rock"/>
    <n v="0"/>
    <n v="0"/>
    <n v="0"/>
    <n v="1"/>
  </r>
  <r>
    <n v="262"/>
    <s v="Lloyd, Kennedy and Davis"/>
    <s v="Compatible multimedia hub"/>
    <n v="1700"/>
    <n v="5328"/>
    <x v="1"/>
    <n v="107"/>
    <s v="US"/>
    <s v="USD"/>
    <n v="1301979600"/>
    <d v="2011-04-05T05:00:00"/>
    <s v="5/1/2011"/>
    <x v="255"/>
    <x v="8"/>
    <n v="1304226000"/>
    <d v="2011-05-01T05:00:00"/>
    <s v="5/1/2011"/>
    <b v="0"/>
    <b v="1"/>
    <s v="music/indie rock"/>
    <n v="3.1341176470588237"/>
    <m/>
    <x v="1"/>
    <s v="indie rock"/>
    <n v="0"/>
    <n v="0"/>
    <n v="0"/>
    <n v="0"/>
  </r>
  <r>
    <n v="263"/>
    <s v="Walker Ltd"/>
    <s v="Organic eco-centric success"/>
    <n v="2900"/>
    <n v="10756"/>
    <x v="1"/>
    <n v="199"/>
    <s v="US"/>
    <s v="USD"/>
    <n v="1263016800"/>
    <d v="2010-01-09T06:00:00"/>
    <s v="1/9/2010"/>
    <x v="256"/>
    <x v="6"/>
    <n v="1263016800"/>
    <d v="2010-01-09T06:00:00"/>
    <s v="1/9/2010"/>
    <b v="0"/>
    <b v="0"/>
    <s v="photography/photography books"/>
    <n v="3.7089655172413791"/>
    <m/>
    <x v="7"/>
    <s v="photography books"/>
    <n v="0"/>
    <n v="0"/>
    <n v="0"/>
    <n v="0"/>
  </r>
  <r>
    <n v="264"/>
    <s v="Gordon PLC"/>
    <s v="Virtual reciprocal policy"/>
    <n v="45600"/>
    <n v="165375"/>
    <x v="1"/>
    <n v="5512"/>
    <s v="US"/>
    <s v="USD"/>
    <n v="1360648800"/>
    <d v="2013-02-12T06:00:00"/>
    <s v="2/28/2013"/>
    <x v="257"/>
    <x v="2"/>
    <n v="1362031200"/>
    <d v="2013-02-28T06:00:00"/>
    <s v="2/28/2013"/>
    <b v="0"/>
    <b v="0"/>
    <s v="theater/plays"/>
    <n v="3.6266447368421053"/>
    <m/>
    <x v="3"/>
    <s v="plays"/>
    <n v="0"/>
    <n v="0"/>
    <n v="0"/>
    <n v="0"/>
  </r>
  <r>
    <n v="265"/>
    <s v="Lee and Sons"/>
    <s v="Persevering interactive emulation"/>
    <n v="4900"/>
    <n v="6031"/>
    <x v="1"/>
    <n v="86"/>
    <s v="US"/>
    <s v="USD"/>
    <n v="1451800800"/>
    <d v="2016-01-03T06:00:00"/>
    <s v="2/16/2016"/>
    <x v="258"/>
    <x v="7"/>
    <n v="1455602400"/>
    <d v="2016-02-16T06:00:00"/>
    <s v="2/16/2016"/>
    <b v="0"/>
    <b v="0"/>
    <s v="theater/plays"/>
    <n v="1.2308163265306122"/>
    <m/>
    <x v="3"/>
    <s v="plays"/>
    <n v="0"/>
    <n v="0"/>
    <n v="0"/>
    <n v="0"/>
  </r>
  <r>
    <n v="266"/>
    <s v="Cole LLC"/>
    <s v="Proactive responsive emulation"/>
    <n v="111900"/>
    <n v="85902"/>
    <x v="0"/>
    <n v="3182"/>
    <s v="IT"/>
    <s v="EUR"/>
    <n v="1415340000"/>
    <d v="2014-11-07T06:00:00"/>
    <s v="12/10/2014"/>
    <x v="259"/>
    <x v="1"/>
    <n v="1418191200"/>
    <d v="2014-12-10T06:00:00"/>
    <s v="12/10/2014"/>
    <b v="0"/>
    <b v="1"/>
    <s v="music/jazz"/>
    <n v="0.76766756032171579"/>
    <m/>
    <x v="1"/>
    <s v="jazz"/>
    <n v="0"/>
    <n v="0"/>
    <n v="0"/>
    <n v="1"/>
  </r>
  <r>
    <n v="267"/>
    <s v="Acosta PLC"/>
    <s v="Extended eco-centric function"/>
    <n v="61600"/>
    <n v="143910"/>
    <x v="1"/>
    <n v="2768"/>
    <s v="AU"/>
    <s v="AUD"/>
    <n v="1351054800"/>
    <d v="2012-10-24T05:00:00"/>
    <s v="11/9/2012"/>
    <x v="260"/>
    <x v="4"/>
    <n v="1352440800"/>
    <d v="2012-11-09T06:00:00"/>
    <s v="11/9/2012"/>
    <b v="0"/>
    <b v="0"/>
    <s v="theater/plays"/>
    <n v="2.3362012987012988"/>
    <m/>
    <x v="3"/>
    <s v="plays"/>
    <n v="0"/>
    <n v="0"/>
    <n v="0"/>
    <n v="0"/>
  </r>
  <r>
    <n v="268"/>
    <s v="Brown-Mckee"/>
    <s v="Networked optimal productivity"/>
    <n v="1500"/>
    <n v="2708"/>
    <x v="1"/>
    <n v="48"/>
    <s v="US"/>
    <s v="USD"/>
    <n v="1349326800"/>
    <d v="2012-10-04T05:00:00"/>
    <s v="11/19/2012"/>
    <x v="261"/>
    <x v="4"/>
    <n v="1353304800"/>
    <d v="2012-11-19T06:00:00"/>
    <s v="11/19/2012"/>
    <b v="0"/>
    <b v="0"/>
    <s v="film &amp; video/documentary"/>
    <n v="1.8053333333333332"/>
    <m/>
    <x v="4"/>
    <s v="documentary"/>
    <n v="0"/>
    <n v="0"/>
    <n v="0"/>
    <n v="0"/>
  </r>
  <r>
    <n v="269"/>
    <s v="Miles and Sons"/>
    <s v="Persistent attitude-oriented approach"/>
    <n v="3500"/>
    <n v="8842"/>
    <x v="1"/>
    <n v="87"/>
    <s v="US"/>
    <s v="USD"/>
    <n v="1548914400"/>
    <d v="2019-01-31T06:00:00"/>
    <s v="2/21/2019"/>
    <x v="262"/>
    <x v="3"/>
    <n v="1550728800"/>
    <d v="2019-02-21T06:00:00"/>
    <s v="2/21/2019"/>
    <b v="0"/>
    <b v="0"/>
    <s v="film &amp; video/television"/>
    <n v="2.5262857142857142"/>
    <m/>
    <x v="4"/>
    <s v="television"/>
    <n v="0"/>
    <n v="0"/>
    <n v="0"/>
    <n v="0"/>
  </r>
  <r>
    <n v="270"/>
    <s v="Sawyer, Horton and Williams"/>
    <s v="Triple-buffered 4thgeneration toolset"/>
    <n v="173900"/>
    <n v="47260"/>
    <x v="3"/>
    <n v="1890"/>
    <s v="US"/>
    <s v="USD"/>
    <n v="1291269600"/>
    <d v="2010-12-02T06:00:00"/>
    <s v="12/4/2010"/>
    <x v="263"/>
    <x v="6"/>
    <n v="1291442400"/>
    <d v="2010-12-04T06:00:00"/>
    <s v="12/4/2010"/>
    <b v="0"/>
    <b v="0"/>
    <s v="games/video games"/>
    <n v="0.27176538240368026"/>
    <m/>
    <x v="6"/>
    <s v="video games"/>
    <n v="1"/>
    <n v="0"/>
    <n v="0"/>
    <n v="0"/>
  </r>
  <r>
    <n v="271"/>
    <s v="Foley-Cox"/>
    <s v="Progressive zero administration leverage"/>
    <n v="153700"/>
    <n v="1953"/>
    <x v="2"/>
    <n v="61"/>
    <s v="US"/>
    <s v="USD"/>
    <n v="1449468000"/>
    <d v="2015-12-07T06:00:00"/>
    <s v="1/7/2016"/>
    <x v="264"/>
    <x v="7"/>
    <n v="1452146400"/>
    <d v="2016-01-07T06:00:00"/>
    <s v="1/7/2016"/>
    <b v="0"/>
    <b v="0"/>
    <s v="photography/photography books"/>
    <n v="1.2706571242680547E-2"/>
    <m/>
    <x v="7"/>
    <s v="photography books"/>
    <n v="0"/>
    <n v="1"/>
    <n v="0"/>
    <n v="0"/>
  </r>
  <r>
    <n v="272"/>
    <s v="Horton, Morrison and Clark"/>
    <s v="Networked radical neural-net"/>
    <n v="51100"/>
    <n v="155349"/>
    <x v="1"/>
    <n v="1894"/>
    <s v="US"/>
    <s v="USD"/>
    <n v="1562734800"/>
    <d v="2019-07-10T05:00:00"/>
    <s v="8/4/2019"/>
    <x v="265"/>
    <x v="3"/>
    <n v="1564894800"/>
    <d v="2019-08-04T05:00:00"/>
    <s v="8/4/2019"/>
    <b v="0"/>
    <b v="1"/>
    <s v="theater/plays"/>
    <n v="3.0400978473581213"/>
    <m/>
    <x v="3"/>
    <s v="plays"/>
    <n v="0"/>
    <n v="0"/>
    <n v="0"/>
    <n v="0"/>
  </r>
  <r>
    <n v="273"/>
    <s v="Thomas and Sons"/>
    <s v="Re-engineered heuristic forecast"/>
    <n v="7800"/>
    <n v="10704"/>
    <x v="1"/>
    <n v="282"/>
    <s v="CA"/>
    <s v="CAD"/>
    <n v="1505624400"/>
    <d v="2017-09-17T05:00:00"/>
    <s v="9/20/2017"/>
    <x v="266"/>
    <x v="5"/>
    <n v="1505883600"/>
    <d v="2017-09-20T05:00:00"/>
    <s v="9/20/2017"/>
    <b v="0"/>
    <b v="0"/>
    <s v="theater/plays"/>
    <n v="1.3723076923076922"/>
    <m/>
    <x v="3"/>
    <s v="plays"/>
    <n v="0"/>
    <n v="0"/>
    <n v="0"/>
    <n v="0"/>
  </r>
  <r>
    <n v="274"/>
    <s v="Morgan-Jenkins"/>
    <s v="Fully-configurable background algorithm"/>
    <n v="2400"/>
    <n v="773"/>
    <x v="0"/>
    <n v="15"/>
    <s v="US"/>
    <s v="USD"/>
    <n v="1509948000"/>
    <d v="2017-11-06T06:00:00"/>
    <s v="11/11/2017"/>
    <x v="267"/>
    <x v="5"/>
    <n v="1510380000"/>
    <d v="2017-11-11T06:00:00"/>
    <s v="11/11/2017"/>
    <b v="0"/>
    <b v="0"/>
    <s v="theater/plays"/>
    <n v="0.32208333333333333"/>
    <m/>
    <x v="3"/>
    <s v="plays"/>
    <n v="0"/>
    <n v="0"/>
    <n v="0"/>
    <n v="1"/>
  </r>
  <r>
    <n v="275"/>
    <s v="Ward, Sanchez and Kemp"/>
    <s v="Stand-alone discrete Graphical User Interface"/>
    <n v="3900"/>
    <n v="9419"/>
    <x v="1"/>
    <n v="116"/>
    <s v="US"/>
    <s v="USD"/>
    <n v="1554526800"/>
    <d v="2019-04-06T05:00:00"/>
    <s v="4/14/2019"/>
    <x v="153"/>
    <x v="3"/>
    <n v="1555218000"/>
    <d v="2019-04-14T05:00:00"/>
    <s v="4/14/2019"/>
    <b v="0"/>
    <b v="0"/>
    <s v="publishing/translations"/>
    <n v="2.4151282051282053"/>
    <m/>
    <x v="5"/>
    <s v="translations"/>
    <n v="0"/>
    <n v="0"/>
    <n v="0"/>
    <n v="0"/>
  </r>
  <r>
    <n v="276"/>
    <s v="Fields Ltd"/>
    <s v="Front-line foreground project"/>
    <n v="5500"/>
    <n v="5324"/>
    <x v="0"/>
    <n v="133"/>
    <s v="US"/>
    <s v="USD"/>
    <n v="1334811600"/>
    <d v="2012-04-19T05:00:00"/>
    <s v="4/24/2012"/>
    <x v="268"/>
    <x v="4"/>
    <n v="1335243600"/>
    <d v="2012-04-24T05:00:00"/>
    <s v="4/24/2012"/>
    <b v="0"/>
    <b v="1"/>
    <s v="games/video games"/>
    <n v="0.96799999999999997"/>
    <m/>
    <x v="6"/>
    <s v="video games"/>
    <n v="0"/>
    <n v="0"/>
    <n v="0"/>
    <n v="1"/>
  </r>
  <r>
    <n v="277"/>
    <s v="Ramos-Mitchell"/>
    <s v="Persevering system-worthy info-mediaries"/>
    <n v="700"/>
    <n v="7465"/>
    <x v="1"/>
    <n v="83"/>
    <s v="US"/>
    <s v="USD"/>
    <n v="1279515600"/>
    <d v="2010-07-19T05:00:00"/>
    <s v="7/21/2010"/>
    <x v="269"/>
    <x v="6"/>
    <n v="1279688400"/>
    <d v="2010-07-21T05:00:00"/>
    <s v="7/21/2010"/>
    <b v="0"/>
    <b v="0"/>
    <s v="theater/plays"/>
    <n v="10.664285714285715"/>
    <m/>
    <x v="3"/>
    <s v="plays"/>
    <n v="0"/>
    <n v="0"/>
    <n v="0"/>
    <n v="0"/>
  </r>
  <r>
    <n v="278"/>
    <s v="Higgins, Davis and Salazar"/>
    <s v="Distributed multi-tasking strategy"/>
    <n v="2700"/>
    <n v="8799"/>
    <x v="1"/>
    <n v="91"/>
    <s v="US"/>
    <s v="USD"/>
    <n v="1353909600"/>
    <d v="2012-11-26T06:00:00"/>
    <s v="12/21/2012"/>
    <x v="270"/>
    <x v="4"/>
    <n v="1356069600"/>
    <d v="2012-12-21T06:00:00"/>
    <s v="12/21/2012"/>
    <b v="0"/>
    <b v="0"/>
    <s v="technology/web"/>
    <n v="3.2588888888888889"/>
    <m/>
    <x v="2"/>
    <s v="web"/>
    <n v="0"/>
    <n v="0"/>
    <n v="0"/>
    <n v="0"/>
  </r>
  <r>
    <n v="279"/>
    <s v="Smith-Jenkins"/>
    <s v="Vision-oriented methodical application"/>
    <n v="8000"/>
    <n v="13656"/>
    <x v="1"/>
    <n v="546"/>
    <s v="US"/>
    <s v="USD"/>
    <n v="1535950800"/>
    <d v="2018-09-03T05:00:00"/>
    <s v="9/6/2018"/>
    <x v="271"/>
    <x v="9"/>
    <n v="1536210000"/>
    <d v="2018-09-06T05:00:00"/>
    <s v="9/6/2018"/>
    <b v="0"/>
    <b v="0"/>
    <s v="theater/plays"/>
    <n v="1.7070000000000001"/>
    <m/>
    <x v="3"/>
    <s v="plays"/>
    <n v="0"/>
    <n v="0"/>
    <n v="0"/>
    <n v="0"/>
  </r>
  <r>
    <n v="280"/>
    <s v="Braun PLC"/>
    <s v="Function-based high-level infrastructure"/>
    <n v="2500"/>
    <n v="14536"/>
    <x v="1"/>
    <n v="393"/>
    <s v="US"/>
    <s v="USD"/>
    <n v="1511244000"/>
    <d v="2017-11-21T06:00:00"/>
    <s v="11/27/2017"/>
    <x v="272"/>
    <x v="5"/>
    <n v="1511762400"/>
    <d v="2017-11-27T06:00:00"/>
    <s v="11/27/2017"/>
    <b v="0"/>
    <b v="0"/>
    <s v="film &amp; video/animation"/>
    <n v="5.8144"/>
    <m/>
    <x v="4"/>
    <s v="animation"/>
    <n v="0"/>
    <n v="0"/>
    <n v="0"/>
    <n v="0"/>
  </r>
  <r>
    <n v="281"/>
    <s v="Drake PLC"/>
    <s v="Profound object-oriented paradigm"/>
    <n v="164500"/>
    <n v="150552"/>
    <x v="0"/>
    <n v="2062"/>
    <s v="US"/>
    <s v="USD"/>
    <n v="1331445600"/>
    <d v="2012-03-11T06:00:00"/>
    <s v="4/1/2012"/>
    <x v="273"/>
    <x v="4"/>
    <n v="1333256400"/>
    <d v="2012-04-01T05:00:00"/>
    <s v="4/1/2012"/>
    <b v="0"/>
    <b v="1"/>
    <s v="theater/plays"/>
    <n v="0.91520972644376897"/>
    <m/>
    <x v="3"/>
    <s v="plays"/>
    <n v="0"/>
    <n v="0"/>
    <n v="0"/>
    <n v="1"/>
  </r>
  <r>
    <n v="282"/>
    <s v="Ross, Kelly and Brown"/>
    <s v="Virtual contextually-based circuit"/>
    <n v="8400"/>
    <n v="9076"/>
    <x v="1"/>
    <n v="133"/>
    <s v="US"/>
    <s v="USD"/>
    <n v="1480226400"/>
    <d v="2016-11-27T06:00:00"/>
    <s v="12/3/2016"/>
    <x v="274"/>
    <x v="7"/>
    <n v="1480744800"/>
    <d v="2016-12-03T06:00:00"/>
    <s v="12/3/2016"/>
    <b v="0"/>
    <b v="1"/>
    <s v="film &amp; video/television"/>
    <n v="1.0804761904761904"/>
    <m/>
    <x v="4"/>
    <s v="television"/>
    <n v="0"/>
    <n v="0"/>
    <n v="0"/>
    <n v="0"/>
  </r>
  <r>
    <n v="283"/>
    <s v="Lucas-Mullins"/>
    <s v="Business-focused dynamic instruction set"/>
    <n v="8100"/>
    <n v="1517"/>
    <x v="0"/>
    <n v="29"/>
    <s v="DK"/>
    <s v="DKK"/>
    <n v="1464584400"/>
    <d v="2016-05-30T05:00:00"/>
    <s v="6/4/2016"/>
    <x v="148"/>
    <x v="7"/>
    <n v="1465016400"/>
    <d v="2016-06-04T05:00:00"/>
    <s v="6/4/2016"/>
    <b v="0"/>
    <b v="0"/>
    <s v="music/rock"/>
    <n v="0.18728395061728395"/>
    <m/>
    <x v="1"/>
    <s v="rock"/>
    <n v="0"/>
    <n v="0"/>
    <n v="0"/>
    <n v="1"/>
  </r>
  <r>
    <n v="284"/>
    <s v="Tran LLC"/>
    <s v="Ameliorated fresh-thinking protocol"/>
    <n v="9800"/>
    <n v="8153"/>
    <x v="0"/>
    <n v="132"/>
    <s v="US"/>
    <s v="USD"/>
    <n v="1335848400"/>
    <d v="2012-05-01T05:00:00"/>
    <s v="5/6/2012"/>
    <x v="275"/>
    <x v="4"/>
    <n v="1336280400"/>
    <d v="2012-05-06T05:00:00"/>
    <s v="5/6/2012"/>
    <b v="0"/>
    <b v="0"/>
    <s v="technology/web"/>
    <n v="0.83193877551020412"/>
    <m/>
    <x v="2"/>
    <s v="web"/>
    <n v="0"/>
    <n v="0"/>
    <n v="0"/>
    <n v="1"/>
  </r>
  <r>
    <n v="285"/>
    <s v="Dawson, Brady and Gilbert"/>
    <s v="Front-line optimizing emulation"/>
    <n v="900"/>
    <n v="6357"/>
    <x v="1"/>
    <n v="254"/>
    <s v="US"/>
    <s v="USD"/>
    <n v="1473483600"/>
    <d v="2016-09-10T05:00:00"/>
    <s v="10/18/2016"/>
    <x v="276"/>
    <x v="7"/>
    <n v="1476766800"/>
    <d v="2016-10-18T05:00:00"/>
    <s v="10/18/2016"/>
    <b v="0"/>
    <b v="0"/>
    <s v="theater/plays"/>
    <n v="7.0633333333333335"/>
    <m/>
    <x v="3"/>
    <s v="plays"/>
    <n v="0"/>
    <n v="0"/>
    <n v="0"/>
    <n v="0"/>
  </r>
  <r>
    <n v="286"/>
    <s v="Obrien-Aguirre"/>
    <s v="Devolved uniform complexity"/>
    <n v="112100"/>
    <n v="19557"/>
    <x v="3"/>
    <n v="184"/>
    <s v="US"/>
    <s v="USD"/>
    <n v="1479880800"/>
    <d v="2016-11-23T06:00:00"/>
    <s v="11/30/2016"/>
    <x v="72"/>
    <x v="7"/>
    <n v="1480485600"/>
    <d v="2016-11-30T06:00:00"/>
    <s v="11/30/2016"/>
    <b v="0"/>
    <b v="0"/>
    <s v="theater/plays"/>
    <n v="0.17446030330062445"/>
    <m/>
    <x v="3"/>
    <s v="plays"/>
    <n v="1"/>
    <n v="0"/>
    <n v="0"/>
    <n v="0"/>
  </r>
  <r>
    <n v="287"/>
    <s v="Ferguson PLC"/>
    <s v="Public-key intangible superstructure"/>
    <n v="6300"/>
    <n v="13213"/>
    <x v="1"/>
    <n v="176"/>
    <s v="US"/>
    <s v="USD"/>
    <n v="1430197200"/>
    <d v="2015-04-28T05:00:00"/>
    <s v="4/28/2015"/>
    <x v="277"/>
    <x v="0"/>
    <n v="1430197200"/>
    <d v="2015-04-28T05:00:00"/>
    <s v="4/28/2015"/>
    <b v="0"/>
    <b v="0"/>
    <s v="music/electric music"/>
    <n v="2.0973015873015872"/>
    <m/>
    <x v="1"/>
    <s v="electric music"/>
    <n v="0"/>
    <n v="0"/>
    <n v="0"/>
    <n v="0"/>
  </r>
  <r>
    <n v="288"/>
    <s v="Garcia Ltd"/>
    <s v="Secured global success"/>
    <n v="5600"/>
    <n v="5476"/>
    <x v="0"/>
    <n v="137"/>
    <s v="DK"/>
    <s v="DKK"/>
    <n v="1331701200"/>
    <d v="2012-03-14T05:00:00"/>
    <s v="3/15/2012"/>
    <x v="278"/>
    <x v="4"/>
    <n v="1331787600"/>
    <d v="2012-03-15T05:00:00"/>
    <s v="3/15/2012"/>
    <b v="0"/>
    <b v="1"/>
    <s v="music/metal"/>
    <n v="0.97785714285714287"/>
    <m/>
    <x v="1"/>
    <s v="metal"/>
    <n v="0"/>
    <n v="0"/>
    <n v="0"/>
    <n v="1"/>
  </r>
  <r>
    <n v="289"/>
    <s v="Smith, Love and Smith"/>
    <s v="Grass-roots mission-critical capability"/>
    <n v="800"/>
    <n v="13474"/>
    <x v="1"/>
    <n v="337"/>
    <s v="CA"/>
    <s v="CAD"/>
    <n v="1438578000"/>
    <d v="2015-08-03T05:00:00"/>
    <s v="8/6/2015"/>
    <x v="71"/>
    <x v="0"/>
    <n v="1438837200"/>
    <d v="2015-08-06T05:00:00"/>
    <s v="8/6/2015"/>
    <b v="0"/>
    <b v="0"/>
    <s v="theater/plays"/>
    <n v="16.842500000000001"/>
    <m/>
    <x v="3"/>
    <s v="plays"/>
    <n v="0"/>
    <n v="0"/>
    <n v="0"/>
    <n v="0"/>
  </r>
  <r>
    <n v="290"/>
    <s v="Wilson, Hall and Osborne"/>
    <s v="Advanced global data-warehouse"/>
    <n v="168600"/>
    <n v="91722"/>
    <x v="0"/>
    <n v="908"/>
    <s v="US"/>
    <s v="USD"/>
    <n v="1368162000"/>
    <d v="2013-05-10T05:00:00"/>
    <s v="6/11/2013"/>
    <x v="279"/>
    <x v="2"/>
    <n v="1370926800"/>
    <d v="2013-06-11T05:00:00"/>
    <s v="6/11/2013"/>
    <b v="0"/>
    <b v="1"/>
    <s v="film &amp; video/documentary"/>
    <n v="0.54402135231316728"/>
    <m/>
    <x v="4"/>
    <s v="documentary"/>
    <n v="0"/>
    <n v="0"/>
    <n v="0"/>
    <n v="1"/>
  </r>
  <r>
    <n v="291"/>
    <s v="Bell, Grimes and Kerr"/>
    <s v="Self-enabling uniform complexity"/>
    <n v="1800"/>
    <n v="8219"/>
    <x v="1"/>
    <n v="107"/>
    <s v="US"/>
    <s v="USD"/>
    <n v="1318654800"/>
    <d v="2011-10-15T05:00:00"/>
    <s v="10/19/2011"/>
    <x v="280"/>
    <x v="8"/>
    <n v="1319000400"/>
    <d v="2011-10-19T05:00:00"/>
    <s v="10/19/2011"/>
    <b v="1"/>
    <b v="0"/>
    <s v="technology/web"/>
    <n v="4.5661111111111108"/>
    <m/>
    <x v="2"/>
    <s v="web"/>
    <n v="0"/>
    <n v="0"/>
    <n v="0"/>
    <n v="0"/>
  </r>
  <r>
    <n v="292"/>
    <s v="Ho-Harris"/>
    <s v="Versatile cohesive encoding"/>
    <n v="7300"/>
    <n v="717"/>
    <x v="0"/>
    <n v="10"/>
    <s v="US"/>
    <s v="USD"/>
    <n v="1331874000"/>
    <d v="2012-03-16T05:00:00"/>
    <s v="4/3/2012"/>
    <x v="281"/>
    <x v="4"/>
    <n v="1333429200"/>
    <d v="2012-04-03T05:00:00"/>
    <s v="4/3/2012"/>
    <b v="0"/>
    <b v="0"/>
    <s v="food/food trucks"/>
    <n v="9.8219178082191785E-2"/>
    <m/>
    <x v="0"/>
    <s v="food trucks"/>
    <n v="0"/>
    <n v="0"/>
    <n v="0"/>
    <n v="1"/>
  </r>
  <r>
    <n v="293"/>
    <s v="Ross Group"/>
    <s v="Organized executive solution"/>
    <n v="6500"/>
    <n v="1065"/>
    <x v="3"/>
    <n v="32"/>
    <s v="IT"/>
    <s v="EUR"/>
    <n v="1286254800"/>
    <d v="2010-10-05T05:00:00"/>
    <s v="10/14/2010"/>
    <x v="282"/>
    <x v="6"/>
    <n v="1287032400"/>
    <d v="2010-10-14T05:00:00"/>
    <s v="10/14/2010"/>
    <b v="0"/>
    <b v="0"/>
    <s v="theater/plays"/>
    <n v="0.16384615384615384"/>
    <m/>
    <x v="3"/>
    <s v="plays"/>
    <n v="1"/>
    <n v="0"/>
    <n v="0"/>
    <n v="0"/>
  </r>
  <r>
    <n v="294"/>
    <s v="Turner-Davis"/>
    <s v="Automated local emulation"/>
    <n v="600"/>
    <n v="8038"/>
    <x v="1"/>
    <n v="183"/>
    <s v="US"/>
    <s v="USD"/>
    <n v="1540530000"/>
    <d v="2018-10-26T05:00:00"/>
    <s v="11/7/2018"/>
    <x v="283"/>
    <x v="9"/>
    <n v="1541570400"/>
    <d v="2018-11-07T06:00:00"/>
    <s v="11/7/2018"/>
    <b v="0"/>
    <b v="0"/>
    <s v="theater/plays"/>
    <n v="13.396666666666667"/>
    <m/>
    <x v="3"/>
    <s v="plays"/>
    <n v="0"/>
    <n v="0"/>
    <n v="0"/>
    <n v="0"/>
  </r>
  <r>
    <n v="295"/>
    <s v="Smith, Jackson and Herrera"/>
    <s v="Enterprise-wide intermediate middleware"/>
    <n v="192900"/>
    <n v="68769"/>
    <x v="0"/>
    <n v="1910"/>
    <s v="CH"/>
    <s v="CHF"/>
    <n v="1381813200"/>
    <d v="2013-10-15T05:00:00"/>
    <s v="11/9/2013"/>
    <x v="284"/>
    <x v="2"/>
    <n v="1383976800"/>
    <d v="2013-11-09T06:00:00"/>
    <s v="11/9/2013"/>
    <b v="0"/>
    <b v="0"/>
    <s v="theater/plays"/>
    <n v="0.35650077760497667"/>
    <m/>
    <x v="3"/>
    <s v="plays"/>
    <n v="0"/>
    <n v="0"/>
    <n v="0"/>
    <n v="1"/>
  </r>
  <r>
    <n v="296"/>
    <s v="Smith-Hess"/>
    <s v="Grass-roots real-time Local Area Network"/>
    <n v="6100"/>
    <n v="3352"/>
    <x v="0"/>
    <n v="38"/>
    <s v="AU"/>
    <s v="AUD"/>
    <n v="1548655200"/>
    <d v="2019-01-28T06:00:00"/>
    <s v="2/19/2019"/>
    <x v="285"/>
    <x v="3"/>
    <n v="1550556000"/>
    <d v="2019-02-19T06:00:00"/>
    <s v="2/19/2019"/>
    <b v="0"/>
    <b v="0"/>
    <s v="theater/plays"/>
    <n v="0.54950819672131146"/>
    <m/>
    <x v="3"/>
    <s v="plays"/>
    <n v="0"/>
    <n v="0"/>
    <n v="0"/>
    <n v="1"/>
  </r>
  <r>
    <n v="297"/>
    <s v="Brown, Herring and Bass"/>
    <s v="Organized client-driven capacity"/>
    <n v="7200"/>
    <n v="6785"/>
    <x v="0"/>
    <n v="104"/>
    <s v="AU"/>
    <s v="AUD"/>
    <n v="1389679200"/>
    <d v="2014-01-14T06:00:00"/>
    <s v="1/23/2014"/>
    <x v="286"/>
    <x v="1"/>
    <n v="1390456800"/>
    <d v="2014-01-23T06:00:00"/>
    <s v="1/23/2014"/>
    <b v="0"/>
    <b v="1"/>
    <s v="theater/plays"/>
    <n v="0.94236111111111109"/>
    <m/>
    <x v="3"/>
    <s v="plays"/>
    <n v="0"/>
    <n v="0"/>
    <n v="0"/>
    <n v="1"/>
  </r>
  <r>
    <n v="298"/>
    <s v="Chase, Garcia and Johnson"/>
    <s v="Adaptive intangible database"/>
    <n v="3500"/>
    <n v="5037"/>
    <x v="1"/>
    <n v="72"/>
    <s v="US"/>
    <s v="USD"/>
    <n v="1456466400"/>
    <d v="2016-02-26T06:00:00"/>
    <s v="3/15/2016"/>
    <x v="287"/>
    <x v="7"/>
    <n v="1458018000"/>
    <d v="2016-03-15T05:00:00"/>
    <s v="3/15/2016"/>
    <b v="0"/>
    <b v="1"/>
    <s v="music/rock"/>
    <n v="1.4391428571428571"/>
    <m/>
    <x v="1"/>
    <s v="rock"/>
    <n v="0"/>
    <n v="0"/>
    <n v="0"/>
    <n v="0"/>
  </r>
  <r>
    <n v="299"/>
    <s v="Ramsey and Sons"/>
    <s v="Grass-roots contextually-based algorithm"/>
    <n v="3800"/>
    <n v="1954"/>
    <x v="0"/>
    <n v="49"/>
    <s v="US"/>
    <s v="USD"/>
    <n v="1456984800"/>
    <d v="2016-03-03T06:00:00"/>
    <s v="4/28/2016"/>
    <x v="288"/>
    <x v="7"/>
    <n v="1461819600"/>
    <d v="2016-04-28T05:00:00"/>
    <s v="4/28/2016"/>
    <b v="0"/>
    <b v="0"/>
    <s v="food/food trucks"/>
    <n v="0.51421052631578945"/>
    <m/>
    <x v="0"/>
    <s v="food trucks"/>
    <n v="0"/>
    <n v="0"/>
    <n v="0"/>
    <n v="1"/>
  </r>
  <r>
    <n v="300"/>
    <s v="Cooke PLC"/>
    <s v="Focused executive core"/>
    <n v="100"/>
    <n v="5"/>
    <x v="0"/>
    <n v="1"/>
    <s v="DK"/>
    <s v="DKK"/>
    <n v="1504069200"/>
    <d v="2017-08-30T05:00:00"/>
    <s v="8/31/2017"/>
    <x v="289"/>
    <x v="5"/>
    <n v="1504155600"/>
    <d v="2017-08-31T05:00:00"/>
    <s v="8/31/2017"/>
    <b v="0"/>
    <b v="1"/>
    <s v="publishing/nonfiction"/>
    <n v="0.05"/>
    <m/>
    <x v="5"/>
    <s v="nonfiction"/>
    <n v="0"/>
    <n v="0"/>
    <n v="0"/>
    <n v="1"/>
  </r>
  <r>
    <n v="301"/>
    <s v="Wong-Walker"/>
    <s v="Multi-channeled disintermediate policy"/>
    <n v="900"/>
    <n v="12102"/>
    <x v="1"/>
    <n v="295"/>
    <s v="US"/>
    <s v="USD"/>
    <n v="1424930400"/>
    <d v="2015-02-26T06:00:00"/>
    <s v="3/15/2015"/>
    <x v="290"/>
    <x v="0"/>
    <n v="1426395600"/>
    <d v="2015-03-15T05:00:00"/>
    <s v="3/15/2015"/>
    <b v="0"/>
    <b v="0"/>
    <s v="film &amp; video/documentary"/>
    <n v="13.446666666666667"/>
    <m/>
    <x v="4"/>
    <s v="documentary"/>
    <n v="0"/>
    <n v="0"/>
    <n v="0"/>
    <n v="0"/>
  </r>
  <r>
    <n v="302"/>
    <s v="Ferguson, Collins and Mata"/>
    <s v="Customizable bi-directional hardware"/>
    <n v="76100"/>
    <n v="24234"/>
    <x v="0"/>
    <n v="245"/>
    <s v="US"/>
    <s v="USD"/>
    <n v="1535864400"/>
    <d v="2018-09-02T05:00:00"/>
    <s v="9/16/2018"/>
    <x v="18"/>
    <x v="9"/>
    <n v="1537074000"/>
    <d v="2018-09-16T05:00:00"/>
    <s v="9/16/2018"/>
    <b v="0"/>
    <b v="0"/>
    <s v="theater/plays"/>
    <n v="0.31844940867279897"/>
    <m/>
    <x v="3"/>
    <s v="plays"/>
    <n v="0"/>
    <n v="0"/>
    <n v="0"/>
    <n v="1"/>
  </r>
  <r>
    <n v="303"/>
    <s v="Guerrero, Flores and Jenkins"/>
    <s v="Networked optimal architecture"/>
    <n v="3400"/>
    <n v="2809"/>
    <x v="0"/>
    <n v="32"/>
    <s v="US"/>
    <s v="USD"/>
    <n v="1452146400"/>
    <d v="2016-01-07T06:00:00"/>
    <s v="1/12/2016"/>
    <x v="291"/>
    <x v="7"/>
    <n v="1452578400"/>
    <d v="2016-01-12T06:00:00"/>
    <s v="1/12/2016"/>
    <b v="0"/>
    <b v="0"/>
    <s v="music/indie rock"/>
    <n v="0.82617647058823529"/>
    <m/>
    <x v="1"/>
    <s v="indie rock"/>
    <n v="0"/>
    <n v="0"/>
    <n v="0"/>
    <n v="1"/>
  </r>
  <r>
    <n v="304"/>
    <s v="Peterson PLC"/>
    <s v="User-friendly discrete benchmark"/>
    <n v="2100"/>
    <n v="11469"/>
    <x v="1"/>
    <n v="142"/>
    <s v="US"/>
    <s v="USD"/>
    <n v="1470546000"/>
    <d v="2016-08-07T05:00:00"/>
    <s v="9/17/2016"/>
    <x v="292"/>
    <x v="7"/>
    <n v="1474088400"/>
    <d v="2016-09-17T05:00:00"/>
    <s v="9/17/2016"/>
    <b v="0"/>
    <b v="0"/>
    <s v="film &amp; video/documentary"/>
    <n v="5.4614285714285717"/>
    <m/>
    <x v="4"/>
    <s v="documentary"/>
    <n v="0"/>
    <n v="0"/>
    <n v="0"/>
    <n v="0"/>
  </r>
  <r>
    <n v="305"/>
    <s v="Townsend Ltd"/>
    <s v="Grass-roots actuating policy"/>
    <n v="2800"/>
    <n v="8014"/>
    <x v="1"/>
    <n v="85"/>
    <s v="US"/>
    <s v="USD"/>
    <n v="1458363600"/>
    <d v="2016-03-19T05:00:00"/>
    <s v="4/29/2016"/>
    <x v="293"/>
    <x v="7"/>
    <n v="1461906000"/>
    <d v="2016-04-29T05:00:00"/>
    <s v="4/29/2016"/>
    <b v="0"/>
    <b v="0"/>
    <s v="theater/plays"/>
    <n v="2.8621428571428571"/>
    <m/>
    <x v="3"/>
    <s v="plays"/>
    <n v="0"/>
    <n v="0"/>
    <n v="0"/>
    <n v="0"/>
  </r>
  <r>
    <n v="306"/>
    <s v="Rush, Reed and Hall"/>
    <s v="Enterprise-wide 3rdgeneration knowledge user"/>
    <n v="6500"/>
    <n v="514"/>
    <x v="0"/>
    <n v="7"/>
    <s v="US"/>
    <s v="USD"/>
    <n v="1500008400"/>
    <d v="2017-07-14T05:00:00"/>
    <s v="7/17/2017"/>
    <x v="294"/>
    <x v="5"/>
    <n v="1500267600"/>
    <d v="2017-07-17T05:00:00"/>
    <s v="7/17/2017"/>
    <b v="0"/>
    <b v="1"/>
    <s v="theater/plays"/>
    <n v="7.9076923076923072E-2"/>
    <m/>
    <x v="3"/>
    <s v="plays"/>
    <n v="0"/>
    <n v="0"/>
    <n v="0"/>
    <n v="1"/>
  </r>
  <r>
    <n v="307"/>
    <s v="Salazar-Dodson"/>
    <s v="Face-to-face zero tolerance moderator"/>
    <n v="32900"/>
    <n v="43473"/>
    <x v="1"/>
    <n v="659"/>
    <s v="DK"/>
    <s v="DKK"/>
    <n v="1338958800"/>
    <d v="2012-06-06T05:00:00"/>
    <s v="6/26/2012"/>
    <x v="295"/>
    <x v="4"/>
    <n v="1340686800"/>
    <d v="2012-06-26T05:00:00"/>
    <s v="6/26/2012"/>
    <b v="0"/>
    <b v="1"/>
    <s v="publishing/fiction"/>
    <n v="1.3213677811550153"/>
    <m/>
    <x v="5"/>
    <s v="fiction"/>
    <n v="0"/>
    <n v="0"/>
    <n v="0"/>
    <n v="0"/>
  </r>
  <r>
    <n v="308"/>
    <s v="Davis Ltd"/>
    <s v="Grass-roots optimizing projection"/>
    <n v="118200"/>
    <n v="87560"/>
    <x v="0"/>
    <n v="803"/>
    <s v="US"/>
    <s v="USD"/>
    <n v="1303102800"/>
    <d v="2011-04-18T05:00:00"/>
    <s v="4/19/2011"/>
    <x v="296"/>
    <x v="8"/>
    <n v="1303189200"/>
    <d v="2011-04-19T05:00:00"/>
    <s v="4/19/2011"/>
    <b v="0"/>
    <b v="0"/>
    <s v="theater/plays"/>
    <n v="0.74077834179357027"/>
    <m/>
    <x v="3"/>
    <s v="plays"/>
    <n v="0"/>
    <n v="0"/>
    <n v="0"/>
    <n v="1"/>
  </r>
  <r>
    <n v="309"/>
    <s v="Harris-Perry"/>
    <s v="User-centric 6thgeneration attitude"/>
    <n v="4100"/>
    <n v="3087"/>
    <x v="3"/>
    <n v="75"/>
    <s v="US"/>
    <s v="USD"/>
    <n v="1316581200"/>
    <d v="2011-09-21T05:00:00"/>
    <s v="10/11/2011"/>
    <x v="297"/>
    <x v="8"/>
    <n v="1318309200"/>
    <d v="2011-10-11T05:00:00"/>
    <s v="10/11/2011"/>
    <b v="0"/>
    <b v="1"/>
    <s v="music/indie rock"/>
    <n v="0.75292682926829269"/>
    <m/>
    <x v="1"/>
    <s v="indie rock"/>
    <n v="1"/>
    <n v="0"/>
    <n v="0"/>
    <n v="0"/>
  </r>
  <r>
    <n v="310"/>
    <s v="Velazquez, Hunt and Ortiz"/>
    <s v="Switchable zero tolerance website"/>
    <n v="7800"/>
    <n v="1586"/>
    <x v="0"/>
    <n v="16"/>
    <s v="US"/>
    <s v="USD"/>
    <n v="1270789200"/>
    <d v="2010-04-09T05:00:00"/>
    <s v="4/25/2010"/>
    <x v="298"/>
    <x v="6"/>
    <n v="1272171600"/>
    <d v="2010-04-25T05:00:00"/>
    <s v="4/25/2010"/>
    <b v="0"/>
    <b v="0"/>
    <s v="games/video games"/>
    <n v="0.20333333333333334"/>
    <m/>
    <x v="6"/>
    <s v="video games"/>
    <n v="0"/>
    <n v="0"/>
    <n v="0"/>
    <n v="1"/>
  </r>
  <r>
    <n v="311"/>
    <s v="Flores PLC"/>
    <s v="Focused real-time help-desk"/>
    <n v="6300"/>
    <n v="12812"/>
    <x v="1"/>
    <n v="121"/>
    <s v="US"/>
    <s v="USD"/>
    <n v="1297836000"/>
    <d v="2011-02-16T06:00:00"/>
    <s v="2/28/2011"/>
    <x v="299"/>
    <x v="8"/>
    <n v="1298872800"/>
    <d v="2011-02-28T06:00:00"/>
    <s v="2/28/2011"/>
    <b v="0"/>
    <b v="0"/>
    <s v="theater/plays"/>
    <n v="2.0336507936507937"/>
    <m/>
    <x v="3"/>
    <s v="plays"/>
    <n v="0"/>
    <n v="0"/>
    <n v="0"/>
    <n v="0"/>
  </r>
  <r>
    <n v="312"/>
    <s v="Martinez LLC"/>
    <s v="Robust impactful approach"/>
    <n v="59100"/>
    <n v="183345"/>
    <x v="1"/>
    <n v="3742"/>
    <s v="US"/>
    <s v="USD"/>
    <n v="1382677200"/>
    <d v="2013-10-25T05:00:00"/>
    <s v="11/1/2013"/>
    <x v="300"/>
    <x v="2"/>
    <n v="1383282000"/>
    <d v="2013-11-01T05:00:00"/>
    <s v="11/1/2013"/>
    <b v="0"/>
    <b v="0"/>
    <s v="theater/plays"/>
    <n v="3.1022842639593908"/>
    <m/>
    <x v="3"/>
    <s v="plays"/>
    <n v="0"/>
    <n v="0"/>
    <n v="0"/>
    <n v="0"/>
  </r>
  <r>
    <n v="313"/>
    <s v="Miller-Irwin"/>
    <s v="Secured maximized policy"/>
    <n v="2200"/>
    <n v="8697"/>
    <x v="1"/>
    <n v="223"/>
    <s v="US"/>
    <s v="USD"/>
    <n v="1330322400"/>
    <d v="2012-02-27T06:00:00"/>
    <s v="2/29/2012"/>
    <x v="301"/>
    <x v="4"/>
    <n v="1330495200"/>
    <d v="2012-02-29T06:00:00"/>
    <s v="2/29/2012"/>
    <b v="0"/>
    <b v="0"/>
    <s v="music/rock"/>
    <n v="3.9531818181818181"/>
    <m/>
    <x v="1"/>
    <s v="rock"/>
    <n v="0"/>
    <n v="0"/>
    <n v="0"/>
    <n v="0"/>
  </r>
  <r>
    <n v="314"/>
    <s v="Sanchez-Morgan"/>
    <s v="Realigned upward-trending strategy"/>
    <n v="1400"/>
    <n v="4126"/>
    <x v="1"/>
    <n v="133"/>
    <s v="US"/>
    <s v="USD"/>
    <n v="1552366800"/>
    <d v="2019-03-12T05:00:00"/>
    <s v="3/17/2019"/>
    <x v="162"/>
    <x v="3"/>
    <n v="1552798800"/>
    <d v="2019-03-17T05:00:00"/>
    <s v="3/17/2019"/>
    <b v="0"/>
    <b v="1"/>
    <s v="film &amp; video/documentary"/>
    <n v="2.9471428571428571"/>
    <m/>
    <x v="4"/>
    <s v="documentary"/>
    <n v="0"/>
    <n v="0"/>
    <n v="0"/>
    <n v="0"/>
  </r>
  <r>
    <n v="315"/>
    <s v="Lopez, Adams and Johnson"/>
    <s v="Open-source interactive knowledge user"/>
    <n v="9500"/>
    <n v="3220"/>
    <x v="0"/>
    <n v="31"/>
    <s v="US"/>
    <s v="USD"/>
    <n v="1400907600"/>
    <d v="2014-05-24T05:00:00"/>
    <s v="6/22/2014"/>
    <x v="302"/>
    <x v="1"/>
    <n v="1403413200"/>
    <d v="2014-06-22T05:00:00"/>
    <s v="6/22/2014"/>
    <b v="0"/>
    <b v="0"/>
    <s v="theater/plays"/>
    <n v="0.33894736842105261"/>
    <m/>
    <x v="3"/>
    <s v="plays"/>
    <n v="0"/>
    <n v="0"/>
    <n v="0"/>
    <n v="1"/>
  </r>
  <r>
    <n v="316"/>
    <s v="Martin-Marshall"/>
    <s v="Configurable demand-driven matrix"/>
    <n v="9600"/>
    <n v="6401"/>
    <x v="0"/>
    <n v="108"/>
    <s v="IT"/>
    <s v="EUR"/>
    <n v="1574143200"/>
    <d v="2019-11-19T06:00:00"/>
    <s v="11/20/2019"/>
    <x v="303"/>
    <x v="3"/>
    <n v="1574229600"/>
    <d v="2019-11-20T06:00:00"/>
    <s v="11/20/2019"/>
    <b v="0"/>
    <b v="1"/>
    <s v="food/food trucks"/>
    <n v="0.66677083333333331"/>
    <m/>
    <x v="0"/>
    <s v="food trucks"/>
    <n v="0"/>
    <n v="0"/>
    <n v="0"/>
    <n v="1"/>
  </r>
  <r>
    <n v="317"/>
    <s v="Summers PLC"/>
    <s v="Cross-group coherent hierarchy"/>
    <n v="6600"/>
    <n v="1269"/>
    <x v="0"/>
    <n v="30"/>
    <s v="US"/>
    <s v="USD"/>
    <n v="1494738000"/>
    <d v="2017-05-14T05:00:00"/>
    <s v="5/27/2017"/>
    <x v="304"/>
    <x v="5"/>
    <n v="1495861200"/>
    <d v="2017-05-27T05:00:00"/>
    <s v="5/27/2017"/>
    <b v="0"/>
    <b v="0"/>
    <s v="theater/plays"/>
    <n v="0.19227272727272726"/>
    <m/>
    <x v="3"/>
    <s v="plays"/>
    <n v="0"/>
    <n v="0"/>
    <n v="0"/>
    <n v="1"/>
  </r>
  <r>
    <n v="318"/>
    <s v="Young, Hart and Ryan"/>
    <s v="Decentralized demand-driven open system"/>
    <n v="5700"/>
    <n v="903"/>
    <x v="0"/>
    <n v="17"/>
    <s v="US"/>
    <s v="USD"/>
    <n v="1392357600"/>
    <d v="2014-02-14T06:00:00"/>
    <s v="2/16/2014"/>
    <x v="305"/>
    <x v="1"/>
    <n v="1392530400"/>
    <d v="2014-02-16T06:00:00"/>
    <s v="2/16/2014"/>
    <b v="0"/>
    <b v="0"/>
    <s v="music/rock"/>
    <n v="0.15842105263157893"/>
    <m/>
    <x v="1"/>
    <s v="rock"/>
    <n v="0"/>
    <n v="0"/>
    <n v="0"/>
    <n v="1"/>
  </r>
  <r>
    <n v="319"/>
    <s v="Mills Group"/>
    <s v="Advanced empowering matrix"/>
    <n v="8400"/>
    <n v="3251"/>
    <x v="3"/>
    <n v="64"/>
    <s v="US"/>
    <s v="USD"/>
    <n v="1281589200"/>
    <d v="2010-08-12T05:00:00"/>
    <s v="9/5/2010"/>
    <x v="306"/>
    <x v="6"/>
    <n v="1283662800"/>
    <d v="2010-09-05T05:00:00"/>
    <s v="9/5/2010"/>
    <b v="0"/>
    <b v="0"/>
    <s v="technology/web"/>
    <n v="0.38702380952380955"/>
    <m/>
    <x v="2"/>
    <s v="web"/>
    <n v="1"/>
    <n v="0"/>
    <n v="0"/>
    <n v="0"/>
  </r>
  <r>
    <n v="320"/>
    <s v="Sandoval-Powell"/>
    <s v="Phased holistic implementation"/>
    <n v="84400"/>
    <n v="8092"/>
    <x v="0"/>
    <n v="80"/>
    <s v="US"/>
    <s v="USD"/>
    <n v="1305003600"/>
    <d v="2011-05-10T05:00:00"/>
    <s v="5/19/2011"/>
    <x v="307"/>
    <x v="8"/>
    <n v="1305781200"/>
    <d v="2011-05-19T05:00:00"/>
    <s v="5/19/2011"/>
    <b v="0"/>
    <b v="0"/>
    <s v="publishing/fiction"/>
    <n v="9.5876777251184833E-2"/>
    <m/>
    <x v="5"/>
    <s v="fiction"/>
    <n v="0"/>
    <n v="0"/>
    <n v="0"/>
    <n v="1"/>
  </r>
  <r>
    <n v="321"/>
    <s v="Mills, Frazier and Perez"/>
    <s v="Proactive attitude-oriented knowledge user"/>
    <n v="170400"/>
    <n v="160422"/>
    <x v="0"/>
    <n v="2468"/>
    <s v="US"/>
    <s v="USD"/>
    <n v="1301634000"/>
    <d v="2011-04-01T05:00:00"/>
    <s v="4/9/2011"/>
    <x v="308"/>
    <x v="8"/>
    <n v="1302325200"/>
    <d v="2011-04-09T05:00:00"/>
    <s v="4/9/2011"/>
    <b v="0"/>
    <b v="0"/>
    <s v="film &amp; video/shorts"/>
    <n v="0.94144366197183094"/>
    <m/>
    <x v="4"/>
    <s v="shorts"/>
    <n v="0"/>
    <n v="0"/>
    <n v="0"/>
    <n v="1"/>
  </r>
  <r>
    <n v="322"/>
    <s v="Hebert Group"/>
    <s v="Visionary asymmetric Graphical User Interface"/>
    <n v="117900"/>
    <n v="196377"/>
    <x v="1"/>
    <n v="5168"/>
    <s v="US"/>
    <s v="USD"/>
    <n v="1290664800"/>
    <d v="2010-11-25T06:00:00"/>
    <s v="12/8/2010"/>
    <x v="309"/>
    <x v="6"/>
    <n v="1291788000"/>
    <d v="2010-12-08T06:00:00"/>
    <s v="12/8/2010"/>
    <b v="0"/>
    <b v="0"/>
    <s v="theater/plays"/>
    <n v="1.6656234096692113"/>
    <m/>
    <x v="3"/>
    <s v="plays"/>
    <n v="0"/>
    <n v="0"/>
    <n v="0"/>
    <n v="0"/>
  </r>
  <r>
    <n v="323"/>
    <s v="Cole, Smith and Wood"/>
    <s v="Integrated zero-defect help-desk"/>
    <n v="8900"/>
    <n v="2148"/>
    <x v="0"/>
    <n v="26"/>
    <s v="GB"/>
    <s v="GBP"/>
    <n v="1395896400"/>
    <d v="2014-03-27T05:00:00"/>
    <s v="3/29/2014"/>
    <x v="310"/>
    <x v="1"/>
    <n v="1396069200"/>
    <d v="2014-03-29T05:00:00"/>
    <s v="3/29/2014"/>
    <b v="0"/>
    <b v="0"/>
    <s v="film &amp; video/documentary"/>
    <n v="0.24134831460674158"/>
    <m/>
    <x v="4"/>
    <s v="documentary"/>
    <n v="0"/>
    <n v="0"/>
    <n v="0"/>
    <n v="1"/>
  </r>
  <r>
    <n v="324"/>
    <s v="Harris, Hall and Harris"/>
    <s v="Inverse analyzing matrices"/>
    <n v="7100"/>
    <n v="11648"/>
    <x v="1"/>
    <n v="307"/>
    <s v="US"/>
    <s v="USD"/>
    <n v="1434862800"/>
    <d v="2015-06-21T05:00:00"/>
    <s v="7/3/2015"/>
    <x v="311"/>
    <x v="0"/>
    <n v="1435899600"/>
    <d v="2015-07-03T05:00:00"/>
    <s v="7/3/2015"/>
    <b v="0"/>
    <b v="1"/>
    <s v="theater/plays"/>
    <n v="1.6405633802816901"/>
    <m/>
    <x v="3"/>
    <s v="plays"/>
    <n v="0"/>
    <n v="0"/>
    <n v="0"/>
    <n v="0"/>
  </r>
  <r>
    <n v="325"/>
    <s v="Saunders Group"/>
    <s v="Programmable systemic implementation"/>
    <n v="6500"/>
    <n v="5897"/>
    <x v="0"/>
    <n v="73"/>
    <s v="US"/>
    <s v="USD"/>
    <n v="1529125200"/>
    <d v="2018-06-16T05:00:00"/>
    <s v="7/9/2018"/>
    <x v="312"/>
    <x v="9"/>
    <n v="1531112400"/>
    <d v="2018-07-09T05:00:00"/>
    <s v="7/9/2018"/>
    <b v="0"/>
    <b v="1"/>
    <s v="theater/plays"/>
    <n v="0.90723076923076929"/>
    <m/>
    <x v="3"/>
    <s v="plays"/>
    <n v="0"/>
    <n v="0"/>
    <n v="0"/>
    <n v="1"/>
  </r>
  <r>
    <n v="326"/>
    <s v="Pham, Avila and Nash"/>
    <s v="Multi-channeled next generation architecture"/>
    <n v="7200"/>
    <n v="3326"/>
    <x v="0"/>
    <n v="128"/>
    <s v="US"/>
    <s v="USD"/>
    <n v="1451109600"/>
    <d v="2015-12-26T06:00:00"/>
    <s v="1/1/2016"/>
    <x v="313"/>
    <x v="7"/>
    <n v="1451628000"/>
    <d v="2016-01-01T06:00:00"/>
    <s v="1/1/2016"/>
    <b v="0"/>
    <b v="0"/>
    <s v="film &amp; video/animation"/>
    <n v="0.46194444444444444"/>
    <m/>
    <x v="4"/>
    <s v="animation"/>
    <n v="0"/>
    <n v="0"/>
    <n v="0"/>
    <n v="1"/>
  </r>
  <r>
    <n v="327"/>
    <s v="Patterson, Salinas and Lucas"/>
    <s v="Digitized 3rdgeneration encoding"/>
    <n v="2600"/>
    <n v="1002"/>
    <x v="0"/>
    <n v="33"/>
    <s v="US"/>
    <s v="USD"/>
    <n v="1566968400"/>
    <d v="2019-08-28T05:00:00"/>
    <s v="9/1/2019"/>
    <x v="314"/>
    <x v="3"/>
    <n v="1567314000"/>
    <d v="2019-09-01T05:00:00"/>
    <s v="9/1/2019"/>
    <b v="0"/>
    <b v="1"/>
    <s v="theater/plays"/>
    <n v="0.38538461538461538"/>
    <m/>
    <x v="3"/>
    <s v="plays"/>
    <n v="0"/>
    <n v="0"/>
    <n v="0"/>
    <n v="1"/>
  </r>
  <r>
    <n v="328"/>
    <s v="Young PLC"/>
    <s v="Innovative well-modulated functionalities"/>
    <n v="98700"/>
    <n v="131826"/>
    <x v="1"/>
    <n v="2441"/>
    <s v="US"/>
    <s v="USD"/>
    <n v="1543557600"/>
    <d v="2018-11-30T06:00:00"/>
    <s v="12/11/2018"/>
    <x v="315"/>
    <x v="9"/>
    <n v="1544508000"/>
    <d v="2018-12-11T06:00:00"/>
    <s v="12/11/2018"/>
    <b v="0"/>
    <b v="0"/>
    <s v="music/rock"/>
    <n v="1.3356231003039514"/>
    <m/>
    <x v="1"/>
    <s v="rock"/>
    <n v="0"/>
    <n v="0"/>
    <n v="0"/>
    <n v="0"/>
  </r>
  <r>
    <n v="329"/>
    <s v="Willis and Sons"/>
    <s v="Fundamental incremental database"/>
    <n v="93800"/>
    <n v="21477"/>
    <x v="2"/>
    <n v="211"/>
    <s v="US"/>
    <s v="USD"/>
    <n v="1481522400"/>
    <d v="2016-12-12T06:00:00"/>
    <s v="12/23/2016"/>
    <x v="316"/>
    <x v="7"/>
    <n v="1482472800"/>
    <d v="2016-12-23T06:00:00"/>
    <s v="12/23/2016"/>
    <b v="0"/>
    <b v="0"/>
    <s v="games/video games"/>
    <n v="0.22896588486140726"/>
    <m/>
    <x v="6"/>
    <s v="video games"/>
    <n v="0"/>
    <n v="1"/>
    <n v="0"/>
    <n v="0"/>
  </r>
  <r>
    <n v="330"/>
    <s v="Thompson-Bates"/>
    <s v="Expanded encompassing open architecture"/>
    <n v="33700"/>
    <n v="62330"/>
    <x v="1"/>
    <n v="1385"/>
    <s v="GB"/>
    <s v="GBP"/>
    <n v="1512712800"/>
    <d v="2017-12-08T06:00:00"/>
    <s v="12/9/2017"/>
    <x v="317"/>
    <x v="5"/>
    <n v="1512799200"/>
    <d v="2017-12-09T06:00:00"/>
    <s v="12/9/2017"/>
    <b v="0"/>
    <b v="0"/>
    <s v="film &amp; video/documentary"/>
    <n v="1.8495548961424333"/>
    <m/>
    <x v="4"/>
    <s v="documentary"/>
    <n v="0"/>
    <n v="0"/>
    <n v="0"/>
    <n v="0"/>
  </r>
  <r>
    <n v="331"/>
    <s v="Rose-Silva"/>
    <s v="Intuitive static portal"/>
    <n v="3300"/>
    <n v="14643"/>
    <x v="1"/>
    <n v="190"/>
    <s v="US"/>
    <s v="USD"/>
    <n v="1324274400"/>
    <d v="2011-12-19T06:00:00"/>
    <s v="12/20/2011"/>
    <x v="318"/>
    <x v="8"/>
    <n v="1324360800"/>
    <d v="2011-12-20T06:00:00"/>
    <s v="12/20/2011"/>
    <b v="0"/>
    <b v="0"/>
    <s v="food/food trucks"/>
    <n v="4.4372727272727275"/>
    <m/>
    <x v="0"/>
    <s v="food trucks"/>
    <n v="0"/>
    <n v="0"/>
    <n v="0"/>
    <n v="0"/>
  </r>
  <r>
    <n v="332"/>
    <s v="Pacheco, Johnson and Torres"/>
    <s v="Optional bandwidth-monitored definition"/>
    <n v="20700"/>
    <n v="41396"/>
    <x v="1"/>
    <n v="470"/>
    <s v="US"/>
    <s v="USD"/>
    <n v="1364446800"/>
    <d v="2013-03-28T05:00:00"/>
    <s v="3/29/2013"/>
    <x v="319"/>
    <x v="2"/>
    <n v="1364533200"/>
    <d v="2013-03-29T05:00:00"/>
    <s v="3/29/2013"/>
    <b v="0"/>
    <b v="0"/>
    <s v="technology/wearables"/>
    <n v="1.999806763285024"/>
    <m/>
    <x v="2"/>
    <s v="wearables"/>
    <n v="0"/>
    <n v="0"/>
    <n v="0"/>
    <n v="0"/>
  </r>
  <r>
    <n v="333"/>
    <s v="Carlson, Dixon and Jones"/>
    <s v="Persistent well-modulated synergy"/>
    <n v="9600"/>
    <n v="11900"/>
    <x v="1"/>
    <n v="253"/>
    <s v="US"/>
    <s v="USD"/>
    <n v="1542693600"/>
    <d v="2018-11-20T06:00:00"/>
    <s v="12/18/2018"/>
    <x v="320"/>
    <x v="9"/>
    <n v="1545112800"/>
    <d v="2018-12-18T06:00:00"/>
    <s v="12/18/2018"/>
    <b v="0"/>
    <b v="0"/>
    <s v="theater/plays"/>
    <n v="1.2395833333333333"/>
    <m/>
    <x v="3"/>
    <s v="plays"/>
    <n v="0"/>
    <n v="0"/>
    <n v="0"/>
    <n v="0"/>
  </r>
  <r>
    <n v="334"/>
    <s v="Mcgee Group"/>
    <s v="Assimilated discrete algorithm"/>
    <n v="66200"/>
    <n v="123538"/>
    <x v="1"/>
    <n v="1113"/>
    <s v="US"/>
    <s v="USD"/>
    <n v="1515564000"/>
    <d v="2018-01-10T06:00:00"/>
    <s v="1/17/2018"/>
    <x v="321"/>
    <x v="9"/>
    <n v="1516168800"/>
    <d v="2018-01-17T06:00:00"/>
    <s v="1/17/2018"/>
    <b v="0"/>
    <b v="0"/>
    <s v="music/rock"/>
    <n v="1.8661329305135952"/>
    <m/>
    <x v="1"/>
    <s v="rock"/>
    <n v="0"/>
    <n v="0"/>
    <n v="0"/>
    <n v="0"/>
  </r>
  <r>
    <n v="335"/>
    <s v="Jordan-Acosta"/>
    <s v="Operative uniform hub"/>
    <n v="173800"/>
    <n v="198628"/>
    <x v="1"/>
    <n v="2283"/>
    <s v="US"/>
    <s v="USD"/>
    <n v="1573797600"/>
    <d v="2019-11-15T06:00:00"/>
    <s v="11/28/2019"/>
    <x v="322"/>
    <x v="3"/>
    <n v="1574920800"/>
    <d v="2019-11-28T06:00:00"/>
    <s v="11/28/2019"/>
    <b v="0"/>
    <b v="0"/>
    <s v="music/rock"/>
    <n v="1.1428538550057536"/>
    <m/>
    <x v="1"/>
    <s v="rock"/>
    <n v="0"/>
    <n v="0"/>
    <n v="0"/>
    <n v="0"/>
  </r>
  <r>
    <n v="336"/>
    <s v="Nunez Inc"/>
    <s v="Customizable intangible capability"/>
    <n v="70700"/>
    <n v="68602"/>
    <x v="0"/>
    <n v="1072"/>
    <s v="US"/>
    <s v="USD"/>
    <n v="1292392800"/>
    <d v="2010-12-15T06:00:00"/>
    <s v="12/16/2010"/>
    <x v="323"/>
    <x v="6"/>
    <n v="1292479200"/>
    <d v="2010-12-16T06:00:00"/>
    <s v="12/16/2010"/>
    <b v="0"/>
    <b v="1"/>
    <s v="music/rock"/>
    <n v="0.97032531824611035"/>
    <m/>
    <x v="1"/>
    <s v="rock"/>
    <n v="0"/>
    <n v="0"/>
    <n v="0"/>
    <n v="1"/>
  </r>
  <r>
    <n v="337"/>
    <s v="Hayden Ltd"/>
    <s v="Innovative didactic analyzer"/>
    <n v="94500"/>
    <n v="116064"/>
    <x v="1"/>
    <n v="1095"/>
    <s v="US"/>
    <s v="USD"/>
    <n v="1573452000"/>
    <d v="2019-11-11T06:00:00"/>
    <s v="11/12/2019"/>
    <x v="324"/>
    <x v="3"/>
    <n v="1573538400"/>
    <d v="2019-11-12T06:00:00"/>
    <s v="11/12/2019"/>
    <b v="0"/>
    <b v="0"/>
    <s v="theater/plays"/>
    <n v="1.2281904761904763"/>
    <m/>
    <x v="3"/>
    <s v="plays"/>
    <n v="0"/>
    <n v="0"/>
    <n v="0"/>
    <n v="0"/>
  </r>
  <r>
    <n v="338"/>
    <s v="Gonzalez-Burton"/>
    <s v="Decentralized intangible encoding"/>
    <n v="69800"/>
    <n v="125042"/>
    <x v="1"/>
    <n v="1690"/>
    <s v="US"/>
    <s v="USD"/>
    <n v="1317790800"/>
    <d v="2011-10-05T05:00:00"/>
    <s v="11/4/2011"/>
    <x v="325"/>
    <x v="8"/>
    <n v="1320382800"/>
    <d v="2011-11-04T05:00:00"/>
    <s v="11/4/2011"/>
    <b v="0"/>
    <b v="0"/>
    <s v="theater/plays"/>
    <n v="1.7914326647564469"/>
    <m/>
    <x v="3"/>
    <s v="plays"/>
    <n v="0"/>
    <n v="0"/>
    <n v="0"/>
    <n v="0"/>
  </r>
  <r>
    <n v="339"/>
    <s v="Lewis, Taylor and Rivers"/>
    <s v="Front-line transitional algorithm"/>
    <n v="136300"/>
    <n v="108974"/>
    <x v="3"/>
    <n v="1297"/>
    <s v="CA"/>
    <s v="CAD"/>
    <n v="1501650000"/>
    <d v="2017-08-02T05:00:00"/>
    <s v="8/16/2017"/>
    <x v="326"/>
    <x v="5"/>
    <n v="1502859600"/>
    <d v="2017-08-16T05:00:00"/>
    <s v="8/16/2017"/>
    <b v="0"/>
    <b v="0"/>
    <s v="theater/plays"/>
    <n v="0.79951577402787966"/>
    <m/>
    <x v="3"/>
    <s v="plays"/>
    <n v="1"/>
    <n v="0"/>
    <n v="0"/>
    <n v="0"/>
  </r>
  <r>
    <n v="340"/>
    <s v="Butler, Henry and Espinoza"/>
    <s v="Switchable didactic matrices"/>
    <n v="37100"/>
    <n v="34964"/>
    <x v="0"/>
    <n v="393"/>
    <s v="US"/>
    <s v="USD"/>
    <n v="1323669600"/>
    <d v="2011-12-12T06:00:00"/>
    <s v="12/13/2011"/>
    <x v="327"/>
    <x v="8"/>
    <n v="1323756000"/>
    <d v="2011-12-13T06:00:00"/>
    <s v="12/13/2011"/>
    <b v="0"/>
    <b v="0"/>
    <s v="photography/photography books"/>
    <n v="0.94242587601078165"/>
    <m/>
    <x v="7"/>
    <s v="photography books"/>
    <n v="0"/>
    <n v="0"/>
    <n v="0"/>
    <n v="1"/>
  </r>
  <r>
    <n v="341"/>
    <s v="Guzman Group"/>
    <s v="Ameliorated disintermediate utilization"/>
    <n v="114300"/>
    <n v="96777"/>
    <x v="0"/>
    <n v="1257"/>
    <s v="US"/>
    <s v="USD"/>
    <n v="1440738000"/>
    <d v="2015-08-28T05:00:00"/>
    <s v="9/4/2015"/>
    <x v="328"/>
    <x v="0"/>
    <n v="1441342800"/>
    <d v="2015-09-04T05:00:00"/>
    <s v="9/4/2015"/>
    <b v="0"/>
    <b v="0"/>
    <s v="music/indie rock"/>
    <n v="0.84669291338582675"/>
    <m/>
    <x v="1"/>
    <s v="indie rock"/>
    <n v="0"/>
    <n v="0"/>
    <n v="0"/>
    <n v="1"/>
  </r>
  <r>
    <n v="342"/>
    <s v="Gibson-Hernandez"/>
    <s v="Visionary foreground middleware"/>
    <n v="47900"/>
    <n v="31864"/>
    <x v="0"/>
    <n v="328"/>
    <s v="US"/>
    <s v="USD"/>
    <n v="1374296400"/>
    <d v="2013-07-20T05:00:00"/>
    <s v="8/1/2013"/>
    <x v="329"/>
    <x v="2"/>
    <n v="1375333200"/>
    <d v="2013-08-01T05:00:00"/>
    <s v="8/1/2013"/>
    <b v="0"/>
    <b v="0"/>
    <s v="theater/plays"/>
    <n v="0.66521920668058454"/>
    <m/>
    <x v="3"/>
    <s v="plays"/>
    <n v="0"/>
    <n v="0"/>
    <n v="0"/>
    <n v="1"/>
  </r>
  <r>
    <n v="343"/>
    <s v="Spencer-Weber"/>
    <s v="Optional zero-defect task-force"/>
    <n v="9000"/>
    <n v="4853"/>
    <x v="0"/>
    <n v="147"/>
    <s v="US"/>
    <s v="USD"/>
    <n v="1384840800"/>
    <d v="2013-11-19T06:00:00"/>
    <s v="1/11/2014"/>
    <x v="151"/>
    <x v="1"/>
    <n v="1389420000"/>
    <d v="2014-01-11T06:00:00"/>
    <s v="1/11/2014"/>
    <b v="0"/>
    <b v="0"/>
    <s v="theater/plays"/>
    <n v="0.53922222222222227"/>
    <m/>
    <x v="3"/>
    <s v="plays"/>
    <n v="0"/>
    <n v="0"/>
    <n v="0"/>
    <n v="1"/>
  </r>
  <r>
    <n v="344"/>
    <s v="Berger, Johnson and Marshall"/>
    <s v="Devolved exuding emulation"/>
    <n v="197600"/>
    <n v="82959"/>
    <x v="0"/>
    <n v="830"/>
    <s v="US"/>
    <s v="USD"/>
    <n v="1516600800"/>
    <d v="2018-01-22T06:00:00"/>
    <s v="3/3/2018"/>
    <x v="330"/>
    <x v="9"/>
    <n v="1520056800"/>
    <d v="2018-03-03T06:00:00"/>
    <s v="3/3/2018"/>
    <b v="0"/>
    <b v="0"/>
    <s v="games/video games"/>
    <n v="0.41983299595141699"/>
    <m/>
    <x v="6"/>
    <s v="video games"/>
    <n v="0"/>
    <n v="0"/>
    <n v="0"/>
    <n v="1"/>
  </r>
  <r>
    <n v="345"/>
    <s v="Taylor, Cisneros and Romero"/>
    <s v="Open-source neutral task-force"/>
    <n v="157600"/>
    <n v="23159"/>
    <x v="0"/>
    <n v="331"/>
    <s v="GB"/>
    <s v="GBP"/>
    <n v="1436418000"/>
    <d v="2015-07-09T05:00:00"/>
    <s v="7/10/2015"/>
    <x v="331"/>
    <x v="0"/>
    <n v="1436504400"/>
    <d v="2015-07-10T05:00:00"/>
    <s v="7/10/2015"/>
    <b v="0"/>
    <b v="0"/>
    <s v="film &amp; video/drama"/>
    <n v="0.14694796954314721"/>
    <m/>
    <x v="4"/>
    <s v="drama"/>
    <n v="0"/>
    <n v="0"/>
    <n v="0"/>
    <n v="1"/>
  </r>
  <r>
    <n v="346"/>
    <s v="Little-Marsh"/>
    <s v="Virtual attitude-oriented migration"/>
    <n v="8000"/>
    <n v="2758"/>
    <x v="0"/>
    <n v="25"/>
    <s v="US"/>
    <s v="USD"/>
    <n v="1503550800"/>
    <d v="2017-08-24T05:00:00"/>
    <s v="10/18/2017"/>
    <x v="332"/>
    <x v="5"/>
    <n v="1508302800"/>
    <d v="2017-10-18T05:00:00"/>
    <s v="10/18/2017"/>
    <b v="0"/>
    <b v="1"/>
    <s v="music/indie rock"/>
    <n v="0.34475"/>
    <m/>
    <x v="1"/>
    <s v="indie rock"/>
    <n v="0"/>
    <n v="0"/>
    <n v="0"/>
    <n v="1"/>
  </r>
  <r>
    <n v="347"/>
    <s v="Petersen and Sons"/>
    <s v="Open-source full-range portal"/>
    <n v="900"/>
    <n v="12607"/>
    <x v="1"/>
    <n v="191"/>
    <s v="US"/>
    <s v="USD"/>
    <n v="1423634400"/>
    <d v="2015-02-11T06:00:00"/>
    <s v="3/7/2015"/>
    <x v="333"/>
    <x v="0"/>
    <n v="1425708000"/>
    <d v="2015-03-07T06:00:00"/>
    <s v="3/7/2015"/>
    <b v="0"/>
    <b v="0"/>
    <s v="technology/web"/>
    <n v="14.007777777777777"/>
    <m/>
    <x v="2"/>
    <s v="web"/>
    <n v="0"/>
    <n v="0"/>
    <n v="0"/>
    <n v="0"/>
  </r>
  <r>
    <n v="348"/>
    <s v="Hensley Ltd"/>
    <s v="Versatile cohesive open system"/>
    <n v="199000"/>
    <n v="142823"/>
    <x v="0"/>
    <n v="3483"/>
    <s v="US"/>
    <s v="USD"/>
    <n v="1487224800"/>
    <d v="2017-02-16T06:00:00"/>
    <s v="3/1/2017"/>
    <x v="334"/>
    <x v="5"/>
    <n v="1488348000"/>
    <d v="2017-03-01T06:00:00"/>
    <s v="3/1/2017"/>
    <b v="0"/>
    <b v="0"/>
    <s v="food/food trucks"/>
    <n v="0.71770351758793971"/>
    <m/>
    <x v="0"/>
    <s v="food trucks"/>
    <n v="0"/>
    <n v="0"/>
    <n v="0"/>
    <n v="1"/>
  </r>
  <r>
    <n v="349"/>
    <s v="Navarro and Sons"/>
    <s v="Multi-layered bottom-line frame"/>
    <n v="180800"/>
    <n v="95958"/>
    <x v="0"/>
    <n v="923"/>
    <s v="US"/>
    <s v="USD"/>
    <n v="1500008400"/>
    <d v="2017-07-14T05:00:00"/>
    <s v="8/13/2017"/>
    <x v="335"/>
    <x v="5"/>
    <n v="1502600400"/>
    <d v="2017-08-13T05:00:00"/>
    <s v="8/13/2017"/>
    <b v="0"/>
    <b v="0"/>
    <s v="theater/plays"/>
    <n v="0.53074115044247783"/>
    <m/>
    <x v="3"/>
    <s v="plays"/>
    <n v="0"/>
    <n v="0"/>
    <n v="0"/>
    <n v="1"/>
  </r>
  <r>
    <n v="350"/>
    <s v="Shannon Ltd"/>
    <s v="Pre-emptive neutral capacity"/>
    <n v="100"/>
    <n v="5"/>
    <x v="0"/>
    <n v="1"/>
    <s v="US"/>
    <s v="USD"/>
    <n v="1432098000"/>
    <d v="2015-05-20T05:00:00"/>
    <s v="6/7/2015"/>
    <x v="336"/>
    <x v="0"/>
    <n v="1433653200"/>
    <d v="2015-06-07T05:00:00"/>
    <s v="6/7/2015"/>
    <b v="0"/>
    <b v="1"/>
    <s v="music/jazz"/>
    <n v="0.05"/>
    <m/>
    <x v="1"/>
    <s v="jazz"/>
    <n v="0"/>
    <n v="0"/>
    <n v="0"/>
    <n v="1"/>
  </r>
  <r>
    <n v="351"/>
    <s v="Young LLC"/>
    <s v="Universal maximized methodology"/>
    <n v="74100"/>
    <n v="94631"/>
    <x v="1"/>
    <n v="2013"/>
    <s v="US"/>
    <s v="USD"/>
    <n v="1440392400"/>
    <d v="2015-08-24T05:00:00"/>
    <s v="9/7/2015"/>
    <x v="337"/>
    <x v="0"/>
    <n v="1441602000"/>
    <d v="2015-09-07T05:00:00"/>
    <s v="9/7/2015"/>
    <b v="0"/>
    <b v="0"/>
    <s v="music/rock"/>
    <n v="1.2770715249662619"/>
    <m/>
    <x v="1"/>
    <s v="rock"/>
    <n v="0"/>
    <n v="0"/>
    <n v="0"/>
    <n v="0"/>
  </r>
  <r>
    <n v="352"/>
    <s v="Adams, Willis and Sanchez"/>
    <s v="Expanded hybrid hardware"/>
    <n v="2800"/>
    <n v="977"/>
    <x v="0"/>
    <n v="33"/>
    <s v="CA"/>
    <s v="CAD"/>
    <n v="1446876000"/>
    <d v="2015-11-07T06:00:00"/>
    <s v="11/15/2015"/>
    <x v="338"/>
    <x v="0"/>
    <n v="1447567200"/>
    <d v="2015-11-15T06:00:00"/>
    <s v="11/15/2015"/>
    <b v="0"/>
    <b v="0"/>
    <s v="theater/plays"/>
    <n v="0.34892857142857142"/>
    <m/>
    <x v="3"/>
    <s v="plays"/>
    <n v="0"/>
    <n v="0"/>
    <n v="0"/>
    <n v="1"/>
  </r>
  <r>
    <n v="353"/>
    <s v="Mills-Roy"/>
    <s v="Profit-focused multi-tasking access"/>
    <n v="33600"/>
    <n v="137961"/>
    <x v="1"/>
    <n v="1703"/>
    <s v="US"/>
    <s v="USD"/>
    <n v="1562302800"/>
    <d v="2019-07-05T05:00:00"/>
    <s v="7/6/2019"/>
    <x v="339"/>
    <x v="3"/>
    <n v="1562389200"/>
    <d v="2019-07-06T05:00:00"/>
    <s v="7/6/2019"/>
    <b v="0"/>
    <b v="0"/>
    <s v="theater/plays"/>
    <n v="4.105982142857143"/>
    <m/>
    <x v="3"/>
    <s v="plays"/>
    <n v="0"/>
    <n v="0"/>
    <n v="0"/>
    <n v="0"/>
  </r>
  <r>
    <n v="354"/>
    <s v="Brown Group"/>
    <s v="Profit-focused transitional capability"/>
    <n v="6100"/>
    <n v="7548"/>
    <x v="1"/>
    <n v="80"/>
    <s v="DK"/>
    <s v="DKK"/>
    <n v="1378184400"/>
    <d v="2013-09-03T05:00:00"/>
    <s v="9/10/2013"/>
    <x v="340"/>
    <x v="2"/>
    <n v="1378789200"/>
    <d v="2013-09-10T05:00:00"/>
    <s v="9/10/2013"/>
    <b v="0"/>
    <b v="0"/>
    <s v="film &amp; video/documentary"/>
    <n v="1.2373770491803278"/>
    <m/>
    <x v="4"/>
    <s v="documentary"/>
    <n v="0"/>
    <n v="0"/>
    <n v="0"/>
    <n v="0"/>
  </r>
  <r>
    <n v="355"/>
    <s v="Burns-Burnett"/>
    <s v="Front-line scalable definition"/>
    <n v="3800"/>
    <n v="2241"/>
    <x v="2"/>
    <n v="86"/>
    <s v="US"/>
    <s v="USD"/>
    <n v="1485064800"/>
    <d v="2017-01-22T06:00:00"/>
    <s v="3/3/2017"/>
    <x v="341"/>
    <x v="5"/>
    <n v="1488520800"/>
    <d v="2017-03-03T06:00:00"/>
    <s v="3/3/2017"/>
    <b v="0"/>
    <b v="0"/>
    <s v="technology/wearables"/>
    <n v="0.58973684210526311"/>
    <m/>
    <x v="2"/>
    <s v="wearables"/>
    <n v="0"/>
    <n v="1"/>
    <n v="0"/>
    <n v="0"/>
  </r>
  <r>
    <n v="356"/>
    <s v="Glass, Nunez and Mcdonald"/>
    <s v="Open-source systematic protocol"/>
    <n v="9300"/>
    <n v="3431"/>
    <x v="0"/>
    <n v="40"/>
    <s v="IT"/>
    <s v="EUR"/>
    <n v="1326520800"/>
    <d v="2012-01-14T06:00:00"/>
    <s v="1/23/2012"/>
    <x v="342"/>
    <x v="4"/>
    <n v="1327298400"/>
    <d v="2012-01-23T06:00:00"/>
    <s v="1/23/2012"/>
    <b v="0"/>
    <b v="0"/>
    <s v="theater/plays"/>
    <n v="0.36892473118279567"/>
    <m/>
    <x v="3"/>
    <s v="plays"/>
    <n v="0"/>
    <n v="0"/>
    <n v="0"/>
    <n v="1"/>
  </r>
  <r>
    <n v="357"/>
    <s v="Perez, Davis and Wilson"/>
    <s v="Implemented tangible algorithm"/>
    <n v="2300"/>
    <n v="4253"/>
    <x v="1"/>
    <n v="41"/>
    <s v="US"/>
    <s v="USD"/>
    <n v="1441256400"/>
    <d v="2015-09-03T05:00:00"/>
    <s v="9/28/2015"/>
    <x v="343"/>
    <x v="0"/>
    <n v="1443416400"/>
    <d v="2015-09-28T05:00:00"/>
    <s v="9/28/2015"/>
    <b v="0"/>
    <b v="0"/>
    <s v="games/video games"/>
    <n v="1.8491304347826087"/>
    <m/>
    <x v="6"/>
    <s v="video games"/>
    <n v="0"/>
    <n v="0"/>
    <n v="0"/>
    <n v="0"/>
  </r>
  <r>
    <n v="358"/>
    <s v="Diaz-Garcia"/>
    <s v="Profit-focused 3rdgeneration circuit"/>
    <n v="9700"/>
    <n v="1146"/>
    <x v="0"/>
    <n v="23"/>
    <s v="CA"/>
    <s v="CAD"/>
    <n v="1533877200"/>
    <d v="2018-08-10T05:00:00"/>
    <s v="8/13/2018"/>
    <x v="344"/>
    <x v="9"/>
    <n v="1534136400"/>
    <d v="2018-08-13T05:00:00"/>
    <s v="8/13/2018"/>
    <b v="1"/>
    <b v="0"/>
    <s v="photography/photography books"/>
    <n v="0.11814432989690722"/>
    <m/>
    <x v="7"/>
    <s v="photography books"/>
    <n v="0"/>
    <n v="0"/>
    <n v="0"/>
    <n v="1"/>
  </r>
  <r>
    <n v="359"/>
    <s v="Salazar-Moon"/>
    <s v="Compatible needs-based architecture"/>
    <n v="4000"/>
    <n v="11948"/>
    <x v="1"/>
    <n v="187"/>
    <s v="US"/>
    <s v="USD"/>
    <n v="1314421200"/>
    <d v="2011-08-27T05:00:00"/>
    <s v="9/3/2011"/>
    <x v="127"/>
    <x v="8"/>
    <n v="1315026000"/>
    <d v="2011-09-03T05:00:00"/>
    <s v="9/3/2011"/>
    <b v="0"/>
    <b v="0"/>
    <s v="film &amp; video/animation"/>
    <n v="2.9870000000000001"/>
    <m/>
    <x v="4"/>
    <s v="animation"/>
    <n v="0"/>
    <n v="0"/>
    <n v="0"/>
    <n v="0"/>
  </r>
  <r>
    <n v="360"/>
    <s v="Larsen-Chung"/>
    <s v="Right-sized zero tolerance migration"/>
    <n v="59700"/>
    <n v="135132"/>
    <x v="1"/>
    <n v="2875"/>
    <s v="GB"/>
    <s v="GBP"/>
    <n v="1293861600"/>
    <d v="2011-01-01T06:00:00"/>
    <s v="1/15/2011"/>
    <x v="345"/>
    <x v="8"/>
    <n v="1295071200"/>
    <d v="2011-01-15T06:00:00"/>
    <s v="1/15/2011"/>
    <b v="0"/>
    <b v="1"/>
    <s v="theater/plays"/>
    <n v="2.2635175879396985"/>
    <m/>
    <x v="3"/>
    <s v="plays"/>
    <n v="0"/>
    <n v="0"/>
    <n v="0"/>
    <n v="0"/>
  </r>
  <r>
    <n v="361"/>
    <s v="Anderson and Sons"/>
    <s v="Quality-focused reciprocal structure"/>
    <n v="5500"/>
    <n v="9546"/>
    <x v="1"/>
    <n v="88"/>
    <s v="US"/>
    <s v="USD"/>
    <n v="1507352400"/>
    <d v="2017-10-07T05:00:00"/>
    <s v="10/31/2017"/>
    <x v="346"/>
    <x v="5"/>
    <n v="1509426000"/>
    <d v="2017-10-31T05:00:00"/>
    <s v="10/31/2017"/>
    <b v="0"/>
    <b v="0"/>
    <s v="theater/plays"/>
    <n v="1.7356363636363636"/>
    <m/>
    <x v="3"/>
    <s v="plays"/>
    <n v="0"/>
    <n v="0"/>
    <n v="0"/>
    <n v="0"/>
  </r>
  <r>
    <n v="362"/>
    <s v="Lawrence Group"/>
    <s v="Automated actuating conglomeration"/>
    <n v="3700"/>
    <n v="13755"/>
    <x v="1"/>
    <n v="191"/>
    <s v="US"/>
    <s v="USD"/>
    <n v="1296108000"/>
    <d v="2011-01-27T06:00:00"/>
    <s v="3/6/2011"/>
    <x v="347"/>
    <x v="8"/>
    <n v="1299391200"/>
    <d v="2011-03-06T06:00:00"/>
    <s v="3/6/2011"/>
    <b v="0"/>
    <b v="0"/>
    <s v="music/rock"/>
    <n v="3.7175675675675675"/>
    <m/>
    <x v="1"/>
    <s v="rock"/>
    <n v="0"/>
    <n v="0"/>
    <n v="0"/>
    <n v="0"/>
  </r>
  <r>
    <n v="363"/>
    <s v="Gray-Davis"/>
    <s v="Re-contextualized local initiative"/>
    <n v="5200"/>
    <n v="8330"/>
    <x v="1"/>
    <n v="139"/>
    <s v="US"/>
    <s v="USD"/>
    <n v="1324965600"/>
    <d v="2011-12-27T06:00:00"/>
    <s v="12/28/2011"/>
    <x v="348"/>
    <x v="8"/>
    <n v="1325052000"/>
    <d v="2011-12-28T06:00:00"/>
    <s v="12/28/2011"/>
    <b v="0"/>
    <b v="0"/>
    <s v="music/rock"/>
    <n v="1.601923076923077"/>
    <m/>
    <x v="1"/>
    <s v="rock"/>
    <n v="0"/>
    <n v="0"/>
    <n v="0"/>
    <n v="0"/>
  </r>
  <r>
    <n v="364"/>
    <s v="Ramirez-Myers"/>
    <s v="Switchable intangible definition"/>
    <n v="900"/>
    <n v="14547"/>
    <x v="1"/>
    <n v="186"/>
    <s v="US"/>
    <s v="USD"/>
    <n v="1520229600"/>
    <d v="2018-03-05T06:00:00"/>
    <s v="4/4/2018"/>
    <x v="349"/>
    <x v="9"/>
    <n v="1522818000"/>
    <d v="2018-04-04T05:00:00"/>
    <s v="4/4/2018"/>
    <b v="0"/>
    <b v="0"/>
    <s v="music/indie rock"/>
    <n v="16.163333333333334"/>
    <m/>
    <x v="1"/>
    <s v="indie rock"/>
    <n v="0"/>
    <n v="0"/>
    <n v="0"/>
    <n v="0"/>
  </r>
  <r>
    <n v="365"/>
    <s v="Lucas, Hall and Bonilla"/>
    <s v="Networked bottom-line initiative"/>
    <n v="1600"/>
    <n v="11735"/>
    <x v="1"/>
    <n v="112"/>
    <s v="AU"/>
    <s v="AUD"/>
    <n v="1482991200"/>
    <d v="2016-12-29T06:00:00"/>
    <s v="1/25/2017"/>
    <x v="350"/>
    <x v="5"/>
    <n v="1485324000"/>
    <d v="2017-01-25T06:00:00"/>
    <s v="1/25/2017"/>
    <b v="0"/>
    <b v="0"/>
    <s v="theater/plays"/>
    <n v="7.3343749999999996"/>
    <m/>
    <x v="3"/>
    <s v="plays"/>
    <n v="0"/>
    <n v="0"/>
    <n v="0"/>
    <n v="0"/>
  </r>
  <r>
    <n v="366"/>
    <s v="Williams, Perez and Villegas"/>
    <s v="Robust directional system engine"/>
    <n v="1800"/>
    <n v="10658"/>
    <x v="1"/>
    <n v="101"/>
    <s v="US"/>
    <s v="USD"/>
    <n v="1294034400"/>
    <d v="2011-01-03T06:00:00"/>
    <s v="1/4/2011"/>
    <x v="351"/>
    <x v="8"/>
    <n v="1294120800"/>
    <d v="2011-01-04T06:00:00"/>
    <s v="1/4/2011"/>
    <b v="0"/>
    <b v="1"/>
    <s v="theater/plays"/>
    <n v="5.9211111111111112"/>
    <m/>
    <x v="3"/>
    <s v="plays"/>
    <n v="0"/>
    <n v="0"/>
    <n v="0"/>
    <n v="0"/>
  </r>
  <r>
    <n v="367"/>
    <s v="Brooks, Jones and Ingram"/>
    <s v="Triple-buffered explicit methodology"/>
    <n v="9900"/>
    <n v="1870"/>
    <x v="0"/>
    <n v="75"/>
    <s v="US"/>
    <s v="USD"/>
    <n v="1413608400"/>
    <d v="2014-10-18T05:00:00"/>
    <s v="11/11/2014"/>
    <x v="33"/>
    <x v="1"/>
    <n v="1415685600"/>
    <d v="2014-11-11T06:00:00"/>
    <s v="11/11/2014"/>
    <b v="0"/>
    <b v="1"/>
    <s v="theater/plays"/>
    <n v="0.18888888888888888"/>
    <m/>
    <x v="3"/>
    <s v="plays"/>
    <n v="0"/>
    <n v="0"/>
    <n v="0"/>
    <n v="1"/>
  </r>
  <r>
    <n v="368"/>
    <s v="Whitaker, Wallace and Daniels"/>
    <s v="Reactive directional capacity"/>
    <n v="5200"/>
    <n v="14394"/>
    <x v="1"/>
    <n v="206"/>
    <s v="GB"/>
    <s v="GBP"/>
    <n v="1286946000"/>
    <d v="2010-10-13T05:00:00"/>
    <s v="11/5/2010"/>
    <x v="352"/>
    <x v="6"/>
    <n v="1288933200"/>
    <d v="2010-11-05T05:00:00"/>
    <s v="11/5/2010"/>
    <b v="0"/>
    <b v="1"/>
    <s v="film &amp; video/documentary"/>
    <n v="2.7680769230769231"/>
    <m/>
    <x v="4"/>
    <s v="documentary"/>
    <n v="0"/>
    <n v="0"/>
    <n v="0"/>
    <n v="0"/>
  </r>
  <r>
    <n v="369"/>
    <s v="Smith-Gonzalez"/>
    <s v="Polarized needs-based approach"/>
    <n v="5400"/>
    <n v="14743"/>
    <x v="1"/>
    <n v="154"/>
    <s v="US"/>
    <s v="USD"/>
    <n v="1359871200"/>
    <d v="2013-02-03T06:00:00"/>
    <s v="3/14/2013"/>
    <x v="353"/>
    <x v="2"/>
    <n v="1363237200"/>
    <d v="2013-03-14T05:00:00"/>
    <s v="3/14/2013"/>
    <b v="0"/>
    <b v="1"/>
    <s v="film &amp; video/television"/>
    <n v="2.730185185185185"/>
    <m/>
    <x v="4"/>
    <s v="television"/>
    <n v="0"/>
    <n v="0"/>
    <n v="0"/>
    <n v="0"/>
  </r>
  <r>
    <n v="370"/>
    <s v="Skinner PLC"/>
    <s v="Intuitive well-modulated middleware"/>
    <n v="112300"/>
    <n v="178965"/>
    <x v="1"/>
    <n v="5966"/>
    <s v="US"/>
    <s v="USD"/>
    <n v="1555304400"/>
    <d v="2019-04-15T05:00:00"/>
    <s v="4/21/2019"/>
    <x v="354"/>
    <x v="3"/>
    <n v="1555822800"/>
    <d v="2019-04-21T05:00:00"/>
    <s v="4/21/2019"/>
    <b v="0"/>
    <b v="0"/>
    <s v="theater/plays"/>
    <n v="1.593633125556545"/>
    <m/>
    <x v="3"/>
    <s v="plays"/>
    <n v="0"/>
    <n v="0"/>
    <n v="0"/>
    <n v="0"/>
  </r>
  <r>
    <n v="371"/>
    <s v="Nolan, Smith and Sanchez"/>
    <s v="Multi-channeled logistical matrices"/>
    <n v="189200"/>
    <n v="128410"/>
    <x v="0"/>
    <n v="2176"/>
    <s v="US"/>
    <s v="USD"/>
    <n v="1423375200"/>
    <d v="2015-02-08T06:00:00"/>
    <s v="3/31/2015"/>
    <x v="355"/>
    <x v="0"/>
    <n v="1427778000"/>
    <d v="2015-03-31T05:00:00"/>
    <s v="3/31/2015"/>
    <b v="0"/>
    <b v="0"/>
    <s v="theater/plays"/>
    <n v="0.67869978858350954"/>
    <m/>
    <x v="3"/>
    <s v="plays"/>
    <n v="0"/>
    <n v="0"/>
    <n v="0"/>
    <n v="1"/>
  </r>
  <r>
    <n v="372"/>
    <s v="Green-Carr"/>
    <s v="Pre-emptive bifurcated artificial intelligence"/>
    <n v="900"/>
    <n v="14324"/>
    <x v="1"/>
    <n v="169"/>
    <s v="US"/>
    <s v="USD"/>
    <n v="1420696800"/>
    <d v="2015-01-08T06:00:00"/>
    <s v="1/28/2015"/>
    <x v="356"/>
    <x v="0"/>
    <n v="1422424800"/>
    <d v="2015-01-28T06:00:00"/>
    <s v="1/28/2015"/>
    <b v="0"/>
    <b v="1"/>
    <s v="film &amp; video/documentary"/>
    <n v="15.915555555555555"/>
    <m/>
    <x v="4"/>
    <s v="documentary"/>
    <n v="0"/>
    <n v="0"/>
    <n v="0"/>
    <n v="0"/>
  </r>
  <r>
    <n v="373"/>
    <s v="Brown-Parker"/>
    <s v="Down-sized coherent toolset"/>
    <n v="22500"/>
    <n v="164291"/>
    <x v="1"/>
    <n v="2106"/>
    <s v="US"/>
    <s v="USD"/>
    <n v="1502946000"/>
    <d v="2017-08-17T05:00:00"/>
    <s v="8/25/2017"/>
    <x v="357"/>
    <x v="5"/>
    <n v="1503637200"/>
    <d v="2017-08-25T05:00:00"/>
    <s v="8/25/2017"/>
    <b v="0"/>
    <b v="0"/>
    <s v="theater/plays"/>
    <n v="7.3018222222222224"/>
    <m/>
    <x v="3"/>
    <s v="plays"/>
    <n v="0"/>
    <n v="0"/>
    <n v="0"/>
    <n v="0"/>
  </r>
  <r>
    <n v="374"/>
    <s v="Marshall Inc"/>
    <s v="Open-source multi-tasking data-warehouse"/>
    <n v="167400"/>
    <n v="22073"/>
    <x v="0"/>
    <n v="441"/>
    <s v="US"/>
    <s v="USD"/>
    <n v="1547186400"/>
    <d v="2019-01-11T06:00:00"/>
    <s v="1/16/2019"/>
    <x v="358"/>
    <x v="3"/>
    <n v="1547618400"/>
    <d v="2019-01-16T06:00:00"/>
    <s v="1/16/2019"/>
    <b v="0"/>
    <b v="1"/>
    <s v="film &amp; video/documentary"/>
    <n v="0.13185782556750297"/>
    <m/>
    <x v="4"/>
    <s v="documentary"/>
    <n v="0"/>
    <n v="0"/>
    <n v="0"/>
    <n v="1"/>
  </r>
  <r>
    <n v="375"/>
    <s v="Leblanc-Pineda"/>
    <s v="Future-proofed upward-trending contingency"/>
    <n v="2700"/>
    <n v="1479"/>
    <x v="0"/>
    <n v="25"/>
    <s v="US"/>
    <s v="USD"/>
    <n v="1444971600"/>
    <d v="2015-10-16T05:00:00"/>
    <s v="12/12/2015"/>
    <x v="359"/>
    <x v="0"/>
    <n v="1449900000"/>
    <d v="2015-12-12T06:00:00"/>
    <s v="12/12/2015"/>
    <b v="0"/>
    <b v="0"/>
    <s v="music/indie rock"/>
    <n v="0.54777777777777781"/>
    <m/>
    <x v="1"/>
    <s v="indie rock"/>
    <n v="0"/>
    <n v="0"/>
    <n v="0"/>
    <n v="1"/>
  </r>
  <r>
    <n v="376"/>
    <s v="Perry PLC"/>
    <s v="Mandatory uniform matrix"/>
    <n v="3400"/>
    <n v="12275"/>
    <x v="1"/>
    <n v="131"/>
    <s v="US"/>
    <s v="USD"/>
    <n v="1404622800"/>
    <d v="2014-07-06T05:00:00"/>
    <s v="7/12/2014"/>
    <x v="360"/>
    <x v="1"/>
    <n v="1405141200"/>
    <d v="2014-07-12T05:00:00"/>
    <s v="7/12/2014"/>
    <b v="0"/>
    <b v="0"/>
    <s v="music/rock"/>
    <n v="3.6102941176470589"/>
    <m/>
    <x v="1"/>
    <s v="rock"/>
    <n v="0"/>
    <n v="0"/>
    <n v="0"/>
    <n v="0"/>
  </r>
  <r>
    <n v="377"/>
    <s v="Klein, Stark and Livingston"/>
    <s v="Phased methodical initiative"/>
    <n v="49700"/>
    <n v="5098"/>
    <x v="0"/>
    <n v="127"/>
    <s v="US"/>
    <s v="USD"/>
    <n v="1571720400"/>
    <d v="2019-10-22T05:00:00"/>
    <s v="11/5/2019"/>
    <x v="361"/>
    <x v="3"/>
    <n v="1572933600"/>
    <d v="2019-11-05T06:00:00"/>
    <s v="11/5/2019"/>
    <b v="0"/>
    <b v="0"/>
    <s v="theater/plays"/>
    <n v="0.10257545271629778"/>
    <m/>
    <x v="3"/>
    <s v="plays"/>
    <n v="0"/>
    <n v="0"/>
    <n v="0"/>
    <n v="1"/>
  </r>
  <r>
    <n v="378"/>
    <s v="Fleming-Oliver"/>
    <s v="Managed stable function"/>
    <n v="178200"/>
    <n v="24882"/>
    <x v="0"/>
    <n v="355"/>
    <s v="US"/>
    <s v="USD"/>
    <n v="1526878800"/>
    <d v="2018-05-21T05:00:00"/>
    <s v="6/28/2018"/>
    <x v="362"/>
    <x v="9"/>
    <n v="1530162000"/>
    <d v="2018-06-28T05:00:00"/>
    <s v="6/28/2018"/>
    <b v="0"/>
    <b v="0"/>
    <s v="film &amp; video/documentary"/>
    <n v="0.13962962962962963"/>
    <m/>
    <x v="4"/>
    <s v="documentary"/>
    <n v="0"/>
    <n v="0"/>
    <n v="0"/>
    <n v="1"/>
  </r>
  <r>
    <n v="379"/>
    <s v="Reilly, Aguirre and Johnson"/>
    <s v="Realigned clear-thinking migration"/>
    <n v="7200"/>
    <n v="2912"/>
    <x v="0"/>
    <n v="44"/>
    <s v="GB"/>
    <s v="GBP"/>
    <n v="1319691600"/>
    <d v="2011-10-27T05:00:00"/>
    <s v="11/10/2011"/>
    <x v="363"/>
    <x v="8"/>
    <n v="1320904800"/>
    <d v="2011-11-10T06:00:00"/>
    <s v="11/10/2011"/>
    <b v="0"/>
    <b v="0"/>
    <s v="theater/plays"/>
    <n v="0.40444444444444444"/>
    <m/>
    <x v="3"/>
    <s v="plays"/>
    <n v="0"/>
    <n v="0"/>
    <n v="0"/>
    <n v="1"/>
  </r>
  <r>
    <n v="380"/>
    <s v="Davidson, Wilcox and Lewis"/>
    <s v="Optional clear-thinking process improvement"/>
    <n v="2500"/>
    <n v="4008"/>
    <x v="1"/>
    <n v="84"/>
    <s v="US"/>
    <s v="USD"/>
    <n v="1371963600"/>
    <d v="2013-06-23T05:00:00"/>
    <s v="6/28/2013"/>
    <x v="364"/>
    <x v="2"/>
    <n v="1372395600"/>
    <d v="2013-06-28T05:00:00"/>
    <s v="6/28/2013"/>
    <b v="0"/>
    <b v="0"/>
    <s v="theater/plays"/>
    <n v="1.6032"/>
    <m/>
    <x v="3"/>
    <s v="plays"/>
    <n v="0"/>
    <n v="0"/>
    <n v="0"/>
    <n v="0"/>
  </r>
  <r>
    <n v="381"/>
    <s v="Michael, Anderson and Vincent"/>
    <s v="Cross-group global moratorium"/>
    <n v="5300"/>
    <n v="9749"/>
    <x v="1"/>
    <n v="155"/>
    <s v="US"/>
    <s v="USD"/>
    <n v="1433739600"/>
    <d v="2015-06-08T05:00:00"/>
    <s v="7/24/2015"/>
    <x v="365"/>
    <x v="0"/>
    <n v="1437714000"/>
    <d v="2015-07-24T05:00:00"/>
    <s v="7/24/2015"/>
    <b v="0"/>
    <b v="0"/>
    <s v="theater/plays"/>
    <n v="1.8394339622641509"/>
    <m/>
    <x v="3"/>
    <s v="plays"/>
    <n v="0"/>
    <n v="0"/>
    <n v="0"/>
    <n v="0"/>
  </r>
  <r>
    <n v="382"/>
    <s v="King Ltd"/>
    <s v="Visionary systemic process improvement"/>
    <n v="9100"/>
    <n v="5803"/>
    <x v="0"/>
    <n v="67"/>
    <s v="US"/>
    <s v="USD"/>
    <n v="1508130000"/>
    <d v="2017-10-16T05:00:00"/>
    <s v="11/4/2017"/>
    <x v="366"/>
    <x v="5"/>
    <n v="1509771600"/>
    <d v="2017-11-04T05:00:00"/>
    <s v="11/4/2017"/>
    <b v="0"/>
    <b v="0"/>
    <s v="photography/photography books"/>
    <n v="0.63769230769230767"/>
    <m/>
    <x v="7"/>
    <s v="photography books"/>
    <n v="0"/>
    <n v="0"/>
    <n v="0"/>
    <n v="1"/>
  </r>
  <r>
    <n v="383"/>
    <s v="Baker Ltd"/>
    <s v="Progressive intangible flexibility"/>
    <n v="6300"/>
    <n v="14199"/>
    <x v="1"/>
    <n v="189"/>
    <s v="US"/>
    <s v="USD"/>
    <n v="1550037600"/>
    <d v="2019-02-13T06:00:00"/>
    <s v="2/19/2019"/>
    <x v="285"/>
    <x v="3"/>
    <n v="1550556000"/>
    <d v="2019-02-19T06:00:00"/>
    <s v="2/19/2019"/>
    <b v="0"/>
    <b v="1"/>
    <s v="food/food trucks"/>
    <n v="2.2538095238095237"/>
    <m/>
    <x v="0"/>
    <s v="food trucks"/>
    <n v="0"/>
    <n v="0"/>
    <n v="0"/>
    <n v="0"/>
  </r>
  <r>
    <n v="384"/>
    <s v="Baker, Collins and Smith"/>
    <s v="Reactive real-time software"/>
    <n v="114400"/>
    <n v="196779"/>
    <x v="1"/>
    <n v="4799"/>
    <s v="US"/>
    <s v="USD"/>
    <n v="1486706400"/>
    <d v="2017-02-10T06:00:00"/>
    <s v="3/9/2017"/>
    <x v="367"/>
    <x v="5"/>
    <n v="1489039200"/>
    <d v="2017-03-09T06:00:00"/>
    <s v="3/9/2017"/>
    <b v="1"/>
    <b v="1"/>
    <s v="film &amp; video/documentary"/>
    <n v="1.7200961538461539"/>
    <m/>
    <x v="4"/>
    <s v="documentary"/>
    <n v="0"/>
    <n v="0"/>
    <n v="0"/>
    <n v="0"/>
  </r>
  <r>
    <n v="385"/>
    <s v="Warren-Harrison"/>
    <s v="Programmable incremental knowledge user"/>
    <n v="38900"/>
    <n v="56859"/>
    <x v="1"/>
    <n v="1137"/>
    <s v="US"/>
    <s v="USD"/>
    <n v="1553835600"/>
    <d v="2019-03-29T05:00:00"/>
    <s v="4/30/2019"/>
    <x v="368"/>
    <x v="3"/>
    <n v="1556600400"/>
    <d v="2019-04-30T05:00:00"/>
    <s v="4/30/2019"/>
    <b v="0"/>
    <b v="0"/>
    <s v="publishing/nonfiction"/>
    <n v="1.4616709511568124"/>
    <m/>
    <x v="5"/>
    <s v="nonfiction"/>
    <n v="0"/>
    <n v="0"/>
    <n v="0"/>
    <n v="0"/>
  </r>
  <r>
    <n v="386"/>
    <s v="Gardner Group"/>
    <s v="Progressive 5thgeneration customer loyalty"/>
    <n v="135500"/>
    <n v="103554"/>
    <x v="0"/>
    <n v="1068"/>
    <s v="US"/>
    <s v="USD"/>
    <n v="1277528400"/>
    <d v="2010-06-26T05:00:00"/>
    <s v="7/8/2010"/>
    <x v="369"/>
    <x v="6"/>
    <n v="1278565200"/>
    <d v="2010-07-08T05:00:00"/>
    <s v="7/8/2010"/>
    <b v="0"/>
    <b v="0"/>
    <s v="theater/plays"/>
    <n v="0.76423616236162362"/>
    <m/>
    <x v="3"/>
    <s v="plays"/>
    <n v="0"/>
    <n v="0"/>
    <n v="0"/>
    <n v="1"/>
  </r>
  <r>
    <n v="387"/>
    <s v="Flores-Lambert"/>
    <s v="Triple-buffered logistical frame"/>
    <n v="109000"/>
    <n v="42795"/>
    <x v="0"/>
    <n v="424"/>
    <s v="US"/>
    <s v="USD"/>
    <n v="1339477200"/>
    <d v="2012-06-12T05:00:00"/>
    <s v="6/17/2012"/>
    <x v="370"/>
    <x v="4"/>
    <n v="1339909200"/>
    <d v="2012-06-17T05:00:00"/>
    <s v="6/17/2012"/>
    <b v="0"/>
    <b v="0"/>
    <s v="technology/wearables"/>
    <n v="0.39261467889908258"/>
    <m/>
    <x v="2"/>
    <s v="wearables"/>
    <n v="0"/>
    <n v="0"/>
    <n v="0"/>
    <n v="1"/>
  </r>
  <r>
    <n v="388"/>
    <s v="Cruz Ltd"/>
    <s v="Exclusive dynamic adapter"/>
    <n v="114800"/>
    <n v="12938"/>
    <x v="3"/>
    <n v="145"/>
    <s v="CH"/>
    <s v="CHF"/>
    <n v="1325656800"/>
    <d v="2012-01-04T06:00:00"/>
    <s v="1/6/2012"/>
    <x v="371"/>
    <x v="4"/>
    <n v="1325829600"/>
    <d v="2012-01-06T06:00:00"/>
    <s v="1/6/2012"/>
    <b v="0"/>
    <b v="0"/>
    <s v="music/indie rock"/>
    <n v="0.11270034843205574"/>
    <m/>
    <x v="1"/>
    <s v="indie rock"/>
    <n v="1"/>
    <n v="0"/>
    <n v="0"/>
    <n v="0"/>
  </r>
  <r>
    <n v="389"/>
    <s v="Knox-Garner"/>
    <s v="Automated systemic hierarchy"/>
    <n v="83000"/>
    <n v="101352"/>
    <x v="1"/>
    <n v="1152"/>
    <s v="US"/>
    <s v="USD"/>
    <n v="1288242000"/>
    <d v="2010-10-28T05:00:00"/>
    <s v="11/24/2010"/>
    <x v="372"/>
    <x v="6"/>
    <n v="1290578400"/>
    <d v="2010-11-24T06:00:00"/>
    <s v="11/24/2010"/>
    <b v="0"/>
    <b v="0"/>
    <s v="theater/plays"/>
    <n v="1.2211084337349398"/>
    <m/>
    <x v="3"/>
    <s v="plays"/>
    <n v="0"/>
    <n v="0"/>
    <n v="0"/>
    <n v="0"/>
  </r>
  <r>
    <n v="390"/>
    <s v="Davis-Allen"/>
    <s v="Digitized eco-centric core"/>
    <n v="2400"/>
    <n v="4477"/>
    <x v="1"/>
    <n v="50"/>
    <s v="US"/>
    <s v="USD"/>
    <n v="1379048400"/>
    <d v="2013-09-13T05:00:00"/>
    <s v="9/28/2013"/>
    <x v="373"/>
    <x v="2"/>
    <n v="1380344400"/>
    <d v="2013-09-28T05:00:00"/>
    <s v="9/28/2013"/>
    <b v="0"/>
    <b v="0"/>
    <s v="photography/photography books"/>
    <n v="1.8654166666666667"/>
    <m/>
    <x v="7"/>
    <s v="photography books"/>
    <n v="0"/>
    <n v="0"/>
    <n v="0"/>
    <n v="0"/>
  </r>
  <r>
    <n v="391"/>
    <s v="Miller-Patel"/>
    <s v="Mandatory uniform strategy"/>
    <n v="60400"/>
    <n v="4393"/>
    <x v="0"/>
    <n v="151"/>
    <s v="US"/>
    <s v="USD"/>
    <n v="1389679200"/>
    <d v="2014-01-14T06:00:00"/>
    <s v="1/16/2014"/>
    <x v="374"/>
    <x v="1"/>
    <n v="1389852000"/>
    <d v="2014-01-16T06:00:00"/>
    <s v="1/16/2014"/>
    <b v="0"/>
    <b v="0"/>
    <s v="publishing/nonfiction"/>
    <n v="7.27317880794702E-2"/>
    <m/>
    <x v="5"/>
    <s v="nonfiction"/>
    <n v="0"/>
    <n v="0"/>
    <n v="0"/>
    <n v="1"/>
  </r>
  <r>
    <n v="392"/>
    <s v="Hernandez-Grimes"/>
    <s v="Profit-focused zero administration forecast"/>
    <n v="102900"/>
    <n v="67546"/>
    <x v="0"/>
    <n v="1608"/>
    <s v="US"/>
    <s v="USD"/>
    <n v="1294293600"/>
    <d v="2011-01-06T06:00:00"/>
    <s v="1/8/2011"/>
    <x v="375"/>
    <x v="8"/>
    <n v="1294466400"/>
    <d v="2011-01-08T06:00:00"/>
    <s v="1/8/2011"/>
    <b v="0"/>
    <b v="0"/>
    <s v="technology/wearables"/>
    <n v="0.65642371234207963"/>
    <m/>
    <x v="2"/>
    <s v="wearables"/>
    <n v="0"/>
    <n v="0"/>
    <n v="0"/>
    <n v="1"/>
  </r>
  <r>
    <n v="393"/>
    <s v="Owens, Hall and Gonzalez"/>
    <s v="De-engineered static orchestration"/>
    <n v="62800"/>
    <n v="143788"/>
    <x v="1"/>
    <n v="3059"/>
    <s v="CA"/>
    <s v="CAD"/>
    <n v="1500267600"/>
    <d v="2017-07-17T05:00:00"/>
    <s v="7/18/2017"/>
    <x v="376"/>
    <x v="5"/>
    <n v="1500354000"/>
    <d v="2017-07-18T05:00:00"/>
    <s v="7/18/2017"/>
    <b v="0"/>
    <b v="0"/>
    <s v="music/jazz"/>
    <n v="2.2896178343949045"/>
    <m/>
    <x v="1"/>
    <s v="jazz"/>
    <n v="0"/>
    <n v="0"/>
    <n v="0"/>
    <n v="0"/>
  </r>
  <r>
    <n v="394"/>
    <s v="Noble-Bailey"/>
    <s v="Customizable dynamic info-mediaries"/>
    <n v="800"/>
    <n v="3755"/>
    <x v="1"/>
    <n v="34"/>
    <s v="US"/>
    <s v="USD"/>
    <n v="1375074000"/>
    <d v="2013-07-29T05:00:00"/>
    <s v="8/8/2013"/>
    <x v="377"/>
    <x v="2"/>
    <n v="1375938000"/>
    <d v="2013-08-08T05:00:00"/>
    <s v="8/8/2013"/>
    <b v="0"/>
    <b v="1"/>
    <s v="film &amp; video/documentary"/>
    <n v="4.6937499999999996"/>
    <m/>
    <x v="4"/>
    <s v="documentary"/>
    <n v="0"/>
    <n v="0"/>
    <n v="0"/>
    <n v="0"/>
  </r>
  <r>
    <n v="395"/>
    <s v="Taylor PLC"/>
    <s v="Enhanced incremental budgetary management"/>
    <n v="7100"/>
    <n v="9238"/>
    <x v="1"/>
    <n v="220"/>
    <s v="US"/>
    <s v="USD"/>
    <n v="1323324000"/>
    <d v="2011-12-08T06:00:00"/>
    <s v="12/9/2011"/>
    <x v="378"/>
    <x v="8"/>
    <n v="1323410400"/>
    <d v="2011-12-09T06:00:00"/>
    <s v="12/9/2011"/>
    <b v="1"/>
    <b v="0"/>
    <s v="theater/plays"/>
    <n v="1.3011267605633803"/>
    <m/>
    <x v="3"/>
    <s v="plays"/>
    <n v="0"/>
    <n v="0"/>
    <n v="0"/>
    <n v="0"/>
  </r>
  <r>
    <n v="396"/>
    <s v="Holmes PLC"/>
    <s v="Digitized local info-mediaries"/>
    <n v="46100"/>
    <n v="77012"/>
    <x v="1"/>
    <n v="1604"/>
    <s v="AU"/>
    <s v="AUD"/>
    <n v="1538715600"/>
    <d v="2018-10-05T05:00:00"/>
    <s v="10/13/2018"/>
    <x v="379"/>
    <x v="9"/>
    <n v="1539406800"/>
    <d v="2018-10-13T05:00:00"/>
    <s v="10/13/2018"/>
    <b v="0"/>
    <b v="0"/>
    <s v="film &amp; video/drama"/>
    <n v="1.6705422993492407"/>
    <m/>
    <x v="4"/>
    <s v="drama"/>
    <n v="0"/>
    <n v="0"/>
    <n v="0"/>
    <n v="0"/>
  </r>
  <r>
    <n v="397"/>
    <s v="Jones-Martin"/>
    <s v="Virtual systematic monitoring"/>
    <n v="8100"/>
    <n v="14083"/>
    <x v="1"/>
    <n v="454"/>
    <s v="US"/>
    <s v="USD"/>
    <n v="1369285200"/>
    <d v="2013-05-23T05:00:00"/>
    <s v="5/29/2013"/>
    <x v="380"/>
    <x v="2"/>
    <n v="1369803600"/>
    <d v="2013-05-29T05:00:00"/>
    <s v="5/29/2013"/>
    <b v="0"/>
    <b v="0"/>
    <s v="music/rock"/>
    <n v="1.738641975308642"/>
    <m/>
    <x v="1"/>
    <s v="rock"/>
    <n v="0"/>
    <n v="0"/>
    <n v="0"/>
    <n v="0"/>
  </r>
  <r>
    <n v="398"/>
    <s v="Myers LLC"/>
    <s v="Reactive bottom-line open architecture"/>
    <n v="1700"/>
    <n v="12202"/>
    <x v="1"/>
    <n v="123"/>
    <s v="IT"/>
    <s v="EUR"/>
    <n v="1525755600"/>
    <d v="2018-05-08T05:00:00"/>
    <s v="5/10/2018"/>
    <x v="103"/>
    <x v="9"/>
    <n v="1525928400"/>
    <d v="2018-05-10T05:00:00"/>
    <s v="5/10/2018"/>
    <b v="0"/>
    <b v="1"/>
    <s v="film &amp; video/animation"/>
    <n v="7.1776470588235295"/>
    <m/>
    <x v="4"/>
    <s v="animation"/>
    <n v="0"/>
    <n v="0"/>
    <n v="0"/>
    <n v="0"/>
  </r>
  <r>
    <n v="399"/>
    <s v="Acosta, Mullins and Morris"/>
    <s v="Pre-emptive interactive model"/>
    <n v="97300"/>
    <n v="62127"/>
    <x v="0"/>
    <n v="941"/>
    <s v="US"/>
    <s v="USD"/>
    <n v="1296626400"/>
    <d v="2011-02-02T06:00:00"/>
    <s v="2/9/2011"/>
    <x v="381"/>
    <x v="8"/>
    <n v="1297231200"/>
    <d v="2011-02-09T06:00:00"/>
    <s v="2/9/2011"/>
    <b v="0"/>
    <b v="0"/>
    <s v="music/indie rock"/>
    <n v="0.63850976361767731"/>
    <m/>
    <x v="1"/>
    <s v="indie rock"/>
    <n v="0"/>
    <n v="0"/>
    <n v="0"/>
    <n v="1"/>
  </r>
  <r>
    <n v="400"/>
    <s v="Bell PLC"/>
    <s v="Ergonomic eco-centric open architecture"/>
    <n v="100"/>
    <n v="2"/>
    <x v="0"/>
    <n v="1"/>
    <s v="US"/>
    <s v="USD"/>
    <n v="1376629200"/>
    <d v="2013-08-16T05:00:00"/>
    <s v="9/7/2013"/>
    <x v="382"/>
    <x v="2"/>
    <n v="1378530000"/>
    <d v="2013-09-07T05:00:00"/>
    <s v="9/7/2013"/>
    <b v="0"/>
    <b v="1"/>
    <s v="photography/photography books"/>
    <n v="0.02"/>
    <m/>
    <x v="7"/>
    <s v="photography books"/>
    <n v="0"/>
    <n v="0"/>
    <n v="0"/>
    <n v="1"/>
  </r>
  <r>
    <n v="401"/>
    <s v="Smith-Schmidt"/>
    <s v="Inverse radical hierarchy"/>
    <n v="900"/>
    <n v="13772"/>
    <x v="1"/>
    <n v="299"/>
    <s v="US"/>
    <s v="USD"/>
    <n v="1572152400"/>
    <d v="2019-10-27T05:00:00"/>
    <s v="10/27/2019"/>
    <x v="383"/>
    <x v="3"/>
    <n v="1572152400"/>
    <d v="2019-10-27T05:00:00"/>
    <s v="10/27/2019"/>
    <b v="0"/>
    <b v="0"/>
    <s v="theater/plays"/>
    <n v="15.302222222222222"/>
    <m/>
    <x v="3"/>
    <s v="plays"/>
    <n v="0"/>
    <n v="0"/>
    <n v="0"/>
    <n v="0"/>
  </r>
  <r>
    <n v="402"/>
    <s v="Ruiz, Richardson and Cole"/>
    <s v="Team-oriented static interface"/>
    <n v="7300"/>
    <n v="2946"/>
    <x v="0"/>
    <n v="40"/>
    <s v="US"/>
    <s v="USD"/>
    <n v="1325829600"/>
    <d v="2012-01-06T06:00:00"/>
    <s v="2/22/2012"/>
    <x v="384"/>
    <x v="4"/>
    <n v="1329890400"/>
    <d v="2012-02-22T06:00:00"/>
    <s v="2/22/2012"/>
    <b v="0"/>
    <b v="1"/>
    <s v="film &amp; video/shorts"/>
    <n v="0.40356164383561643"/>
    <m/>
    <x v="4"/>
    <s v="shorts"/>
    <n v="0"/>
    <n v="0"/>
    <n v="0"/>
    <n v="1"/>
  </r>
  <r>
    <n v="403"/>
    <s v="Leonard-Mcclain"/>
    <s v="Virtual foreground throughput"/>
    <n v="195800"/>
    <n v="168820"/>
    <x v="0"/>
    <n v="3015"/>
    <s v="CA"/>
    <s v="CAD"/>
    <n v="1273640400"/>
    <d v="2010-05-12T05:00:00"/>
    <s v="6/17/2010"/>
    <x v="385"/>
    <x v="6"/>
    <n v="1276750800"/>
    <d v="2010-06-17T05:00:00"/>
    <s v="6/17/2010"/>
    <b v="0"/>
    <b v="1"/>
    <s v="theater/plays"/>
    <n v="0.86220633299284988"/>
    <m/>
    <x v="3"/>
    <s v="plays"/>
    <n v="0"/>
    <n v="0"/>
    <n v="0"/>
    <n v="1"/>
  </r>
  <r>
    <n v="404"/>
    <s v="Bailey-Boyer"/>
    <s v="Visionary exuding Internet solution"/>
    <n v="48900"/>
    <n v="154321"/>
    <x v="1"/>
    <n v="2237"/>
    <s v="US"/>
    <s v="USD"/>
    <n v="1510639200"/>
    <d v="2017-11-14T06:00:00"/>
    <s v="11/17/2017"/>
    <x v="386"/>
    <x v="5"/>
    <n v="1510898400"/>
    <d v="2017-11-17T06:00:00"/>
    <s v="11/17/2017"/>
    <b v="0"/>
    <b v="0"/>
    <s v="theater/plays"/>
    <n v="3.1558486707566464"/>
    <m/>
    <x v="3"/>
    <s v="plays"/>
    <n v="0"/>
    <n v="0"/>
    <n v="0"/>
    <n v="0"/>
  </r>
  <r>
    <n v="405"/>
    <s v="Lee LLC"/>
    <s v="Synchronized secondary analyzer"/>
    <n v="29600"/>
    <n v="26527"/>
    <x v="0"/>
    <n v="435"/>
    <s v="US"/>
    <s v="USD"/>
    <n v="1528088400"/>
    <d v="2018-06-04T05:00:00"/>
    <s v="7/24/2018"/>
    <x v="387"/>
    <x v="9"/>
    <n v="1532408400"/>
    <d v="2018-07-24T05:00:00"/>
    <s v="7/24/2018"/>
    <b v="0"/>
    <b v="0"/>
    <s v="theater/plays"/>
    <n v="0.89618243243243245"/>
    <m/>
    <x v="3"/>
    <s v="plays"/>
    <n v="0"/>
    <n v="0"/>
    <n v="0"/>
    <n v="1"/>
  </r>
  <r>
    <n v="406"/>
    <s v="Lyons Inc"/>
    <s v="Balanced attitude-oriented parallelism"/>
    <n v="39300"/>
    <n v="71583"/>
    <x v="1"/>
    <n v="645"/>
    <s v="US"/>
    <s v="USD"/>
    <n v="1359525600"/>
    <d v="2013-01-30T06:00:00"/>
    <s v="2/11/2013"/>
    <x v="388"/>
    <x v="2"/>
    <n v="1360562400"/>
    <d v="2013-02-11T06:00:00"/>
    <s v="2/11/2013"/>
    <b v="1"/>
    <b v="0"/>
    <s v="film &amp; video/documentary"/>
    <n v="1.8214503816793892"/>
    <m/>
    <x v="4"/>
    <s v="documentary"/>
    <n v="0"/>
    <n v="0"/>
    <n v="0"/>
    <n v="0"/>
  </r>
  <r>
    <n v="407"/>
    <s v="Herrera-Wilson"/>
    <s v="Organized bandwidth-monitored core"/>
    <n v="3400"/>
    <n v="12100"/>
    <x v="1"/>
    <n v="484"/>
    <s v="DK"/>
    <s v="DKK"/>
    <n v="1570942800"/>
    <d v="2019-10-13T05:00:00"/>
    <s v="10/20/2019"/>
    <x v="389"/>
    <x v="3"/>
    <n v="1571547600"/>
    <d v="2019-10-20T05:00:00"/>
    <s v="10/20/2019"/>
    <b v="0"/>
    <b v="0"/>
    <s v="theater/plays"/>
    <n v="3.5588235294117645"/>
    <m/>
    <x v="3"/>
    <s v="plays"/>
    <n v="0"/>
    <n v="0"/>
    <n v="0"/>
    <n v="0"/>
  </r>
  <r>
    <n v="408"/>
    <s v="Mahoney, Adams and Lucas"/>
    <s v="Cloned leadingedge utilization"/>
    <n v="9200"/>
    <n v="12129"/>
    <x v="1"/>
    <n v="154"/>
    <s v="CA"/>
    <s v="CAD"/>
    <n v="1466398800"/>
    <d v="2016-06-20T05:00:00"/>
    <s v="7/10/2016"/>
    <x v="390"/>
    <x v="7"/>
    <n v="1468126800"/>
    <d v="2016-07-10T05:00:00"/>
    <s v="7/10/2016"/>
    <b v="0"/>
    <b v="0"/>
    <s v="film &amp; video/documentary"/>
    <n v="1.3183695652173912"/>
    <m/>
    <x v="4"/>
    <s v="documentary"/>
    <n v="0"/>
    <n v="0"/>
    <n v="0"/>
    <n v="0"/>
  </r>
  <r>
    <n v="409"/>
    <s v="Stewart LLC"/>
    <s v="Secured asymmetric projection"/>
    <n v="135600"/>
    <n v="62804"/>
    <x v="0"/>
    <n v="714"/>
    <s v="US"/>
    <s v="USD"/>
    <n v="1492491600"/>
    <d v="2017-04-18T05:00:00"/>
    <s v="4/22/2017"/>
    <x v="391"/>
    <x v="5"/>
    <n v="1492837200"/>
    <d v="2017-04-22T05:00:00"/>
    <s v="4/22/2017"/>
    <b v="0"/>
    <b v="0"/>
    <s v="music/rock"/>
    <n v="0.46315634218289087"/>
    <m/>
    <x v="1"/>
    <s v="rock"/>
    <n v="0"/>
    <n v="0"/>
    <n v="0"/>
    <n v="1"/>
  </r>
  <r>
    <n v="410"/>
    <s v="Mcmillan Group"/>
    <s v="Advanced cohesive Graphic Interface"/>
    <n v="153700"/>
    <n v="55536"/>
    <x v="2"/>
    <n v="1111"/>
    <s v="US"/>
    <s v="USD"/>
    <n v="1430197200"/>
    <d v="2015-04-28T05:00:00"/>
    <s v="4/28/2015"/>
    <x v="277"/>
    <x v="0"/>
    <n v="1430197200"/>
    <d v="2015-04-28T05:00:00"/>
    <s v="4/28/2015"/>
    <b v="0"/>
    <b v="0"/>
    <s v="games/mobile games"/>
    <n v="0.36132726089785294"/>
    <m/>
    <x v="6"/>
    <s v="mobile games"/>
    <n v="0"/>
    <n v="1"/>
    <n v="0"/>
    <n v="0"/>
  </r>
  <r>
    <n v="411"/>
    <s v="Beck, Thompson and Martinez"/>
    <s v="Down-sized maximized function"/>
    <n v="7800"/>
    <n v="8161"/>
    <x v="1"/>
    <n v="82"/>
    <s v="US"/>
    <s v="USD"/>
    <n v="1496034000"/>
    <d v="2017-05-29T05:00:00"/>
    <s v="5/31/2017"/>
    <x v="392"/>
    <x v="5"/>
    <n v="1496206800"/>
    <d v="2017-05-31T05:00:00"/>
    <s v="5/31/2017"/>
    <b v="0"/>
    <b v="0"/>
    <s v="theater/plays"/>
    <n v="1.0462820512820512"/>
    <m/>
    <x v="3"/>
    <s v="plays"/>
    <n v="0"/>
    <n v="0"/>
    <n v="0"/>
    <n v="0"/>
  </r>
  <r>
    <n v="412"/>
    <s v="Rodriguez-Scott"/>
    <s v="Realigned zero tolerance software"/>
    <n v="2100"/>
    <n v="14046"/>
    <x v="1"/>
    <n v="134"/>
    <s v="US"/>
    <s v="USD"/>
    <n v="1388728800"/>
    <d v="2014-01-03T06:00:00"/>
    <s v="1/13/2014"/>
    <x v="393"/>
    <x v="1"/>
    <n v="1389592800"/>
    <d v="2014-01-13T06:00:00"/>
    <s v="1/13/2014"/>
    <b v="0"/>
    <b v="0"/>
    <s v="publishing/fiction"/>
    <n v="6.6885714285714286"/>
    <m/>
    <x v="5"/>
    <s v="fiction"/>
    <n v="0"/>
    <n v="0"/>
    <n v="0"/>
    <n v="0"/>
  </r>
  <r>
    <n v="413"/>
    <s v="Rush-Bowers"/>
    <s v="Persevering analyzing extranet"/>
    <n v="189500"/>
    <n v="117628"/>
    <x v="2"/>
    <n v="1089"/>
    <s v="US"/>
    <s v="USD"/>
    <n v="1543298400"/>
    <d v="2018-11-27T06:00:00"/>
    <s v="12/24/2018"/>
    <x v="394"/>
    <x v="9"/>
    <n v="1545631200"/>
    <d v="2018-12-24T06:00:00"/>
    <s v="12/24/2018"/>
    <b v="0"/>
    <b v="0"/>
    <s v="film &amp; video/animation"/>
    <n v="0.62072823218997364"/>
    <m/>
    <x v="4"/>
    <s v="animation"/>
    <n v="0"/>
    <n v="1"/>
    <n v="0"/>
    <n v="0"/>
  </r>
  <r>
    <n v="414"/>
    <s v="Davis and Sons"/>
    <s v="Innovative human-resource migration"/>
    <n v="188200"/>
    <n v="159405"/>
    <x v="0"/>
    <n v="5497"/>
    <s v="US"/>
    <s v="USD"/>
    <n v="1271739600"/>
    <d v="2010-04-20T05:00:00"/>
    <s v="4/28/2010"/>
    <x v="395"/>
    <x v="6"/>
    <n v="1272430800"/>
    <d v="2010-04-28T05:00:00"/>
    <s v="4/28/2010"/>
    <b v="0"/>
    <b v="1"/>
    <s v="food/food trucks"/>
    <n v="0.84699787460148779"/>
    <m/>
    <x v="0"/>
    <s v="food trucks"/>
    <n v="0"/>
    <n v="0"/>
    <n v="0"/>
    <n v="1"/>
  </r>
  <r>
    <n v="415"/>
    <s v="Anderson-Pham"/>
    <s v="Intuitive needs-based monitoring"/>
    <n v="113500"/>
    <n v="12552"/>
    <x v="0"/>
    <n v="418"/>
    <s v="US"/>
    <s v="USD"/>
    <n v="1326434400"/>
    <d v="2012-01-13T06:00:00"/>
    <s v="1/30/2012"/>
    <x v="396"/>
    <x v="4"/>
    <n v="1327903200"/>
    <d v="2012-01-30T06:00:00"/>
    <s v="1/30/2012"/>
    <b v="0"/>
    <b v="0"/>
    <s v="theater/plays"/>
    <n v="0.11059030837004405"/>
    <m/>
    <x v="3"/>
    <s v="plays"/>
    <n v="0"/>
    <n v="0"/>
    <n v="0"/>
    <n v="1"/>
  </r>
  <r>
    <n v="416"/>
    <s v="Stewart-Coleman"/>
    <s v="Customer-focused disintermediate toolset"/>
    <n v="134600"/>
    <n v="59007"/>
    <x v="0"/>
    <n v="1439"/>
    <s v="US"/>
    <s v="USD"/>
    <n v="1295244000"/>
    <d v="2011-01-17T06:00:00"/>
    <s v="1/26/2011"/>
    <x v="397"/>
    <x v="8"/>
    <n v="1296021600"/>
    <d v="2011-01-26T06:00:00"/>
    <s v="1/26/2011"/>
    <b v="0"/>
    <b v="1"/>
    <s v="film &amp; video/documentary"/>
    <n v="0.43838781575037145"/>
    <m/>
    <x v="4"/>
    <s v="documentary"/>
    <n v="0"/>
    <n v="0"/>
    <n v="0"/>
    <n v="1"/>
  </r>
  <r>
    <n v="417"/>
    <s v="Bradshaw, Smith and Ryan"/>
    <s v="Upgradable 24/7 emulation"/>
    <n v="1700"/>
    <n v="943"/>
    <x v="0"/>
    <n v="15"/>
    <s v="US"/>
    <s v="USD"/>
    <n v="1541221200"/>
    <d v="2018-11-03T05:00:00"/>
    <s v="11/27/2018"/>
    <x v="398"/>
    <x v="9"/>
    <n v="1543298400"/>
    <d v="2018-11-27T06:00:00"/>
    <s v="11/27/2018"/>
    <b v="0"/>
    <b v="0"/>
    <s v="theater/plays"/>
    <n v="0.55470588235294116"/>
    <m/>
    <x v="3"/>
    <s v="plays"/>
    <n v="0"/>
    <n v="0"/>
    <n v="0"/>
    <n v="1"/>
  </r>
  <r>
    <n v="418"/>
    <s v="Jackson PLC"/>
    <s v="Quality-focused client-server core"/>
    <n v="163700"/>
    <n v="93963"/>
    <x v="0"/>
    <n v="1999"/>
    <s v="CA"/>
    <s v="CAD"/>
    <n v="1336280400"/>
    <d v="2012-05-06T05:00:00"/>
    <s v="5/7/2012"/>
    <x v="399"/>
    <x v="4"/>
    <n v="1336366800"/>
    <d v="2012-05-07T05:00:00"/>
    <s v="5/7/2012"/>
    <b v="0"/>
    <b v="0"/>
    <s v="film &amp; video/documentary"/>
    <n v="0.57399511301160655"/>
    <m/>
    <x v="4"/>
    <s v="documentary"/>
    <n v="0"/>
    <n v="0"/>
    <n v="0"/>
    <n v="1"/>
  </r>
  <r>
    <n v="419"/>
    <s v="Ware-Arias"/>
    <s v="Upgradable maximized protocol"/>
    <n v="113800"/>
    <n v="140469"/>
    <x v="1"/>
    <n v="5203"/>
    <s v="US"/>
    <s v="USD"/>
    <n v="1324533600"/>
    <d v="2011-12-22T06:00:00"/>
    <s v="12/28/2011"/>
    <x v="348"/>
    <x v="8"/>
    <n v="1325052000"/>
    <d v="2011-12-28T06:00:00"/>
    <s v="12/28/2011"/>
    <b v="0"/>
    <b v="0"/>
    <s v="technology/web"/>
    <n v="1.2343497363796134"/>
    <m/>
    <x v="2"/>
    <s v="web"/>
    <n v="0"/>
    <n v="0"/>
    <n v="0"/>
    <n v="0"/>
  </r>
  <r>
    <n v="420"/>
    <s v="Blair, Reyes and Woods"/>
    <s v="Cross-platform interactive synergy"/>
    <n v="5000"/>
    <n v="6423"/>
    <x v="1"/>
    <n v="94"/>
    <s v="US"/>
    <s v="USD"/>
    <n v="1498366800"/>
    <d v="2017-06-25T05:00:00"/>
    <s v="7/9/2017"/>
    <x v="400"/>
    <x v="5"/>
    <n v="1499576400"/>
    <d v="2017-07-09T05:00:00"/>
    <s v="7/9/2017"/>
    <b v="0"/>
    <b v="0"/>
    <s v="theater/plays"/>
    <n v="1.2846"/>
    <m/>
    <x v="3"/>
    <s v="plays"/>
    <n v="0"/>
    <n v="0"/>
    <n v="0"/>
    <n v="0"/>
  </r>
  <r>
    <n v="421"/>
    <s v="Thomas-Lopez"/>
    <s v="User-centric fault-tolerant archive"/>
    <n v="9400"/>
    <n v="6015"/>
    <x v="0"/>
    <n v="118"/>
    <s v="US"/>
    <s v="USD"/>
    <n v="1498712400"/>
    <d v="2017-06-29T05:00:00"/>
    <s v="7/29/2017"/>
    <x v="401"/>
    <x v="5"/>
    <n v="1501304400"/>
    <d v="2017-07-29T05:00:00"/>
    <s v="7/29/2017"/>
    <b v="0"/>
    <b v="1"/>
    <s v="technology/wearables"/>
    <n v="0.63989361702127656"/>
    <m/>
    <x v="2"/>
    <s v="wearables"/>
    <n v="0"/>
    <n v="0"/>
    <n v="0"/>
    <n v="1"/>
  </r>
  <r>
    <n v="422"/>
    <s v="Brown, Davies and Pacheco"/>
    <s v="Reverse-engineered regional knowledge user"/>
    <n v="8700"/>
    <n v="11075"/>
    <x v="1"/>
    <n v="205"/>
    <s v="US"/>
    <s v="USD"/>
    <n v="1271480400"/>
    <d v="2010-04-17T05:00:00"/>
    <s v="5/7/2010"/>
    <x v="402"/>
    <x v="6"/>
    <n v="1273208400"/>
    <d v="2010-05-07T05:00:00"/>
    <s v="5/7/2010"/>
    <b v="0"/>
    <b v="1"/>
    <s v="theater/plays"/>
    <n v="1.2729885057471264"/>
    <m/>
    <x v="3"/>
    <s v="plays"/>
    <n v="0"/>
    <n v="0"/>
    <n v="0"/>
    <n v="0"/>
  </r>
  <r>
    <n v="423"/>
    <s v="Jones-Riddle"/>
    <s v="Self-enabling real-time definition"/>
    <n v="147800"/>
    <n v="15723"/>
    <x v="0"/>
    <n v="162"/>
    <s v="US"/>
    <s v="USD"/>
    <n v="1316667600"/>
    <d v="2011-09-22T05:00:00"/>
    <s v="9/24/2011"/>
    <x v="403"/>
    <x v="8"/>
    <n v="1316840400"/>
    <d v="2011-09-24T05:00:00"/>
    <s v="9/24/2011"/>
    <b v="0"/>
    <b v="1"/>
    <s v="food/food trucks"/>
    <n v="0.10638024357239513"/>
    <m/>
    <x v="0"/>
    <s v="food trucks"/>
    <n v="0"/>
    <n v="0"/>
    <n v="0"/>
    <n v="1"/>
  </r>
  <r>
    <n v="424"/>
    <s v="Schmidt-Gomez"/>
    <s v="User-centric impactful projection"/>
    <n v="5100"/>
    <n v="2064"/>
    <x v="0"/>
    <n v="83"/>
    <s v="US"/>
    <s v="USD"/>
    <n v="1524027600"/>
    <d v="2018-04-18T05:00:00"/>
    <s v="4/24/2018"/>
    <x v="404"/>
    <x v="9"/>
    <n v="1524546000"/>
    <d v="2018-04-24T05:00:00"/>
    <s v="4/24/2018"/>
    <b v="0"/>
    <b v="0"/>
    <s v="music/indie rock"/>
    <n v="0.40470588235294119"/>
    <m/>
    <x v="1"/>
    <s v="indie rock"/>
    <n v="0"/>
    <n v="0"/>
    <n v="0"/>
    <n v="1"/>
  </r>
  <r>
    <n v="425"/>
    <s v="Sullivan, Davis and Booth"/>
    <s v="Vision-oriented actuating hardware"/>
    <n v="2700"/>
    <n v="7767"/>
    <x v="1"/>
    <n v="92"/>
    <s v="US"/>
    <s v="USD"/>
    <n v="1438059600"/>
    <d v="2015-07-28T05:00:00"/>
    <s v="8/3/2015"/>
    <x v="405"/>
    <x v="0"/>
    <n v="1438578000"/>
    <d v="2015-08-03T05:00:00"/>
    <s v="8/3/2015"/>
    <b v="0"/>
    <b v="0"/>
    <s v="photography/photography books"/>
    <n v="2.8766666666666665"/>
    <m/>
    <x v="7"/>
    <s v="photography books"/>
    <n v="0"/>
    <n v="0"/>
    <n v="0"/>
    <n v="0"/>
  </r>
  <r>
    <n v="426"/>
    <s v="Edwards-Kane"/>
    <s v="Virtual leadingedge framework"/>
    <n v="1800"/>
    <n v="10313"/>
    <x v="1"/>
    <n v="219"/>
    <s v="US"/>
    <s v="USD"/>
    <n v="1361944800"/>
    <d v="2013-02-27T06:00:00"/>
    <s v="3/6/2013"/>
    <x v="406"/>
    <x v="2"/>
    <n v="1362549600"/>
    <d v="2013-03-06T06:00:00"/>
    <s v="3/6/2013"/>
    <b v="0"/>
    <b v="0"/>
    <s v="theater/plays"/>
    <n v="5.7294444444444448"/>
    <m/>
    <x v="3"/>
    <s v="plays"/>
    <n v="0"/>
    <n v="0"/>
    <n v="0"/>
    <n v="0"/>
  </r>
  <r>
    <n v="427"/>
    <s v="Hicks, Wall and Webb"/>
    <s v="Managed discrete framework"/>
    <n v="174500"/>
    <n v="197018"/>
    <x v="1"/>
    <n v="2526"/>
    <s v="US"/>
    <s v="USD"/>
    <n v="1410584400"/>
    <d v="2014-09-13T05:00:00"/>
    <s v="10/15/2014"/>
    <x v="407"/>
    <x v="1"/>
    <n v="1413349200"/>
    <d v="2014-10-15T05:00:00"/>
    <s v="10/15/2014"/>
    <b v="0"/>
    <b v="1"/>
    <s v="theater/plays"/>
    <n v="1.1290429799426933"/>
    <m/>
    <x v="3"/>
    <s v="plays"/>
    <n v="0"/>
    <n v="0"/>
    <n v="0"/>
    <n v="0"/>
  </r>
  <r>
    <n v="428"/>
    <s v="Mayer-Richmond"/>
    <s v="Progressive zero-defect capability"/>
    <n v="101400"/>
    <n v="47037"/>
    <x v="0"/>
    <n v="747"/>
    <s v="US"/>
    <s v="USD"/>
    <n v="1297404000"/>
    <d v="2011-02-11T06:00:00"/>
    <s v="2/18/2011"/>
    <x v="408"/>
    <x v="8"/>
    <n v="1298008800"/>
    <d v="2011-02-18T06:00:00"/>
    <s v="2/18/2011"/>
    <b v="0"/>
    <b v="0"/>
    <s v="film &amp; video/animation"/>
    <n v="0.46387573964497042"/>
    <m/>
    <x v="4"/>
    <s v="animation"/>
    <n v="0"/>
    <n v="0"/>
    <n v="0"/>
    <n v="1"/>
  </r>
  <r>
    <n v="429"/>
    <s v="Robles Ltd"/>
    <s v="Right-sized demand-driven adapter"/>
    <n v="191000"/>
    <n v="173191"/>
    <x v="3"/>
    <n v="2138"/>
    <s v="US"/>
    <s v="USD"/>
    <n v="1392012000"/>
    <d v="2014-02-10T06:00:00"/>
    <s v="3/10/2014"/>
    <x v="409"/>
    <x v="1"/>
    <n v="1394427600"/>
    <d v="2014-03-10T05:00:00"/>
    <s v="3/10/2014"/>
    <b v="0"/>
    <b v="1"/>
    <s v="photography/photography books"/>
    <n v="0.90675916230366493"/>
    <m/>
    <x v="7"/>
    <s v="photography books"/>
    <n v="1"/>
    <n v="0"/>
    <n v="0"/>
    <n v="0"/>
  </r>
  <r>
    <n v="430"/>
    <s v="Cochran Ltd"/>
    <s v="Re-engineered attitude-oriented frame"/>
    <n v="8100"/>
    <n v="5487"/>
    <x v="0"/>
    <n v="84"/>
    <s v="US"/>
    <s v="USD"/>
    <n v="1569733200"/>
    <d v="2019-09-29T05:00:00"/>
    <s v="11/2/2019"/>
    <x v="410"/>
    <x v="3"/>
    <n v="1572670800"/>
    <d v="2019-11-02T05:00:00"/>
    <s v="11/2/2019"/>
    <b v="0"/>
    <b v="0"/>
    <s v="theater/plays"/>
    <n v="0.67740740740740746"/>
    <m/>
    <x v="3"/>
    <s v="plays"/>
    <n v="0"/>
    <n v="0"/>
    <n v="0"/>
    <n v="1"/>
  </r>
  <r>
    <n v="431"/>
    <s v="Rosales LLC"/>
    <s v="Compatible multimedia utilization"/>
    <n v="5100"/>
    <n v="9817"/>
    <x v="1"/>
    <n v="94"/>
    <s v="US"/>
    <s v="USD"/>
    <n v="1529643600"/>
    <d v="2018-06-22T05:00:00"/>
    <s v="7/9/2018"/>
    <x v="312"/>
    <x v="9"/>
    <n v="1531112400"/>
    <d v="2018-07-09T05:00:00"/>
    <s v="7/9/2018"/>
    <b v="1"/>
    <b v="0"/>
    <s v="theater/plays"/>
    <n v="1.9249019607843136"/>
    <m/>
    <x v="3"/>
    <s v="plays"/>
    <n v="0"/>
    <n v="0"/>
    <n v="0"/>
    <n v="0"/>
  </r>
  <r>
    <n v="432"/>
    <s v="Harper-Bryan"/>
    <s v="Re-contextualized dedicated hardware"/>
    <n v="7700"/>
    <n v="6369"/>
    <x v="0"/>
    <n v="91"/>
    <s v="US"/>
    <s v="USD"/>
    <n v="1399006800"/>
    <d v="2014-05-02T05:00:00"/>
    <s v="5/22/2014"/>
    <x v="411"/>
    <x v="1"/>
    <n v="1400734800"/>
    <d v="2014-05-22T05:00:00"/>
    <s v="5/22/2014"/>
    <b v="0"/>
    <b v="0"/>
    <s v="theater/plays"/>
    <n v="0.82714285714285718"/>
    <m/>
    <x v="3"/>
    <s v="plays"/>
    <n v="0"/>
    <n v="0"/>
    <n v="0"/>
    <n v="1"/>
  </r>
  <r>
    <n v="433"/>
    <s v="Potter, Harper and Everett"/>
    <s v="Decentralized composite paradigm"/>
    <n v="121400"/>
    <n v="65755"/>
    <x v="0"/>
    <n v="792"/>
    <s v="US"/>
    <s v="USD"/>
    <n v="1385359200"/>
    <d v="2013-11-25T06:00:00"/>
    <s v="12/11/2013"/>
    <x v="412"/>
    <x v="2"/>
    <n v="1386741600"/>
    <d v="2013-12-11T06:00:00"/>
    <s v="12/11/2013"/>
    <b v="0"/>
    <b v="1"/>
    <s v="film &amp; video/documentary"/>
    <n v="0.54163920922570019"/>
    <m/>
    <x v="4"/>
    <s v="documentary"/>
    <n v="0"/>
    <n v="0"/>
    <n v="0"/>
    <n v="1"/>
  </r>
  <r>
    <n v="434"/>
    <s v="Floyd-Sims"/>
    <s v="Cloned transitional hierarchy"/>
    <n v="5400"/>
    <n v="903"/>
    <x v="3"/>
    <n v="10"/>
    <s v="CA"/>
    <s v="CAD"/>
    <n v="1480572000"/>
    <d v="2016-12-01T06:00:00"/>
    <s v="12/15/2016"/>
    <x v="413"/>
    <x v="7"/>
    <n v="1481781600"/>
    <d v="2016-12-15T06:00:00"/>
    <s v="12/15/2016"/>
    <b v="1"/>
    <b v="0"/>
    <s v="theater/plays"/>
    <n v="0.16722222222222222"/>
    <m/>
    <x v="3"/>
    <s v="plays"/>
    <n v="1"/>
    <n v="0"/>
    <n v="0"/>
    <n v="0"/>
  </r>
  <r>
    <n v="435"/>
    <s v="Spence, Jackson and Kelly"/>
    <s v="Advanced discrete leverage"/>
    <n v="152400"/>
    <n v="178120"/>
    <x v="1"/>
    <n v="1713"/>
    <s v="IT"/>
    <s v="EUR"/>
    <n v="1418623200"/>
    <d v="2014-12-15T06:00:00"/>
    <s v="12/27/2014"/>
    <x v="414"/>
    <x v="1"/>
    <n v="1419660000"/>
    <d v="2014-12-27T06:00:00"/>
    <s v="12/27/2014"/>
    <b v="0"/>
    <b v="1"/>
    <s v="theater/plays"/>
    <n v="1.168766404199475"/>
    <m/>
    <x v="3"/>
    <s v="plays"/>
    <n v="0"/>
    <n v="0"/>
    <n v="0"/>
    <n v="0"/>
  </r>
  <r>
    <n v="436"/>
    <s v="King-Nguyen"/>
    <s v="Open-source incremental throughput"/>
    <n v="1300"/>
    <n v="13678"/>
    <x v="1"/>
    <n v="249"/>
    <s v="US"/>
    <s v="USD"/>
    <n v="1555736400"/>
    <d v="2019-04-20T05:00:00"/>
    <s v="4/21/2019"/>
    <x v="354"/>
    <x v="3"/>
    <n v="1555822800"/>
    <d v="2019-04-21T05:00:00"/>
    <s v="4/21/2019"/>
    <b v="0"/>
    <b v="0"/>
    <s v="music/jazz"/>
    <n v="10.521538461538462"/>
    <m/>
    <x v="1"/>
    <s v="jazz"/>
    <n v="0"/>
    <n v="0"/>
    <n v="0"/>
    <n v="0"/>
  </r>
  <r>
    <n v="437"/>
    <s v="Hansen Group"/>
    <s v="Centralized regional interface"/>
    <n v="8100"/>
    <n v="9969"/>
    <x v="1"/>
    <n v="192"/>
    <s v="US"/>
    <s v="USD"/>
    <n v="1442120400"/>
    <d v="2015-09-13T05:00:00"/>
    <s v="9/16/2015"/>
    <x v="415"/>
    <x v="0"/>
    <n v="1442379600"/>
    <d v="2015-09-16T05:00:00"/>
    <s v="9/16/2015"/>
    <b v="0"/>
    <b v="1"/>
    <s v="film &amp; video/animation"/>
    <n v="1.2307407407407407"/>
    <m/>
    <x v="4"/>
    <s v="animation"/>
    <n v="0"/>
    <n v="0"/>
    <n v="0"/>
    <n v="0"/>
  </r>
  <r>
    <n v="438"/>
    <s v="Mathis, Hall and Hansen"/>
    <s v="Streamlined web-enabled knowledgebase"/>
    <n v="8300"/>
    <n v="14827"/>
    <x v="1"/>
    <n v="247"/>
    <s v="US"/>
    <s v="USD"/>
    <n v="1362376800"/>
    <d v="2013-03-04T06:00:00"/>
    <s v="4/3/2013"/>
    <x v="416"/>
    <x v="2"/>
    <n v="1364965200"/>
    <d v="2013-04-03T05:00:00"/>
    <s v="4/3/2013"/>
    <b v="0"/>
    <b v="0"/>
    <s v="theater/plays"/>
    <n v="1.7863855421686747"/>
    <m/>
    <x v="3"/>
    <s v="plays"/>
    <n v="0"/>
    <n v="0"/>
    <n v="0"/>
    <n v="0"/>
  </r>
  <r>
    <n v="439"/>
    <s v="Cummings Inc"/>
    <s v="Digitized transitional monitoring"/>
    <n v="28400"/>
    <n v="100900"/>
    <x v="1"/>
    <n v="2293"/>
    <s v="US"/>
    <s v="USD"/>
    <n v="1478408400"/>
    <d v="2016-11-06T05:00:00"/>
    <s v="11/13/2016"/>
    <x v="417"/>
    <x v="7"/>
    <n v="1479016800"/>
    <d v="2016-11-13T06:00:00"/>
    <s v="11/13/2016"/>
    <b v="0"/>
    <b v="0"/>
    <s v="film &amp; video/science fiction"/>
    <n v="3.5528169014084505"/>
    <m/>
    <x v="4"/>
    <s v="science fiction"/>
    <n v="0"/>
    <n v="0"/>
    <n v="0"/>
    <n v="0"/>
  </r>
  <r>
    <n v="440"/>
    <s v="Miller-Poole"/>
    <s v="Networked optimal adapter"/>
    <n v="102500"/>
    <n v="165954"/>
    <x v="1"/>
    <n v="3131"/>
    <s v="US"/>
    <s v="USD"/>
    <n v="1498798800"/>
    <d v="2017-06-30T05:00:00"/>
    <s v="7/10/2017"/>
    <x v="418"/>
    <x v="5"/>
    <n v="1499662800"/>
    <d v="2017-07-10T05:00:00"/>
    <s v="7/10/2017"/>
    <b v="0"/>
    <b v="0"/>
    <s v="film &amp; video/television"/>
    <n v="1.6190634146341463"/>
    <m/>
    <x v="4"/>
    <s v="television"/>
    <n v="0"/>
    <n v="0"/>
    <n v="0"/>
    <n v="0"/>
  </r>
  <r>
    <n v="441"/>
    <s v="Rodriguez-West"/>
    <s v="Automated optimal function"/>
    <n v="7000"/>
    <n v="1744"/>
    <x v="0"/>
    <n v="32"/>
    <s v="US"/>
    <s v="USD"/>
    <n v="1335416400"/>
    <d v="2012-04-26T05:00:00"/>
    <s v="5/24/2012"/>
    <x v="419"/>
    <x v="4"/>
    <n v="1337835600"/>
    <d v="2012-05-24T05:00:00"/>
    <s v="5/24/2012"/>
    <b v="0"/>
    <b v="0"/>
    <s v="technology/wearables"/>
    <n v="0.24914285714285714"/>
    <m/>
    <x v="2"/>
    <s v="wearables"/>
    <n v="0"/>
    <n v="0"/>
    <n v="0"/>
    <n v="1"/>
  </r>
  <r>
    <n v="442"/>
    <s v="Calderon, Bradford and Dean"/>
    <s v="Devolved system-worthy framework"/>
    <n v="5400"/>
    <n v="10731"/>
    <x v="1"/>
    <n v="143"/>
    <s v="IT"/>
    <s v="EUR"/>
    <n v="1504328400"/>
    <d v="2017-09-02T05:00:00"/>
    <s v="9/18/2017"/>
    <x v="420"/>
    <x v="5"/>
    <n v="1505710800"/>
    <d v="2017-09-18T05:00:00"/>
    <s v="9/18/2017"/>
    <b v="0"/>
    <b v="0"/>
    <s v="theater/plays"/>
    <n v="1.9872222222222222"/>
    <m/>
    <x v="3"/>
    <s v="plays"/>
    <n v="0"/>
    <n v="0"/>
    <n v="0"/>
    <n v="0"/>
  </r>
  <r>
    <n v="443"/>
    <s v="Clark-Bowman"/>
    <s v="Stand-alone user-facing service-desk"/>
    <n v="9300"/>
    <n v="3232"/>
    <x v="3"/>
    <n v="90"/>
    <s v="US"/>
    <s v="USD"/>
    <n v="1285822800"/>
    <d v="2010-09-30T05:00:00"/>
    <s v="10/19/2010"/>
    <x v="421"/>
    <x v="6"/>
    <n v="1287464400"/>
    <d v="2010-10-19T05:00:00"/>
    <s v="10/19/2010"/>
    <b v="0"/>
    <b v="0"/>
    <s v="theater/plays"/>
    <n v="0.34752688172043011"/>
    <m/>
    <x v="3"/>
    <s v="plays"/>
    <n v="1"/>
    <n v="0"/>
    <n v="0"/>
    <n v="0"/>
  </r>
  <r>
    <n v="444"/>
    <s v="Hensley Ltd"/>
    <s v="Versatile global attitude"/>
    <n v="6200"/>
    <n v="10938"/>
    <x v="1"/>
    <n v="296"/>
    <s v="US"/>
    <s v="USD"/>
    <n v="1311483600"/>
    <d v="2011-07-24T05:00:00"/>
    <s v="7/26/2011"/>
    <x v="422"/>
    <x v="8"/>
    <n v="1311656400"/>
    <d v="2011-07-26T05:00:00"/>
    <s v="7/26/2011"/>
    <b v="0"/>
    <b v="1"/>
    <s v="music/indie rock"/>
    <n v="1.7641935483870967"/>
    <m/>
    <x v="1"/>
    <s v="indie rock"/>
    <n v="0"/>
    <n v="0"/>
    <n v="0"/>
    <n v="0"/>
  </r>
  <r>
    <n v="445"/>
    <s v="Anderson-Pearson"/>
    <s v="Intuitive demand-driven Local Area Network"/>
    <n v="2100"/>
    <n v="10739"/>
    <x v="1"/>
    <n v="170"/>
    <s v="US"/>
    <s v="USD"/>
    <n v="1291356000"/>
    <d v="2010-12-03T06:00:00"/>
    <s v="12/24/2010"/>
    <x v="423"/>
    <x v="6"/>
    <n v="1293170400"/>
    <d v="2010-12-24T06:00:00"/>
    <s v="12/24/2010"/>
    <b v="0"/>
    <b v="1"/>
    <s v="theater/plays"/>
    <n v="5.1138095238095236"/>
    <m/>
    <x v="3"/>
    <s v="plays"/>
    <n v="0"/>
    <n v="0"/>
    <n v="0"/>
    <n v="0"/>
  </r>
  <r>
    <n v="446"/>
    <s v="Martin, Martin and Solis"/>
    <s v="Assimilated uniform methodology"/>
    <n v="6800"/>
    <n v="5579"/>
    <x v="0"/>
    <n v="186"/>
    <s v="US"/>
    <s v="USD"/>
    <n v="1355810400"/>
    <d v="2012-12-18T06:00:00"/>
    <s v="12/20/2012"/>
    <x v="424"/>
    <x v="4"/>
    <n v="1355983200"/>
    <d v="2012-12-20T06:00:00"/>
    <s v="12/20/2012"/>
    <b v="0"/>
    <b v="0"/>
    <s v="technology/wearables"/>
    <n v="0.82044117647058823"/>
    <m/>
    <x v="2"/>
    <s v="wearables"/>
    <n v="0"/>
    <n v="0"/>
    <n v="0"/>
    <n v="1"/>
  </r>
  <r>
    <n v="447"/>
    <s v="Harrington-Harper"/>
    <s v="Self-enabling next generation algorithm"/>
    <n v="155200"/>
    <n v="37754"/>
    <x v="3"/>
    <n v="439"/>
    <s v="GB"/>
    <s v="GBP"/>
    <n v="1513663200"/>
    <d v="2017-12-19T06:00:00"/>
    <s v="1/4/2018"/>
    <x v="425"/>
    <x v="9"/>
    <n v="1515045600"/>
    <d v="2018-01-04T06:00:00"/>
    <s v="1/4/2018"/>
    <b v="0"/>
    <b v="0"/>
    <s v="film &amp; video/television"/>
    <n v="0.24326030927835052"/>
    <m/>
    <x v="4"/>
    <s v="television"/>
    <n v="1"/>
    <n v="0"/>
    <n v="0"/>
    <n v="0"/>
  </r>
  <r>
    <n v="448"/>
    <s v="Price and Sons"/>
    <s v="Object-based demand-driven strategy"/>
    <n v="89900"/>
    <n v="45384"/>
    <x v="0"/>
    <n v="605"/>
    <s v="US"/>
    <s v="USD"/>
    <n v="1365915600"/>
    <d v="2013-04-14T05:00:00"/>
    <s v="4/16/2013"/>
    <x v="426"/>
    <x v="2"/>
    <n v="1366088400"/>
    <d v="2013-04-16T05:00:00"/>
    <s v="4/16/2013"/>
    <b v="0"/>
    <b v="1"/>
    <s v="games/video games"/>
    <n v="0.50482758620689661"/>
    <m/>
    <x v="6"/>
    <s v="video games"/>
    <n v="0"/>
    <n v="0"/>
    <n v="0"/>
    <n v="1"/>
  </r>
  <r>
    <n v="449"/>
    <s v="Cuevas-Morales"/>
    <s v="Public-key coherent ability"/>
    <n v="900"/>
    <n v="8703"/>
    <x v="1"/>
    <n v="86"/>
    <s v="DK"/>
    <s v="DKK"/>
    <n v="1551852000"/>
    <d v="2019-03-06T06:00:00"/>
    <s v="3/23/2019"/>
    <x v="427"/>
    <x v="3"/>
    <n v="1553317200"/>
    <d v="2019-03-23T05:00:00"/>
    <s v="3/23/2019"/>
    <b v="0"/>
    <b v="0"/>
    <s v="games/video games"/>
    <n v="9.67"/>
    <m/>
    <x v="6"/>
    <s v="video games"/>
    <n v="0"/>
    <n v="0"/>
    <n v="0"/>
    <n v="0"/>
  </r>
  <r>
    <n v="450"/>
    <s v="Delgado-Hatfield"/>
    <s v="Up-sized composite success"/>
    <n v="100"/>
    <n v="4"/>
    <x v="0"/>
    <n v="1"/>
    <s v="CA"/>
    <s v="CAD"/>
    <n v="1540098000"/>
    <d v="2018-10-21T05:00:00"/>
    <s v="11/13/2018"/>
    <x v="428"/>
    <x v="9"/>
    <n v="1542088800"/>
    <d v="2018-11-13T06:00:00"/>
    <s v="11/13/2018"/>
    <b v="0"/>
    <b v="0"/>
    <s v="film &amp; video/animation"/>
    <n v="0.04"/>
    <m/>
    <x v="4"/>
    <s v="animation"/>
    <n v="0"/>
    <n v="0"/>
    <n v="0"/>
    <n v="1"/>
  </r>
  <r>
    <n v="451"/>
    <s v="Padilla-Porter"/>
    <s v="Innovative exuding matrix"/>
    <n v="148400"/>
    <n v="182302"/>
    <x v="1"/>
    <n v="6286"/>
    <s v="US"/>
    <s v="USD"/>
    <n v="1500440400"/>
    <d v="2017-07-19T05:00:00"/>
    <s v="8/19/2017"/>
    <x v="429"/>
    <x v="5"/>
    <n v="1503118800"/>
    <d v="2017-08-19T05:00:00"/>
    <s v="8/19/2017"/>
    <b v="0"/>
    <b v="0"/>
    <s v="music/rock"/>
    <n v="1.2284501347708894"/>
    <m/>
    <x v="1"/>
    <s v="rock"/>
    <n v="0"/>
    <n v="0"/>
    <n v="0"/>
    <n v="0"/>
  </r>
  <r>
    <n v="452"/>
    <s v="Morris Group"/>
    <s v="Realigned impactful artificial intelligence"/>
    <n v="4800"/>
    <n v="3045"/>
    <x v="0"/>
    <n v="31"/>
    <s v="US"/>
    <s v="USD"/>
    <n v="1278392400"/>
    <d v="2010-07-06T05:00:00"/>
    <s v="7/7/2010"/>
    <x v="430"/>
    <x v="6"/>
    <n v="1278478800"/>
    <d v="2010-07-07T05:00:00"/>
    <s v="7/7/2010"/>
    <b v="0"/>
    <b v="0"/>
    <s v="film &amp; video/drama"/>
    <n v="0.63437500000000002"/>
    <m/>
    <x v="4"/>
    <s v="drama"/>
    <n v="0"/>
    <n v="0"/>
    <n v="0"/>
    <n v="1"/>
  </r>
  <r>
    <n v="453"/>
    <s v="Saunders Ltd"/>
    <s v="Multi-layered multi-tasking secured line"/>
    <n v="182400"/>
    <n v="102749"/>
    <x v="0"/>
    <n v="1181"/>
    <s v="US"/>
    <s v="USD"/>
    <n v="1480572000"/>
    <d v="2016-12-01T06:00:00"/>
    <s v="1/11/2017"/>
    <x v="431"/>
    <x v="5"/>
    <n v="1484114400"/>
    <d v="2017-01-11T06:00:00"/>
    <s v="1/11/2017"/>
    <b v="0"/>
    <b v="0"/>
    <s v="film &amp; video/science fiction"/>
    <n v="0.56331688596491225"/>
    <m/>
    <x v="4"/>
    <s v="science fiction"/>
    <n v="0"/>
    <n v="0"/>
    <n v="0"/>
    <n v="1"/>
  </r>
  <r>
    <n v="454"/>
    <s v="Woods Inc"/>
    <s v="Upgradable upward-trending portal"/>
    <n v="4000"/>
    <n v="1763"/>
    <x v="0"/>
    <n v="39"/>
    <s v="US"/>
    <s v="USD"/>
    <n v="1382331600"/>
    <d v="2013-10-21T05:00:00"/>
    <s v="11/26/2013"/>
    <x v="432"/>
    <x v="2"/>
    <n v="1385445600"/>
    <d v="2013-11-26T06:00:00"/>
    <s v="11/26/2013"/>
    <b v="0"/>
    <b v="1"/>
    <s v="film &amp; video/drama"/>
    <n v="0.44074999999999998"/>
    <m/>
    <x v="4"/>
    <s v="drama"/>
    <n v="0"/>
    <n v="0"/>
    <n v="0"/>
    <n v="1"/>
  </r>
  <r>
    <n v="455"/>
    <s v="Villanueva, Wright and Richardson"/>
    <s v="Profit-focused global product"/>
    <n v="116500"/>
    <n v="137904"/>
    <x v="1"/>
    <n v="3727"/>
    <s v="US"/>
    <s v="USD"/>
    <n v="1316754000"/>
    <d v="2011-09-23T05:00:00"/>
    <s v="10/16/2011"/>
    <x v="433"/>
    <x v="8"/>
    <n v="1318741200"/>
    <d v="2011-10-16T05:00:00"/>
    <s v="10/16/2011"/>
    <b v="0"/>
    <b v="0"/>
    <s v="theater/plays"/>
    <n v="1.1837253218884121"/>
    <m/>
    <x v="3"/>
    <s v="plays"/>
    <n v="0"/>
    <n v="0"/>
    <n v="0"/>
    <n v="0"/>
  </r>
  <r>
    <n v="456"/>
    <s v="Wilson, Brooks and Clark"/>
    <s v="Operative well-modulated data-warehouse"/>
    <n v="146400"/>
    <n v="152438"/>
    <x v="1"/>
    <n v="1605"/>
    <s v="US"/>
    <s v="USD"/>
    <n v="1518242400"/>
    <d v="2018-02-10T06:00:00"/>
    <s v="2/10/2018"/>
    <x v="434"/>
    <x v="9"/>
    <n v="1518242400"/>
    <d v="2018-02-10T06:00:00"/>
    <s v="2/10/2018"/>
    <b v="0"/>
    <b v="1"/>
    <s v="music/indie rock"/>
    <n v="1.041243169398907"/>
    <m/>
    <x v="1"/>
    <s v="indie rock"/>
    <n v="0"/>
    <n v="0"/>
    <n v="0"/>
    <n v="0"/>
  </r>
  <r>
    <n v="457"/>
    <s v="Sheppard, Smith and Spence"/>
    <s v="Cloned asymmetric functionalities"/>
    <n v="5000"/>
    <n v="1332"/>
    <x v="0"/>
    <n v="46"/>
    <s v="US"/>
    <s v="USD"/>
    <n v="1476421200"/>
    <d v="2016-10-14T05:00:00"/>
    <s v="10/16/2016"/>
    <x v="435"/>
    <x v="7"/>
    <n v="1476594000"/>
    <d v="2016-10-16T05:00:00"/>
    <s v="10/16/2016"/>
    <b v="0"/>
    <b v="0"/>
    <s v="theater/plays"/>
    <n v="0.26640000000000003"/>
    <m/>
    <x v="3"/>
    <s v="plays"/>
    <n v="0"/>
    <n v="0"/>
    <n v="0"/>
    <n v="1"/>
  </r>
  <r>
    <n v="458"/>
    <s v="Wise, Thompson and Allen"/>
    <s v="Pre-emptive neutral portal"/>
    <n v="33800"/>
    <n v="118706"/>
    <x v="1"/>
    <n v="2120"/>
    <s v="US"/>
    <s v="USD"/>
    <n v="1269752400"/>
    <d v="2010-03-28T05:00:00"/>
    <s v="5/11/2010"/>
    <x v="436"/>
    <x v="6"/>
    <n v="1273554000"/>
    <d v="2010-05-11T05:00:00"/>
    <s v="5/11/2010"/>
    <b v="0"/>
    <b v="0"/>
    <s v="theater/plays"/>
    <n v="3.5120118343195266"/>
    <m/>
    <x v="3"/>
    <s v="plays"/>
    <n v="0"/>
    <n v="0"/>
    <n v="0"/>
    <n v="0"/>
  </r>
  <r>
    <n v="459"/>
    <s v="Lane, Ryan and Chapman"/>
    <s v="Switchable demand-driven help-desk"/>
    <n v="6300"/>
    <n v="5674"/>
    <x v="0"/>
    <n v="105"/>
    <s v="US"/>
    <s v="USD"/>
    <n v="1419746400"/>
    <d v="2014-12-28T06:00:00"/>
    <s v="1/22/2015"/>
    <x v="437"/>
    <x v="0"/>
    <n v="1421906400"/>
    <d v="2015-01-22T06:00:00"/>
    <s v="1/22/2015"/>
    <b v="0"/>
    <b v="0"/>
    <s v="film &amp; video/documentary"/>
    <n v="0.90063492063492068"/>
    <m/>
    <x v="4"/>
    <s v="documentary"/>
    <n v="0"/>
    <n v="0"/>
    <n v="0"/>
    <n v="1"/>
  </r>
  <r>
    <n v="460"/>
    <s v="Rich, Alvarez and King"/>
    <s v="Business-focused static ability"/>
    <n v="2400"/>
    <n v="4119"/>
    <x v="1"/>
    <n v="50"/>
    <s v="US"/>
    <s v="USD"/>
    <n v="1281330000"/>
    <d v="2010-08-09T05:00:00"/>
    <s v="8/12/2010"/>
    <x v="438"/>
    <x v="6"/>
    <n v="1281589200"/>
    <d v="2010-08-12T05:00:00"/>
    <s v="8/12/2010"/>
    <b v="0"/>
    <b v="0"/>
    <s v="theater/plays"/>
    <n v="1.7162500000000001"/>
    <m/>
    <x v="3"/>
    <s v="plays"/>
    <n v="0"/>
    <n v="0"/>
    <n v="0"/>
    <n v="0"/>
  </r>
  <r>
    <n v="461"/>
    <s v="Terry-Salinas"/>
    <s v="Networked secondary structure"/>
    <n v="98800"/>
    <n v="139354"/>
    <x v="1"/>
    <n v="2080"/>
    <s v="US"/>
    <s v="USD"/>
    <n v="1398661200"/>
    <d v="2014-04-28T05:00:00"/>
    <s v="5/18/2014"/>
    <x v="439"/>
    <x v="1"/>
    <n v="1400389200"/>
    <d v="2014-05-18T05:00:00"/>
    <s v="5/18/2014"/>
    <b v="0"/>
    <b v="0"/>
    <s v="film &amp; video/drama"/>
    <n v="1.4104655870445344"/>
    <m/>
    <x v="4"/>
    <s v="drama"/>
    <n v="0"/>
    <n v="0"/>
    <n v="0"/>
    <n v="0"/>
  </r>
  <r>
    <n v="462"/>
    <s v="Wang-Rodriguez"/>
    <s v="Total multimedia website"/>
    <n v="188800"/>
    <n v="57734"/>
    <x v="0"/>
    <n v="535"/>
    <s v="US"/>
    <s v="USD"/>
    <n v="1359525600"/>
    <d v="2013-01-30T06:00:00"/>
    <s v="3/9/2013"/>
    <x v="440"/>
    <x v="2"/>
    <n v="1362808800"/>
    <d v="2013-03-09T06:00:00"/>
    <s v="3/9/2013"/>
    <b v="0"/>
    <b v="0"/>
    <s v="games/mobile games"/>
    <n v="0.30579449152542371"/>
    <m/>
    <x v="6"/>
    <s v="mobile games"/>
    <n v="0"/>
    <n v="0"/>
    <n v="0"/>
    <n v="1"/>
  </r>
  <r>
    <n v="463"/>
    <s v="Mckee-Hill"/>
    <s v="Cross-platform upward-trending parallelism"/>
    <n v="134300"/>
    <n v="145265"/>
    <x v="1"/>
    <n v="2105"/>
    <s v="US"/>
    <s v="USD"/>
    <n v="1388469600"/>
    <d v="2013-12-31T06:00:00"/>
    <s v="1/4/2014"/>
    <x v="441"/>
    <x v="1"/>
    <n v="1388815200"/>
    <d v="2014-01-04T06:00:00"/>
    <s v="1/4/2014"/>
    <b v="0"/>
    <b v="0"/>
    <s v="film &amp; video/animation"/>
    <n v="1.0816455696202532"/>
    <m/>
    <x v="4"/>
    <s v="animation"/>
    <n v="0"/>
    <n v="0"/>
    <n v="0"/>
    <n v="0"/>
  </r>
  <r>
    <n v="464"/>
    <s v="Gomez LLC"/>
    <s v="Pre-emptive mission-critical hardware"/>
    <n v="71200"/>
    <n v="95020"/>
    <x v="1"/>
    <n v="2436"/>
    <s v="US"/>
    <s v="USD"/>
    <n v="1518328800"/>
    <d v="2018-02-11T06:00:00"/>
    <s v="2/25/2018"/>
    <x v="442"/>
    <x v="9"/>
    <n v="1519538400"/>
    <d v="2018-02-25T06:00:00"/>
    <s v="2/25/2018"/>
    <b v="0"/>
    <b v="0"/>
    <s v="theater/plays"/>
    <n v="1.3345505617977529"/>
    <m/>
    <x v="3"/>
    <s v="plays"/>
    <n v="0"/>
    <n v="0"/>
    <n v="0"/>
    <n v="0"/>
  </r>
  <r>
    <n v="465"/>
    <s v="Gonzalez-Robbins"/>
    <s v="Up-sized responsive protocol"/>
    <n v="4700"/>
    <n v="8829"/>
    <x v="1"/>
    <n v="80"/>
    <s v="US"/>
    <s v="USD"/>
    <n v="1517032800"/>
    <d v="2018-01-27T06:00:00"/>
    <s v="2/5/2018"/>
    <x v="443"/>
    <x v="9"/>
    <n v="1517810400"/>
    <d v="2018-02-05T06:00:00"/>
    <s v="2/5/2018"/>
    <b v="0"/>
    <b v="0"/>
    <s v="publishing/translations"/>
    <n v="1.8785106382978722"/>
    <m/>
    <x v="5"/>
    <s v="translations"/>
    <n v="0"/>
    <n v="0"/>
    <n v="0"/>
    <n v="0"/>
  </r>
  <r>
    <n v="466"/>
    <s v="Obrien and Sons"/>
    <s v="Pre-emptive transitional frame"/>
    <n v="1200"/>
    <n v="3984"/>
    <x v="1"/>
    <n v="42"/>
    <s v="US"/>
    <s v="USD"/>
    <n v="1368594000"/>
    <d v="2013-05-15T05:00:00"/>
    <s v="6/7/2013"/>
    <x v="444"/>
    <x v="2"/>
    <n v="1370581200"/>
    <d v="2013-06-07T05:00:00"/>
    <s v="6/7/2013"/>
    <b v="0"/>
    <b v="1"/>
    <s v="technology/wearables"/>
    <n v="3.32"/>
    <m/>
    <x v="2"/>
    <s v="wearables"/>
    <n v="0"/>
    <n v="0"/>
    <n v="0"/>
    <n v="0"/>
  </r>
  <r>
    <n v="467"/>
    <s v="Shaw Ltd"/>
    <s v="Profit-focused content-based application"/>
    <n v="1400"/>
    <n v="8053"/>
    <x v="1"/>
    <n v="139"/>
    <s v="CA"/>
    <s v="CAD"/>
    <n v="1448258400"/>
    <d v="2015-11-23T06:00:00"/>
    <s v="11/30/2015"/>
    <x v="445"/>
    <x v="0"/>
    <n v="1448863200"/>
    <d v="2015-11-30T06:00:00"/>
    <s v="11/30/2015"/>
    <b v="0"/>
    <b v="1"/>
    <s v="technology/web"/>
    <n v="5.7521428571428572"/>
    <m/>
    <x v="2"/>
    <s v="web"/>
    <n v="0"/>
    <n v="0"/>
    <n v="0"/>
    <n v="0"/>
  </r>
  <r>
    <n v="468"/>
    <s v="Hughes Inc"/>
    <s v="Streamlined neutral analyzer"/>
    <n v="4000"/>
    <n v="1620"/>
    <x v="0"/>
    <n v="16"/>
    <s v="US"/>
    <s v="USD"/>
    <n v="1555218000"/>
    <d v="2019-04-14T05:00:00"/>
    <s v="4/30/2019"/>
    <x v="368"/>
    <x v="3"/>
    <n v="1556600400"/>
    <d v="2019-04-30T05:00:00"/>
    <s v="4/30/2019"/>
    <b v="0"/>
    <b v="0"/>
    <s v="theater/plays"/>
    <n v="0.40500000000000003"/>
    <m/>
    <x v="3"/>
    <s v="plays"/>
    <n v="0"/>
    <n v="0"/>
    <n v="0"/>
    <n v="1"/>
  </r>
  <r>
    <n v="469"/>
    <s v="Olsen-Ryan"/>
    <s v="Assimilated neutral utilization"/>
    <n v="5600"/>
    <n v="10328"/>
    <x v="1"/>
    <n v="159"/>
    <s v="US"/>
    <s v="USD"/>
    <n v="1431925200"/>
    <d v="2015-05-18T05:00:00"/>
    <s v="5/20/2015"/>
    <x v="446"/>
    <x v="0"/>
    <n v="1432098000"/>
    <d v="2015-05-20T05:00:00"/>
    <s v="5/20/2015"/>
    <b v="0"/>
    <b v="0"/>
    <s v="film &amp; video/drama"/>
    <n v="1.8442857142857143"/>
    <m/>
    <x v="4"/>
    <s v="drama"/>
    <n v="0"/>
    <n v="0"/>
    <n v="0"/>
    <n v="0"/>
  </r>
  <r>
    <n v="470"/>
    <s v="Grimes, Holland and Sloan"/>
    <s v="Extended dedicated archive"/>
    <n v="3600"/>
    <n v="10289"/>
    <x v="1"/>
    <n v="381"/>
    <s v="US"/>
    <s v="USD"/>
    <n v="1481522400"/>
    <d v="2016-12-12T06:00:00"/>
    <s v="12/19/2016"/>
    <x v="447"/>
    <x v="7"/>
    <n v="1482127200"/>
    <d v="2016-12-19T06:00:00"/>
    <s v="12/19/2016"/>
    <b v="0"/>
    <b v="0"/>
    <s v="technology/wearables"/>
    <n v="2.8580555555555556"/>
    <m/>
    <x v="2"/>
    <s v="wearables"/>
    <n v="0"/>
    <n v="0"/>
    <n v="0"/>
    <n v="0"/>
  </r>
  <r>
    <n v="471"/>
    <s v="Perry and Sons"/>
    <s v="Configurable static help-desk"/>
    <n v="3100"/>
    <n v="9889"/>
    <x v="1"/>
    <n v="194"/>
    <s v="GB"/>
    <s v="GBP"/>
    <n v="1335934800"/>
    <d v="2012-05-02T05:00:00"/>
    <s v="5/2/2012"/>
    <x v="448"/>
    <x v="4"/>
    <n v="1335934800"/>
    <d v="2012-05-02T05:00:00"/>
    <s v="5/2/2012"/>
    <b v="0"/>
    <b v="1"/>
    <s v="food/food trucks"/>
    <n v="3.19"/>
    <m/>
    <x v="0"/>
    <s v="food trucks"/>
    <n v="0"/>
    <n v="0"/>
    <n v="0"/>
    <n v="0"/>
  </r>
  <r>
    <n v="472"/>
    <s v="Turner, Young and Collins"/>
    <s v="Self-enabling clear-thinking framework"/>
    <n v="153800"/>
    <n v="60342"/>
    <x v="0"/>
    <n v="575"/>
    <s v="US"/>
    <s v="USD"/>
    <n v="1552280400"/>
    <d v="2019-03-11T05:00:00"/>
    <s v="5/4/2019"/>
    <x v="178"/>
    <x v="3"/>
    <n v="1556946000"/>
    <d v="2019-05-04T05:00:00"/>
    <s v="5/4/2019"/>
    <b v="0"/>
    <b v="0"/>
    <s v="music/rock"/>
    <n v="0.39234070221066319"/>
    <m/>
    <x v="1"/>
    <s v="rock"/>
    <n v="0"/>
    <n v="0"/>
    <n v="0"/>
    <n v="1"/>
  </r>
  <r>
    <n v="473"/>
    <s v="Richardson Inc"/>
    <s v="Assimilated fault-tolerant capacity"/>
    <n v="5000"/>
    <n v="8907"/>
    <x v="1"/>
    <n v="106"/>
    <s v="US"/>
    <s v="USD"/>
    <n v="1529989200"/>
    <d v="2018-06-26T05:00:00"/>
    <s v="6/27/2018"/>
    <x v="449"/>
    <x v="9"/>
    <n v="1530075600"/>
    <d v="2018-06-27T05:00:00"/>
    <s v="6/27/2018"/>
    <b v="0"/>
    <b v="0"/>
    <s v="music/electric music"/>
    <n v="1.7814000000000001"/>
    <m/>
    <x v="1"/>
    <s v="electric music"/>
    <n v="0"/>
    <n v="0"/>
    <n v="0"/>
    <n v="0"/>
  </r>
  <r>
    <n v="474"/>
    <s v="Santos-Young"/>
    <s v="Enhanced neutral ability"/>
    <n v="4000"/>
    <n v="14606"/>
    <x v="1"/>
    <n v="142"/>
    <s v="US"/>
    <s v="USD"/>
    <n v="1418709600"/>
    <d v="2014-12-16T06:00:00"/>
    <s v="12/17/2014"/>
    <x v="450"/>
    <x v="1"/>
    <n v="1418796000"/>
    <d v="2014-12-17T06:00:00"/>
    <s v="12/17/2014"/>
    <b v="0"/>
    <b v="0"/>
    <s v="film &amp; video/television"/>
    <n v="3.6515"/>
    <m/>
    <x v="4"/>
    <s v="television"/>
    <n v="0"/>
    <n v="0"/>
    <n v="0"/>
    <n v="0"/>
  </r>
  <r>
    <n v="475"/>
    <s v="Nichols Ltd"/>
    <s v="Function-based attitude-oriented groupware"/>
    <n v="7400"/>
    <n v="8432"/>
    <x v="1"/>
    <n v="211"/>
    <s v="US"/>
    <s v="USD"/>
    <n v="1372136400"/>
    <d v="2013-06-25T05:00:00"/>
    <s v="6/29/2013"/>
    <x v="451"/>
    <x v="2"/>
    <n v="1372482000"/>
    <d v="2013-06-29T05:00:00"/>
    <s v="6/29/2013"/>
    <b v="0"/>
    <b v="1"/>
    <s v="publishing/translations"/>
    <n v="1.1394594594594594"/>
    <m/>
    <x v="5"/>
    <s v="translations"/>
    <n v="0"/>
    <n v="0"/>
    <n v="0"/>
    <n v="0"/>
  </r>
  <r>
    <n v="476"/>
    <s v="Murphy PLC"/>
    <s v="Optional solution-oriented instruction set"/>
    <n v="191500"/>
    <n v="57122"/>
    <x v="0"/>
    <n v="1120"/>
    <s v="US"/>
    <s v="USD"/>
    <n v="1533877200"/>
    <d v="2018-08-10T05:00:00"/>
    <s v="8/16/2018"/>
    <x v="452"/>
    <x v="9"/>
    <n v="1534395600"/>
    <d v="2018-08-16T05:00:00"/>
    <s v="8/16/2018"/>
    <b v="0"/>
    <b v="0"/>
    <s v="publishing/fiction"/>
    <n v="0.29828720626631855"/>
    <m/>
    <x v="5"/>
    <s v="fiction"/>
    <n v="0"/>
    <n v="0"/>
    <n v="0"/>
    <n v="1"/>
  </r>
  <r>
    <n v="477"/>
    <s v="Hogan, Porter and Rivera"/>
    <s v="Organic object-oriented core"/>
    <n v="8500"/>
    <n v="4613"/>
    <x v="0"/>
    <n v="113"/>
    <s v="US"/>
    <s v="USD"/>
    <n v="1309064400"/>
    <d v="2011-06-26T05:00:00"/>
    <s v="7/23/2011"/>
    <x v="453"/>
    <x v="8"/>
    <n v="1311397200"/>
    <d v="2011-07-23T05:00:00"/>
    <s v="7/23/2011"/>
    <b v="0"/>
    <b v="0"/>
    <s v="film &amp; video/science fiction"/>
    <n v="0.54270588235294115"/>
    <m/>
    <x v="4"/>
    <s v="science fiction"/>
    <n v="0"/>
    <n v="0"/>
    <n v="0"/>
    <n v="1"/>
  </r>
  <r>
    <n v="478"/>
    <s v="Lyons LLC"/>
    <s v="Balanced impactful circuit"/>
    <n v="68800"/>
    <n v="162603"/>
    <x v="1"/>
    <n v="2756"/>
    <s v="US"/>
    <s v="USD"/>
    <n v="1425877200"/>
    <d v="2015-03-09T05:00:00"/>
    <s v="3/21/2015"/>
    <x v="454"/>
    <x v="0"/>
    <n v="1426914000"/>
    <d v="2015-03-21T05:00:00"/>
    <s v="3/21/2015"/>
    <b v="0"/>
    <b v="0"/>
    <s v="technology/wearables"/>
    <n v="2.3634156976744185"/>
    <m/>
    <x v="2"/>
    <s v="wearables"/>
    <n v="0"/>
    <n v="0"/>
    <n v="0"/>
    <n v="0"/>
  </r>
  <r>
    <n v="479"/>
    <s v="Long-Greene"/>
    <s v="Future-proofed heuristic encryption"/>
    <n v="2400"/>
    <n v="12310"/>
    <x v="1"/>
    <n v="173"/>
    <s v="GB"/>
    <s v="GBP"/>
    <n v="1501304400"/>
    <d v="2017-07-29T05:00:00"/>
    <s v="7/31/2017"/>
    <x v="455"/>
    <x v="5"/>
    <n v="1501477200"/>
    <d v="2017-07-31T05:00:00"/>
    <s v="7/31/2017"/>
    <b v="0"/>
    <b v="0"/>
    <s v="food/food trucks"/>
    <n v="5.1291666666666664"/>
    <m/>
    <x v="0"/>
    <s v="food trucks"/>
    <n v="0"/>
    <n v="0"/>
    <n v="0"/>
    <n v="0"/>
  </r>
  <r>
    <n v="480"/>
    <s v="Robles-Hudson"/>
    <s v="Balanced bifurcated leverage"/>
    <n v="8600"/>
    <n v="8656"/>
    <x v="1"/>
    <n v="87"/>
    <s v="US"/>
    <s v="USD"/>
    <n v="1268287200"/>
    <d v="2010-03-11T06:00:00"/>
    <s v="3/20/2010"/>
    <x v="456"/>
    <x v="6"/>
    <n v="1269061200"/>
    <d v="2010-03-20T05:00:00"/>
    <s v="3/20/2010"/>
    <b v="0"/>
    <b v="1"/>
    <s v="photography/photography books"/>
    <n v="1.0065116279069768"/>
    <m/>
    <x v="7"/>
    <s v="photography books"/>
    <n v="0"/>
    <n v="0"/>
    <n v="0"/>
    <n v="0"/>
  </r>
  <r>
    <n v="481"/>
    <s v="Mcclure LLC"/>
    <s v="Sharable discrete budgetary management"/>
    <n v="196600"/>
    <n v="159931"/>
    <x v="0"/>
    <n v="1538"/>
    <s v="US"/>
    <s v="USD"/>
    <n v="1412139600"/>
    <d v="2014-10-01T05:00:00"/>
    <s v="11/12/2014"/>
    <x v="457"/>
    <x v="1"/>
    <n v="1415772000"/>
    <d v="2014-11-12T06:00:00"/>
    <s v="11/12/2014"/>
    <b v="0"/>
    <b v="1"/>
    <s v="theater/plays"/>
    <n v="0.81348423194303154"/>
    <m/>
    <x v="3"/>
    <s v="plays"/>
    <n v="0"/>
    <n v="0"/>
    <n v="0"/>
    <n v="1"/>
  </r>
  <r>
    <n v="482"/>
    <s v="Martin, Russell and Baker"/>
    <s v="Focused solution-oriented instruction set"/>
    <n v="4200"/>
    <n v="689"/>
    <x v="0"/>
    <n v="9"/>
    <s v="US"/>
    <s v="USD"/>
    <n v="1330063200"/>
    <d v="2012-02-24T06:00:00"/>
    <s v="3/6/2012"/>
    <x v="458"/>
    <x v="4"/>
    <n v="1331013600"/>
    <d v="2012-03-06T06:00:00"/>
    <s v="3/6/2012"/>
    <b v="0"/>
    <b v="1"/>
    <s v="publishing/fiction"/>
    <n v="0.16404761904761905"/>
    <m/>
    <x v="5"/>
    <s v="fiction"/>
    <n v="0"/>
    <n v="0"/>
    <n v="0"/>
    <n v="1"/>
  </r>
  <r>
    <n v="483"/>
    <s v="Rice-Parker"/>
    <s v="Down-sized actuating infrastructure"/>
    <n v="91400"/>
    <n v="48236"/>
    <x v="0"/>
    <n v="554"/>
    <s v="US"/>
    <s v="USD"/>
    <n v="1576130400"/>
    <d v="2019-12-12T06:00:00"/>
    <s v="12/19/2019"/>
    <x v="459"/>
    <x v="3"/>
    <n v="1576735200"/>
    <d v="2019-12-19T06:00:00"/>
    <s v="12/19/2019"/>
    <b v="0"/>
    <b v="0"/>
    <s v="theater/plays"/>
    <n v="0.52774617067833696"/>
    <m/>
    <x v="3"/>
    <s v="plays"/>
    <n v="0"/>
    <n v="0"/>
    <n v="0"/>
    <n v="1"/>
  </r>
  <r>
    <n v="484"/>
    <s v="Landry Inc"/>
    <s v="Synergistic cohesive adapter"/>
    <n v="29600"/>
    <n v="77021"/>
    <x v="1"/>
    <n v="1572"/>
    <s v="GB"/>
    <s v="GBP"/>
    <n v="1407128400"/>
    <d v="2014-08-04T05:00:00"/>
    <s v="9/22/2014"/>
    <x v="460"/>
    <x v="1"/>
    <n v="1411362000"/>
    <d v="2014-09-22T05:00:00"/>
    <s v="9/22/2014"/>
    <b v="0"/>
    <b v="1"/>
    <s v="food/food trucks"/>
    <n v="2.6020608108108108"/>
    <m/>
    <x v="0"/>
    <s v="food trucks"/>
    <n v="0"/>
    <n v="0"/>
    <n v="0"/>
    <n v="0"/>
  </r>
  <r>
    <n v="485"/>
    <s v="Richards-Davis"/>
    <s v="Quality-focused mission-critical structure"/>
    <n v="90600"/>
    <n v="27844"/>
    <x v="0"/>
    <n v="648"/>
    <s v="GB"/>
    <s v="GBP"/>
    <n v="1560142800"/>
    <d v="2019-06-10T05:00:00"/>
    <s v="7/21/2019"/>
    <x v="461"/>
    <x v="3"/>
    <n v="1563685200"/>
    <d v="2019-07-21T05:00:00"/>
    <s v="7/21/2019"/>
    <b v="0"/>
    <b v="0"/>
    <s v="theater/plays"/>
    <n v="0.30732891832229581"/>
    <m/>
    <x v="3"/>
    <s v="plays"/>
    <n v="0"/>
    <n v="0"/>
    <n v="0"/>
    <n v="1"/>
  </r>
  <r>
    <n v="486"/>
    <s v="Davis, Cox and Fox"/>
    <s v="Compatible exuding Graphical User Interface"/>
    <n v="5200"/>
    <n v="702"/>
    <x v="0"/>
    <n v="21"/>
    <s v="GB"/>
    <s v="GBP"/>
    <n v="1520575200"/>
    <d v="2018-03-09T06:00:00"/>
    <s v="3/24/2018"/>
    <x v="462"/>
    <x v="9"/>
    <n v="1521867600"/>
    <d v="2018-03-24T05:00:00"/>
    <s v="3/24/2018"/>
    <b v="0"/>
    <b v="1"/>
    <s v="publishing/translations"/>
    <n v="0.13500000000000001"/>
    <m/>
    <x v="5"/>
    <s v="translations"/>
    <n v="0"/>
    <n v="0"/>
    <n v="0"/>
    <n v="1"/>
  </r>
  <r>
    <n v="487"/>
    <s v="Smith-Wallace"/>
    <s v="Monitored 24/7 time-frame"/>
    <n v="110300"/>
    <n v="197024"/>
    <x v="1"/>
    <n v="2346"/>
    <s v="US"/>
    <s v="USD"/>
    <n v="1492664400"/>
    <d v="2017-04-20T05:00:00"/>
    <s v="5/23/2017"/>
    <x v="463"/>
    <x v="5"/>
    <n v="1495515600"/>
    <d v="2017-05-23T05:00:00"/>
    <s v="5/23/2017"/>
    <b v="0"/>
    <b v="0"/>
    <s v="theater/plays"/>
    <n v="1.7862556663644606"/>
    <m/>
    <x v="3"/>
    <s v="plays"/>
    <n v="0"/>
    <n v="0"/>
    <n v="0"/>
    <n v="0"/>
  </r>
  <r>
    <n v="488"/>
    <s v="Cordova, Shaw and Wang"/>
    <s v="Virtual secondary open architecture"/>
    <n v="5300"/>
    <n v="11663"/>
    <x v="1"/>
    <n v="115"/>
    <s v="US"/>
    <s v="USD"/>
    <n v="1454479200"/>
    <d v="2016-02-03T06:00:00"/>
    <s v="2/20/2016"/>
    <x v="464"/>
    <x v="7"/>
    <n v="1455948000"/>
    <d v="2016-02-20T06:00:00"/>
    <s v="2/20/2016"/>
    <b v="0"/>
    <b v="0"/>
    <s v="theater/plays"/>
    <n v="2.2005660377358489"/>
    <m/>
    <x v="3"/>
    <s v="plays"/>
    <n v="0"/>
    <n v="0"/>
    <n v="0"/>
    <n v="0"/>
  </r>
  <r>
    <n v="489"/>
    <s v="Clark Inc"/>
    <s v="Down-sized mobile time-frame"/>
    <n v="9200"/>
    <n v="9339"/>
    <x v="1"/>
    <n v="85"/>
    <s v="IT"/>
    <s v="EUR"/>
    <n v="1281934800"/>
    <d v="2010-08-16T05:00:00"/>
    <s v="8/21/2010"/>
    <x v="465"/>
    <x v="6"/>
    <n v="1282366800"/>
    <d v="2010-08-21T05:00:00"/>
    <s v="8/21/2010"/>
    <b v="0"/>
    <b v="0"/>
    <s v="technology/wearables"/>
    <n v="1.015108695652174"/>
    <m/>
    <x v="2"/>
    <s v="wearables"/>
    <n v="0"/>
    <n v="0"/>
    <n v="0"/>
    <n v="0"/>
  </r>
  <r>
    <n v="490"/>
    <s v="Young and Sons"/>
    <s v="Innovative disintermediate encryption"/>
    <n v="2400"/>
    <n v="4596"/>
    <x v="1"/>
    <n v="144"/>
    <s v="US"/>
    <s v="USD"/>
    <n v="1573970400"/>
    <d v="2019-11-17T06:00:00"/>
    <s v="11/24/2019"/>
    <x v="466"/>
    <x v="3"/>
    <n v="1574575200"/>
    <d v="2019-11-24T06:00:00"/>
    <s v="11/24/2019"/>
    <b v="0"/>
    <b v="0"/>
    <s v="journalism/audio"/>
    <n v="1.915"/>
    <m/>
    <x v="8"/>
    <s v="audio"/>
    <n v="0"/>
    <n v="0"/>
    <n v="0"/>
    <n v="0"/>
  </r>
  <r>
    <n v="491"/>
    <s v="Henson PLC"/>
    <s v="Universal contextually-based knowledgebase"/>
    <n v="56800"/>
    <n v="173437"/>
    <x v="1"/>
    <n v="2443"/>
    <s v="US"/>
    <s v="USD"/>
    <n v="1372654800"/>
    <d v="2013-07-01T05:00:00"/>
    <s v="7/27/2013"/>
    <x v="467"/>
    <x v="2"/>
    <n v="1374901200"/>
    <d v="2013-07-27T05:00:00"/>
    <s v="7/27/2013"/>
    <b v="0"/>
    <b v="1"/>
    <s v="food/food trucks"/>
    <n v="3.0534683098591549"/>
    <m/>
    <x v="0"/>
    <s v="food trucks"/>
    <n v="0"/>
    <n v="0"/>
    <n v="0"/>
    <n v="0"/>
  </r>
  <r>
    <n v="492"/>
    <s v="Garcia Group"/>
    <s v="Persevering interactive matrix"/>
    <n v="191000"/>
    <n v="45831"/>
    <x v="3"/>
    <n v="595"/>
    <s v="US"/>
    <s v="USD"/>
    <n v="1275886800"/>
    <d v="2010-06-07T05:00:00"/>
    <s v="7/12/2010"/>
    <x v="468"/>
    <x v="6"/>
    <n v="1278910800"/>
    <d v="2010-07-12T05:00:00"/>
    <s v="7/12/2010"/>
    <b v="1"/>
    <b v="1"/>
    <s v="film &amp; video/shorts"/>
    <n v="0.23995287958115183"/>
    <m/>
    <x v="4"/>
    <s v="shorts"/>
    <n v="1"/>
    <n v="0"/>
    <n v="0"/>
    <n v="0"/>
  </r>
  <r>
    <n v="493"/>
    <s v="Adams, Walker and Wong"/>
    <s v="Seamless background framework"/>
    <n v="900"/>
    <n v="6514"/>
    <x v="1"/>
    <n v="64"/>
    <s v="US"/>
    <s v="USD"/>
    <n v="1561784400"/>
    <d v="2019-06-29T05:00:00"/>
    <s v="7/12/2019"/>
    <x v="469"/>
    <x v="3"/>
    <n v="1562907600"/>
    <d v="2019-07-12T05:00:00"/>
    <s v="7/12/2019"/>
    <b v="0"/>
    <b v="0"/>
    <s v="photography/photography books"/>
    <n v="7.2377777777777776"/>
    <m/>
    <x v="7"/>
    <s v="photography books"/>
    <n v="0"/>
    <n v="0"/>
    <n v="0"/>
    <n v="0"/>
  </r>
  <r>
    <n v="494"/>
    <s v="Hopkins-Browning"/>
    <s v="Balanced upward-trending productivity"/>
    <n v="2500"/>
    <n v="13684"/>
    <x v="1"/>
    <n v="268"/>
    <s v="US"/>
    <s v="USD"/>
    <n v="1332392400"/>
    <d v="2012-03-22T05:00:00"/>
    <s v="3/23/2012"/>
    <x v="470"/>
    <x v="4"/>
    <n v="1332478800"/>
    <d v="2012-03-23T05:00:00"/>
    <s v="3/23/2012"/>
    <b v="0"/>
    <b v="0"/>
    <s v="technology/wearables"/>
    <n v="5.4736000000000002"/>
    <m/>
    <x v="2"/>
    <s v="wearables"/>
    <n v="0"/>
    <n v="0"/>
    <n v="0"/>
    <n v="0"/>
  </r>
  <r>
    <n v="495"/>
    <s v="Bell, Edwards and Andersen"/>
    <s v="Centralized clear-thinking solution"/>
    <n v="3200"/>
    <n v="13264"/>
    <x v="1"/>
    <n v="195"/>
    <s v="DK"/>
    <s v="DKK"/>
    <n v="1402376400"/>
    <d v="2014-06-10T05:00:00"/>
    <s v="6/14/2014"/>
    <x v="471"/>
    <x v="1"/>
    <n v="1402722000"/>
    <d v="2014-06-14T05:00:00"/>
    <s v="6/14/2014"/>
    <b v="0"/>
    <b v="0"/>
    <s v="theater/plays"/>
    <n v="4.1449999999999996"/>
    <m/>
    <x v="3"/>
    <s v="plays"/>
    <n v="0"/>
    <n v="0"/>
    <n v="0"/>
    <n v="0"/>
  </r>
  <r>
    <n v="496"/>
    <s v="Morales Group"/>
    <s v="Optimized bi-directional extranet"/>
    <n v="183800"/>
    <n v="1667"/>
    <x v="0"/>
    <n v="54"/>
    <s v="US"/>
    <s v="USD"/>
    <n v="1495342800"/>
    <d v="2017-05-21T05:00:00"/>
    <s v="6/7/2017"/>
    <x v="472"/>
    <x v="5"/>
    <n v="1496811600"/>
    <d v="2017-06-07T05:00:00"/>
    <s v="6/7/2017"/>
    <b v="0"/>
    <b v="0"/>
    <s v="film &amp; video/animation"/>
    <n v="9.0696409140369975E-3"/>
    <m/>
    <x v="4"/>
    <s v="animation"/>
    <n v="0"/>
    <n v="0"/>
    <n v="0"/>
    <n v="1"/>
  </r>
  <r>
    <n v="497"/>
    <s v="Lucero Group"/>
    <s v="Intuitive actuating benchmark"/>
    <n v="9800"/>
    <n v="3349"/>
    <x v="0"/>
    <n v="120"/>
    <s v="US"/>
    <s v="USD"/>
    <n v="1482213600"/>
    <d v="2016-12-20T06:00:00"/>
    <s v="12/20/2016"/>
    <x v="473"/>
    <x v="7"/>
    <n v="1482213600"/>
    <d v="2016-12-20T06:00:00"/>
    <s v="12/20/2016"/>
    <b v="0"/>
    <b v="1"/>
    <s v="technology/wearables"/>
    <n v="0.34173469387755101"/>
    <m/>
    <x v="2"/>
    <s v="wearables"/>
    <n v="0"/>
    <n v="0"/>
    <n v="0"/>
    <n v="1"/>
  </r>
  <r>
    <n v="498"/>
    <s v="Smith, Brown and Davis"/>
    <s v="Devolved background project"/>
    <n v="193400"/>
    <n v="46317"/>
    <x v="0"/>
    <n v="579"/>
    <s v="DK"/>
    <s v="DKK"/>
    <n v="1420092000"/>
    <d v="2015-01-01T06:00:00"/>
    <s v="1/3/2015"/>
    <x v="474"/>
    <x v="0"/>
    <n v="1420264800"/>
    <d v="2015-01-03T06:00:00"/>
    <s v="1/3/2015"/>
    <b v="0"/>
    <b v="0"/>
    <s v="technology/web"/>
    <n v="0.239488107549121"/>
    <m/>
    <x v="2"/>
    <s v="web"/>
    <n v="0"/>
    <n v="0"/>
    <n v="0"/>
    <n v="1"/>
  </r>
  <r>
    <n v="499"/>
    <s v="Hunt Group"/>
    <s v="Reverse-engineered executive emulation"/>
    <n v="163800"/>
    <n v="78743"/>
    <x v="0"/>
    <n v="2072"/>
    <s v="US"/>
    <s v="USD"/>
    <n v="1458018000"/>
    <d v="2016-03-15T05:00:00"/>
    <s v="3/20/2016"/>
    <x v="475"/>
    <x v="7"/>
    <n v="1458450000"/>
    <d v="2016-03-20T05:00:00"/>
    <s v="3/20/2016"/>
    <b v="0"/>
    <b v="1"/>
    <s v="film &amp; video/documentary"/>
    <n v="0.48072649572649573"/>
    <m/>
    <x v="4"/>
    <s v="documentary"/>
    <n v="0"/>
    <n v="0"/>
    <n v="0"/>
    <n v="1"/>
  </r>
  <r>
    <n v="500"/>
    <s v="Valdez Ltd"/>
    <s v="Team-oriented clear-thinking matrix"/>
    <n v="100"/>
    <n v="0"/>
    <x v="0"/>
    <n v="0"/>
    <s v="US"/>
    <s v="USD"/>
    <n v="1367384400"/>
    <d v="2013-05-01T05:00:00"/>
    <s v="5/29/2013"/>
    <x v="380"/>
    <x v="2"/>
    <n v="1369803600"/>
    <d v="2013-05-29T05:00:00"/>
    <s v="5/29/2013"/>
    <b v="0"/>
    <b v="1"/>
    <s v="theater/plays"/>
    <n v="0"/>
    <m/>
    <x v="3"/>
    <s v="plays"/>
    <n v="0"/>
    <n v="0"/>
    <n v="0"/>
    <n v="1"/>
  </r>
  <r>
    <n v="501"/>
    <s v="Mccann-Le"/>
    <s v="Focused coherent methodology"/>
    <n v="153600"/>
    <n v="107743"/>
    <x v="0"/>
    <n v="1796"/>
    <s v="US"/>
    <s v="USD"/>
    <n v="1363064400"/>
    <d v="2013-03-12T05:00:00"/>
    <s v="3/14/2013"/>
    <x v="353"/>
    <x v="2"/>
    <n v="1363237200"/>
    <d v="2013-03-14T05:00:00"/>
    <s v="3/14/2013"/>
    <b v="0"/>
    <b v="0"/>
    <s v="film &amp; video/documentary"/>
    <n v="0.70145182291666663"/>
    <m/>
    <x v="4"/>
    <s v="documentary"/>
    <n v="0"/>
    <n v="0"/>
    <n v="0"/>
    <n v="1"/>
  </r>
  <r>
    <n v="502"/>
    <s v="Johnson Inc"/>
    <s v="Reduced context-sensitive complexity"/>
    <n v="1300"/>
    <n v="6889"/>
    <x v="1"/>
    <n v="186"/>
    <s v="AU"/>
    <s v="AUD"/>
    <n v="1343365200"/>
    <d v="2012-07-27T05:00:00"/>
    <s v="8/25/2012"/>
    <x v="476"/>
    <x v="4"/>
    <n v="1345870800"/>
    <d v="2012-08-25T05:00:00"/>
    <s v="8/25/2012"/>
    <b v="0"/>
    <b v="1"/>
    <s v="games/video games"/>
    <n v="5.2992307692307694"/>
    <m/>
    <x v="6"/>
    <s v="video games"/>
    <n v="0"/>
    <n v="0"/>
    <n v="0"/>
    <n v="0"/>
  </r>
  <r>
    <n v="503"/>
    <s v="Collins LLC"/>
    <s v="Decentralized 4thgeneration time-frame"/>
    <n v="25500"/>
    <n v="45983"/>
    <x v="1"/>
    <n v="460"/>
    <s v="US"/>
    <s v="USD"/>
    <n v="1435726800"/>
    <d v="2015-07-01T05:00:00"/>
    <s v="7/21/2015"/>
    <x v="477"/>
    <x v="0"/>
    <n v="1437454800"/>
    <d v="2015-07-21T05:00:00"/>
    <s v="7/21/2015"/>
    <b v="0"/>
    <b v="0"/>
    <s v="film &amp; video/drama"/>
    <n v="1.8032549019607844"/>
    <m/>
    <x v="4"/>
    <s v="drama"/>
    <n v="0"/>
    <n v="0"/>
    <n v="0"/>
    <n v="0"/>
  </r>
  <r>
    <n v="504"/>
    <s v="Smith-Miller"/>
    <s v="De-engineered cohesive moderator"/>
    <n v="7500"/>
    <n v="6924"/>
    <x v="0"/>
    <n v="62"/>
    <s v="IT"/>
    <s v="EUR"/>
    <n v="1431925200"/>
    <d v="2015-05-18T05:00:00"/>
    <s v="5/19/2015"/>
    <x v="478"/>
    <x v="0"/>
    <n v="1432011600"/>
    <d v="2015-05-19T05:00:00"/>
    <s v="5/19/2015"/>
    <b v="0"/>
    <b v="0"/>
    <s v="music/rock"/>
    <n v="0.92320000000000002"/>
    <m/>
    <x v="1"/>
    <s v="rock"/>
    <n v="0"/>
    <n v="0"/>
    <n v="0"/>
    <n v="1"/>
  </r>
  <r>
    <n v="505"/>
    <s v="Jensen-Vargas"/>
    <s v="Ameliorated explicit parallelism"/>
    <n v="89900"/>
    <n v="12497"/>
    <x v="0"/>
    <n v="347"/>
    <s v="US"/>
    <s v="USD"/>
    <n v="1362722400"/>
    <d v="2013-03-08T06:00:00"/>
    <s v="4/19/2013"/>
    <x v="479"/>
    <x v="2"/>
    <n v="1366347600"/>
    <d v="2013-04-19T05:00:00"/>
    <s v="4/19/2013"/>
    <b v="0"/>
    <b v="1"/>
    <s v="publishing/radio &amp; podcasts"/>
    <n v="0.13901001112347053"/>
    <m/>
    <x v="5"/>
    <s v="radio &amp; podcasts"/>
    <n v="0"/>
    <n v="0"/>
    <n v="0"/>
    <n v="1"/>
  </r>
  <r>
    <n v="506"/>
    <s v="Robles, Bell and Gonzalez"/>
    <s v="Customizable background monitoring"/>
    <n v="18000"/>
    <n v="166874"/>
    <x v="1"/>
    <n v="2528"/>
    <s v="US"/>
    <s v="USD"/>
    <n v="1511416800"/>
    <d v="2017-11-23T06:00:00"/>
    <s v="12/10/2017"/>
    <x v="480"/>
    <x v="5"/>
    <n v="1512885600"/>
    <d v="2017-12-10T06:00:00"/>
    <s v="12/10/2017"/>
    <b v="0"/>
    <b v="1"/>
    <s v="theater/plays"/>
    <n v="9.2707777777777771"/>
    <m/>
    <x v="3"/>
    <s v="plays"/>
    <n v="0"/>
    <n v="0"/>
    <n v="0"/>
    <n v="0"/>
  </r>
  <r>
    <n v="507"/>
    <s v="Turner, Miller and Francis"/>
    <s v="Compatible well-modulated budgetary management"/>
    <n v="2100"/>
    <n v="837"/>
    <x v="0"/>
    <n v="19"/>
    <s v="US"/>
    <s v="USD"/>
    <n v="1365483600"/>
    <d v="2013-04-09T05:00:00"/>
    <s v="5/28/2013"/>
    <x v="481"/>
    <x v="2"/>
    <n v="1369717200"/>
    <d v="2013-05-28T05:00:00"/>
    <s v="5/28/2013"/>
    <b v="0"/>
    <b v="1"/>
    <s v="technology/web"/>
    <n v="0.39857142857142858"/>
    <m/>
    <x v="2"/>
    <s v="web"/>
    <n v="0"/>
    <n v="0"/>
    <n v="0"/>
    <n v="1"/>
  </r>
  <r>
    <n v="508"/>
    <s v="Roberts Group"/>
    <s v="Up-sized radical pricing structure"/>
    <n v="172700"/>
    <n v="193820"/>
    <x v="1"/>
    <n v="3657"/>
    <s v="US"/>
    <s v="USD"/>
    <n v="1532840400"/>
    <d v="2018-07-29T05:00:00"/>
    <s v="8/19/2018"/>
    <x v="482"/>
    <x v="9"/>
    <n v="1534654800"/>
    <d v="2018-08-19T05:00:00"/>
    <s v="8/19/2018"/>
    <b v="0"/>
    <b v="0"/>
    <s v="theater/plays"/>
    <n v="1.1222929936305732"/>
    <m/>
    <x v="3"/>
    <s v="plays"/>
    <n v="0"/>
    <n v="0"/>
    <n v="0"/>
    <n v="0"/>
  </r>
  <r>
    <n v="509"/>
    <s v="White LLC"/>
    <s v="Robust zero-defect project"/>
    <n v="168500"/>
    <n v="119510"/>
    <x v="0"/>
    <n v="1258"/>
    <s v="US"/>
    <s v="USD"/>
    <n v="1336194000"/>
    <d v="2012-05-05T05:00:00"/>
    <s v="5/15/2012"/>
    <x v="483"/>
    <x v="4"/>
    <n v="1337058000"/>
    <d v="2012-05-15T05:00:00"/>
    <s v="5/15/2012"/>
    <b v="0"/>
    <b v="0"/>
    <s v="theater/plays"/>
    <n v="0.70925816023738875"/>
    <m/>
    <x v="3"/>
    <s v="plays"/>
    <n v="0"/>
    <n v="0"/>
    <n v="0"/>
    <n v="1"/>
  </r>
  <r>
    <n v="510"/>
    <s v="Best, Miller and Thomas"/>
    <s v="Re-engineered mobile task-force"/>
    <n v="7800"/>
    <n v="9289"/>
    <x v="1"/>
    <n v="131"/>
    <s v="AU"/>
    <s v="AUD"/>
    <n v="1527742800"/>
    <d v="2018-05-31T05:00:00"/>
    <s v="6/24/2018"/>
    <x v="484"/>
    <x v="9"/>
    <n v="1529816400"/>
    <d v="2018-06-24T05:00:00"/>
    <s v="6/24/2018"/>
    <b v="0"/>
    <b v="0"/>
    <s v="film &amp; video/drama"/>
    <n v="1.1908974358974358"/>
    <m/>
    <x v="4"/>
    <s v="drama"/>
    <n v="0"/>
    <n v="0"/>
    <n v="0"/>
    <n v="0"/>
  </r>
  <r>
    <n v="511"/>
    <s v="Smith-Mullins"/>
    <s v="User-centric intangible neural-net"/>
    <n v="147800"/>
    <n v="35498"/>
    <x v="0"/>
    <n v="362"/>
    <s v="US"/>
    <s v="USD"/>
    <n v="1564030800"/>
    <d v="2019-07-25T05:00:00"/>
    <s v="8/4/2019"/>
    <x v="265"/>
    <x v="3"/>
    <n v="1564894800"/>
    <d v="2019-08-04T05:00:00"/>
    <s v="8/4/2019"/>
    <b v="0"/>
    <b v="0"/>
    <s v="theater/plays"/>
    <n v="0.24017591339648173"/>
    <m/>
    <x v="3"/>
    <s v="plays"/>
    <n v="0"/>
    <n v="0"/>
    <n v="0"/>
    <n v="1"/>
  </r>
  <r>
    <n v="512"/>
    <s v="Williams-Walsh"/>
    <s v="Organized explicit core"/>
    <n v="9100"/>
    <n v="12678"/>
    <x v="1"/>
    <n v="239"/>
    <s v="US"/>
    <s v="USD"/>
    <n v="1404536400"/>
    <d v="2014-07-05T05:00:00"/>
    <s v="7/6/2014"/>
    <x v="485"/>
    <x v="1"/>
    <n v="1404622800"/>
    <d v="2014-07-06T05:00:00"/>
    <s v="7/6/2014"/>
    <b v="0"/>
    <b v="1"/>
    <s v="games/video games"/>
    <n v="1.3931868131868133"/>
    <m/>
    <x v="6"/>
    <s v="video games"/>
    <n v="0"/>
    <n v="0"/>
    <n v="0"/>
    <n v="0"/>
  </r>
  <r>
    <n v="513"/>
    <s v="Harrison, Blackwell and Mendez"/>
    <s v="Synchronized 6thgeneration adapter"/>
    <n v="8300"/>
    <n v="3260"/>
    <x v="3"/>
    <n v="35"/>
    <s v="US"/>
    <s v="USD"/>
    <n v="1284008400"/>
    <d v="2010-09-09T05:00:00"/>
    <s v="9/11/2010"/>
    <x v="486"/>
    <x v="6"/>
    <n v="1284181200"/>
    <d v="2010-09-11T05:00:00"/>
    <s v="9/11/2010"/>
    <b v="0"/>
    <b v="0"/>
    <s v="film &amp; video/television"/>
    <n v="0.39277108433734942"/>
    <m/>
    <x v="4"/>
    <s v="television"/>
    <n v="1"/>
    <n v="0"/>
    <n v="0"/>
    <n v="0"/>
  </r>
  <r>
    <n v="514"/>
    <s v="Sanchez, Bradley and Flores"/>
    <s v="Centralized motivating capacity"/>
    <n v="138700"/>
    <n v="31123"/>
    <x v="3"/>
    <n v="528"/>
    <s v="CH"/>
    <s v="CHF"/>
    <n v="1386309600"/>
    <d v="2013-12-06T06:00:00"/>
    <s v="12/11/2013"/>
    <x v="412"/>
    <x v="2"/>
    <n v="1386741600"/>
    <d v="2013-12-11T06:00:00"/>
    <s v="12/11/2013"/>
    <b v="0"/>
    <b v="1"/>
    <s v="music/rock"/>
    <n v="0.22439077144917088"/>
    <m/>
    <x v="1"/>
    <s v="rock"/>
    <n v="1"/>
    <n v="0"/>
    <n v="0"/>
    <n v="0"/>
  </r>
  <r>
    <n v="515"/>
    <s v="Cox LLC"/>
    <s v="Phased 24hour flexibility"/>
    <n v="8600"/>
    <n v="4797"/>
    <x v="0"/>
    <n v="133"/>
    <s v="CA"/>
    <s v="CAD"/>
    <n v="1324620000"/>
    <d v="2011-12-23T06:00:00"/>
    <s v="12/25/2011"/>
    <x v="487"/>
    <x v="8"/>
    <n v="1324792800"/>
    <d v="2011-12-25T06:00:00"/>
    <s v="12/25/2011"/>
    <b v="0"/>
    <b v="1"/>
    <s v="theater/plays"/>
    <n v="0.55779069767441858"/>
    <m/>
    <x v="3"/>
    <s v="plays"/>
    <n v="0"/>
    <n v="0"/>
    <n v="0"/>
    <n v="1"/>
  </r>
  <r>
    <n v="516"/>
    <s v="Morales-Odonnell"/>
    <s v="Exclusive 5thgeneration structure"/>
    <n v="125400"/>
    <n v="53324"/>
    <x v="0"/>
    <n v="846"/>
    <s v="US"/>
    <s v="USD"/>
    <n v="1281070800"/>
    <d v="2010-08-06T05:00:00"/>
    <s v="9/13/2010"/>
    <x v="488"/>
    <x v="6"/>
    <n v="1284354000"/>
    <d v="2010-09-13T05:00:00"/>
    <s v="9/13/2010"/>
    <b v="0"/>
    <b v="0"/>
    <s v="publishing/nonfiction"/>
    <n v="0.42523125996810207"/>
    <m/>
    <x v="5"/>
    <s v="nonfiction"/>
    <n v="0"/>
    <n v="0"/>
    <n v="0"/>
    <n v="1"/>
  </r>
  <r>
    <n v="517"/>
    <s v="Ramirez LLC"/>
    <s v="Multi-tiered maximized orchestration"/>
    <n v="5900"/>
    <n v="6608"/>
    <x v="1"/>
    <n v="78"/>
    <s v="US"/>
    <s v="USD"/>
    <n v="1493960400"/>
    <d v="2017-05-05T05:00:00"/>
    <s v="5/10/2017"/>
    <x v="489"/>
    <x v="5"/>
    <n v="1494392400"/>
    <d v="2017-05-10T05:00:00"/>
    <s v="5/10/2017"/>
    <b v="0"/>
    <b v="0"/>
    <s v="food/food trucks"/>
    <n v="1.1200000000000001"/>
    <m/>
    <x v="0"/>
    <s v="food trucks"/>
    <n v="0"/>
    <n v="0"/>
    <n v="0"/>
    <n v="0"/>
  </r>
  <r>
    <n v="518"/>
    <s v="Ramirez Group"/>
    <s v="Open-architected uniform instruction set"/>
    <n v="8800"/>
    <n v="622"/>
    <x v="0"/>
    <n v="10"/>
    <s v="US"/>
    <s v="USD"/>
    <n v="1519365600"/>
    <d v="2018-02-23T06:00:00"/>
    <s v="2/25/2018"/>
    <x v="442"/>
    <x v="9"/>
    <n v="1519538400"/>
    <d v="2018-02-25T06:00:00"/>
    <s v="2/25/2018"/>
    <b v="0"/>
    <b v="1"/>
    <s v="film &amp; video/animation"/>
    <n v="7.0681818181818179E-2"/>
    <m/>
    <x v="4"/>
    <s v="animation"/>
    <n v="0"/>
    <n v="0"/>
    <n v="0"/>
    <n v="1"/>
  </r>
  <r>
    <n v="519"/>
    <s v="Marsh-Coleman"/>
    <s v="Exclusive asymmetric analyzer"/>
    <n v="177700"/>
    <n v="180802"/>
    <x v="1"/>
    <n v="1773"/>
    <s v="US"/>
    <s v="USD"/>
    <n v="1420696800"/>
    <d v="2015-01-08T06:00:00"/>
    <s v="1/22/2015"/>
    <x v="437"/>
    <x v="0"/>
    <n v="1421906400"/>
    <d v="2015-01-22T06:00:00"/>
    <s v="1/22/2015"/>
    <b v="0"/>
    <b v="1"/>
    <s v="music/rock"/>
    <n v="1.0174563871693867"/>
    <m/>
    <x v="1"/>
    <s v="rock"/>
    <n v="0"/>
    <n v="0"/>
    <n v="0"/>
    <n v="0"/>
  </r>
  <r>
    <n v="520"/>
    <s v="Frederick, Jenkins and Collins"/>
    <s v="Organic radical collaboration"/>
    <n v="800"/>
    <n v="3406"/>
    <x v="1"/>
    <n v="32"/>
    <s v="US"/>
    <s v="USD"/>
    <n v="1555650000"/>
    <d v="2019-04-19T05:00:00"/>
    <s v="4/22/2019"/>
    <x v="490"/>
    <x v="3"/>
    <n v="1555909200"/>
    <d v="2019-04-22T05:00:00"/>
    <s v="4/22/2019"/>
    <b v="0"/>
    <b v="0"/>
    <s v="theater/plays"/>
    <n v="4.2575000000000003"/>
    <m/>
    <x v="3"/>
    <s v="plays"/>
    <n v="0"/>
    <n v="0"/>
    <n v="0"/>
    <n v="0"/>
  </r>
  <r>
    <n v="521"/>
    <s v="Wilson Ltd"/>
    <s v="Function-based multi-state software"/>
    <n v="7600"/>
    <n v="11061"/>
    <x v="1"/>
    <n v="369"/>
    <s v="US"/>
    <s v="USD"/>
    <n v="1471928400"/>
    <d v="2016-08-23T05:00:00"/>
    <s v="8/29/2016"/>
    <x v="491"/>
    <x v="7"/>
    <n v="1472446800"/>
    <d v="2016-08-29T05:00:00"/>
    <s v="8/29/2016"/>
    <b v="0"/>
    <b v="1"/>
    <s v="film &amp; video/drama"/>
    <n v="1.4553947368421052"/>
    <m/>
    <x v="4"/>
    <s v="drama"/>
    <n v="0"/>
    <n v="0"/>
    <n v="0"/>
    <n v="0"/>
  </r>
  <r>
    <n v="522"/>
    <s v="Cline, Peterson and Lowery"/>
    <s v="Innovative static budgetary management"/>
    <n v="50500"/>
    <n v="16389"/>
    <x v="0"/>
    <n v="191"/>
    <s v="US"/>
    <s v="USD"/>
    <n v="1341291600"/>
    <d v="2012-07-03T05:00:00"/>
    <s v="7/15/2012"/>
    <x v="163"/>
    <x v="4"/>
    <n v="1342328400"/>
    <d v="2012-07-15T05:00:00"/>
    <s v="7/15/2012"/>
    <b v="0"/>
    <b v="0"/>
    <s v="film &amp; video/shorts"/>
    <n v="0.32453465346534655"/>
    <m/>
    <x v="4"/>
    <s v="shorts"/>
    <n v="0"/>
    <n v="0"/>
    <n v="0"/>
    <n v="1"/>
  </r>
  <r>
    <n v="523"/>
    <s v="Underwood, James and Jones"/>
    <s v="Triple-buffered holistic ability"/>
    <n v="900"/>
    <n v="6303"/>
    <x v="1"/>
    <n v="89"/>
    <s v="US"/>
    <s v="USD"/>
    <n v="1267682400"/>
    <d v="2010-03-04T06:00:00"/>
    <s v="3/9/2010"/>
    <x v="492"/>
    <x v="6"/>
    <n v="1268114400"/>
    <d v="2010-03-09T06:00:00"/>
    <s v="3/9/2010"/>
    <b v="0"/>
    <b v="0"/>
    <s v="film &amp; video/shorts"/>
    <n v="7.003333333333333"/>
    <m/>
    <x v="4"/>
    <s v="shorts"/>
    <n v="0"/>
    <n v="0"/>
    <n v="0"/>
    <n v="0"/>
  </r>
  <r>
    <n v="524"/>
    <s v="Johnson-Contreras"/>
    <s v="Diverse scalable superstructure"/>
    <n v="96700"/>
    <n v="81136"/>
    <x v="0"/>
    <n v="1979"/>
    <s v="US"/>
    <s v="USD"/>
    <n v="1272258000"/>
    <d v="2010-04-26T05:00:00"/>
    <s v="5/9/2010"/>
    <x v="493"/>
    <x v="6"/>
    <n v="1273381200"/>
    <d v="2010-05-09T05:00:00"/>
    <s v="5/9/2010"/>
    <b v="0"/>
    <b v="0"/>
    <s v="theater/plays"/>
    <n v="0.83904860392967939"/>
    <m/>
    <x v="3"/>
    <s v="plays"/>
    <n v="0"/>
    <n v="0"/>
    <n v="0"/>
    <n v="1"/>
  </r>
  <r>
    <n v="525"/>
    <s v="Greene, Lloyd and Sims"/>
    <s v="Balanced leadingedge data-warehouse"/>
    <n v="2100"/>
    <n v="1768"/>
    <x v="0"/>
    <n v="63"/>
    <s v="US"/>
    <s v="USD"/>
    <n v="1290492000"/>
    <d v="2010-11-23T06:00:00"/>
    <s v="11/27/2010"/>
    <x v="494"/>
    <x v="6"/>
    <n v="1290837600"/>
    <d v="2010-11-27T06:00:00"/>
    <s v="11/27/2010"/>
    <b v="0"/>
    <b v="0"/>
    <s v="technology/wearables"/>
    <n v="0.84190476190476193"/>
    <m/>
    <x v="2"/>
    <s v="wearables"/>
    <n v="0"/>
    <n v="0"/>
    <n v="0"/>
    <n v="1"/>
  </r>
  <r>
    <n v="526"/>
    <s v="Smith-Sparks"/>
    <s v="Digitized bandwidth-monitored open architecture"/>
    <n v="8300"/>
    <n v="12944"/>
    <x v="1"/>
    <n v="147"/>
    <s v="US"/>
    <s v="USD"/>
    <n v="1451109600"/>
    <d v="2015-12-26T06:00:00"/>
    <s v="2/1/2016"/>
    <x v="495"/>
    <x v="7"/>
    <n v="1454306400"/>
    <d v="2016-02-01T06:00:00"/>
    <s v="2/1/2016"/>
    <b v="0"/>
    <b v="1"/>
    <s v="theater/plays"/>
    <n v="1.5595180722891566"/>
    <m/>
    <x v="3"/>
    <s v="plays"/>
    <n v="0"/>
    <n v="0"/>
    <n v="0"/>
    <n v="0"/>
  </r>
  <r>
    <n v="527"/>
    <s v="Rosario-Smith"/>
    <s v="Enterprise-wide intermediate portal"/>
    <n v="189200"/>
    <n v="188480"/>
    <x v="0"/>
    <n v="6080"/>
    <s v="CA"/>
    <s v="CAD"/>
    <n v="1454652000"/>
    <d v="2016-02-05T06:00:00"/>
    <s v="3/12/2016"/>
    <x v="496"/>
    <x v="7"/>
    <n v="1457762400"/>
    <d v="2016-03-12T06:00:00"/>
    <s v="3/12/2016"/>
    <b v="0"/>
    <b v="0"/>
    <s v="film &amp; video/animation"/>
    <n v="0.99619450317124736"/>
    <m/>
    <x v="4"/>
    <s v="animation"/>
    <n v="0"/>
    <n v="0"/>
    <n v="0"/>
    <n v="1"/>
  </r>
  <r>
    <n v="528"/>
    <s v="Avila, Ford and Welch"/>
    <s v="Focused leadingedge matrix"/>
    <n v="9000"/>
    <n v="7227"/>
    <x v="0"/>
    <n v="80"/>
    <s v="GB"/>
    <s v="GBP"/>
    <n v="1385186400"/>
    <d v="2013-11-23T06:00:00"/>
    <s v="1/7/2014"/>
    <x v="497"/>
    <x v="1"/>
    <n v="1389074400"/>
    <d v="2014-01-07T06:00:00"/>
    <s v="1/7/2014"/>
    <b v="0"/>
    <b v="0"/>
    <s v="music/indie rock"/>
    <n v="0.80300000000000005"/>
    <m/>
    <x v="1"/>
    <s v="indie rock"/>
    <n v="0"/>
    <n v="0"/>
    <n v="0"/>
    <n v="1"/>
  </r>
  <r>
    <n v="529"/>
    <s v="Gallegos Inc"/>
    <s v="Seamless logistical encryption"/>
    <n v="5100"/>
    <n v="574"/>
    <x v="0"/>
    <n v="9"/>
    <s v="US"/>
    <s v="USD"/>
    <n v="1399698000"/>
    <d v="2014-05-10T05:00:00"/>
    <s v="6/7/2014"/>
    <x v="180"/>
    <x v="1"/>
    <n v="1402117200"/>
    <d v="2014-06-07T05:00:00"/>
    <s v="6/7/2014"/>
    <b v="0"/>
    <b v="0"/>
    <s v="games/video games"/>
    <n v="0.11254901960784314"/>
    <m/>
    <x v="6"/>
    <s v="video games"/>
    <n v="0"/>
    <n v="0"/>
    <n v="0"/>
    <n v="1"/>
  </r>
  <r>
    <n v="530"/>
    <s v="Morrow, Santiago and Soto"/>
    <s v="Stand-alone human-resource workforce"/>
    <n v="105000"/>
    <n v="96328"/>
    <x v="0"/>
    <n v="1784"/>
    <s v="US"/>
    <s v="USD"/>
    <n v="1283230800"/>
    <d v="2010-08-31T05:00:00"/>
    <s v="9/14/2010"/>
    <x v="498"/>
    <x v="6"/>
    <n v="1284440400"/>
    <d v="2010-09-14T05:00:00"/>
    <s v="9/14/2010"/>
    <b v="0"/>
    <b v="1"/>
    <s v="publishing/fiction"/>
    <n v="0.91740952380952379"/>
    <m/>
    <x v="5"/>
    <s v="fiction"/>
    <n v="0"/>
    <n v="0"/>
    <n v="0"/>
    <n v="1"/>
  </r>
  <r>
    <n v="531"/>
    <s v="Berry-Richardson"/>
    <s v="Automated zero tolerance implementation"/>
    <n v="186700"/>
    <n v="178338"/>
    <x v="2"/>
    <n v="3640"/>
    <s v="CH"/>
    <s v="CHF"/>
    <n v="1384149600"/>
    <d v="2013-11-11T06:00:00"/>
    <s v="1/6/2014"/>
    <x v="499"/>
    <x v="1"/>
    <n v="1388988000"/>
    <d v="2014-01-06T06:00:00"/>
    <s v="1/6/2014"/>
    <b v="0"/>
    <b v="0"/>
    <s v="games/video games"/>
    <n v="0.95521156936261387"/>
    <m/>
    <x v="6"/>
    <s v="video games"/>
    <n v="0"/>
    <n v="1"/>
    <n v="0"/>
    <n v="0"/>
  </r>
  <r>
    <n v="532"/>
    <s v="Cordova-Torres"/>
    <s v="Pre-emptive grid-enabled contingency"/>
    <n v="1600"/>
    <n v="8046"/>
    <x v="1"/>
    <n v="126"/>
    <s v="CA"/>
    <s v="CAD"/>
    <n v="1516860000"/>
    <d v="2018-01-25T06:00:00"/>
    <s v="1/26/2018"/>
    <x v="500"/>
    <x v="9"/>
    <n v="1516946400"/>
    <d v="2018-01-26T06:00:00"/>
    <s v="1/26/2018"/>
    <b v="0"/>
    <b v="0"/>
    <s v="theater/plays"/>
    <n v="5.0287499999999996"/>
    <m/>
    <x v="3"/>
    <s v="plays"/>
    <n v="0"/>
    <n v="0"/>
    <n v="0"/>
    <n v="0"/>
  </r>
  <r>
    <n v="533"/>
    <s v="Holt, Bernard and Johnson"/>
    <s v="Multi-lateral didactic encoding"/>
    <n v="115600"/>
    <n v="184086"/>
    <x v="1"/>
    <n v="2218"/>
    <s v="GB"/>
    <s v="GBP"/>
    <n v="1374642000"/>
    <d v="2013-07-24T05:00:00"/>
    <s v="8/29/2013"/>
    <x v="50"/>
    <x v="2"/>
    <n v="1377752400"/>
    <d v="2013-08-29T05:00:00"/>
    <s v="8/29/2013"/>
    <b v="0"/>
    <b v="0"/>
    <s v="music/indie rock"/>
    <n v="1.5924394463667819"/>
    <m/>
    <x v="1"/>
    <s v="indie rock"/>
    <n v="0"/>
    <n v="0"/>
    <n v="0"/>
    <n v="0"/>
  </r>
  <r>
    <n v="534"/>
    <s v="Clark, Mccormick and Mendoza"/>
    <s v="Self-enabling didactic orchestration"/>
    <n v="89100"/>
    <n v="13385"/>
    <x v="0"/>
    <n v="243"/>
    <s v="US"/>
    <s v="USD"/>
    <n v="1534482000"/>
    <d v="2018-08-17T05:00:00"/>
    <s v="8/18/2018"/>
    <x v="501"/>
    <x v="9"/>
    <n v="1534568400"/>
    <d v="2018-08-18T05:00:00"/>
    <s v="8/18/2018"/>
    <b v="0"/>
    <b v="1"/>
    <s v="film &amp; video/drama"/>
    <n v="0.15022446689113356"/>
    <m/>
    <x v="4"/>
    <s v="drama"/>
    <n v="0"/>
    <n v="0"/>
    <n v="0"/>
    <n v="1"/>
  </r>
  <r>
    <n v="535"/>
    <s v="Garrison LLC"/>
    <s v="Profit-focused 24/7 data-warehouse"/>
    <n v="2600"/>
    <n v="12533"/>
    <x v="1"/>
    <n v="202"/>
    <s v="IT"/>
    <s v="EUR"/>
    <n v="1528434000"/>
    <d v="2018-06-08T05:00:00"/>
    <s v="6/10/2018"/>
    <x v="502"/>
    <x v="9"/>
    <n v="1528606800"/>
    <d v="2018-06-10T05:00:00"/>
    <s v="6/10/2018"/>
    <b v="0"/>
    <b v="1"/>
    <s v="theater/plays"/>
    <n v="4.820384615384615"/>
    <m/>
    <x v="3"/>
    <s v="plays"/>
    <n v="0"/>
    <n v="0"/>
    <n v="0"/>
    <n v="0"/>
  </r>
  <r>
    <n v="536"/>
    <s v="Shannon-Olson"/>
    <s v="Enhanced methodical middleware"/>
    <n v="9800"/>
    <n v="14697"/>
    <x v="1"/>
    <n v="140"/>
    <s v="IT"/>
    <s v="EUR"/>
    <n v="1282626000"/>
    <d v="2010-08-24T05:00:00"/>
    <s v="9/19/2010"/>
    <x v="52"/>
    <x v="6"/>
    <n v="1284872400"/>
    <d v="2010-09-19T05:00:00"/>
    <s v="9/19/2010"/>
    <b v="0"/>
    <b v="0"/>
    <s v="publishing/fiction"/>
    <n v="1.4996938775510205"/>
    <m/>
    <x v="5"/>
    <s v="fiction"/>
    <n v="0"/>
    <n v="0"/>
    <n v="0"/>
    <n v="0"/>
  </r>
  <r>
    <n v="537"/>
    <s v="Murillo-Mcfarland"/>
    <s v="Synchronized client-driven projection"/>
    <n v="84400"/>
    <n v="98935"/>
    <x v="1"/>
    <n v="1052"/>
    <s v="DK"/>
    <s v="DKK"/>
    <n v="1535605200"/>
    <d v="2018-08-30T05:00:00"/>
    <s v="9/22/2018"/>
    <x v="503"/>
    <x v="9"/>
    <n v="1537592400"/>
    <d v="2018-09-22T05:00:00"/>
    <s v="9/22/2018"/>
    <b v="1"/>
    <b v="1"/>
    <s v="film &amp; video/documentary"/>
    <n v="1.1722156398104266"/>
    <m/>
    <x v="4"/>
    <s v="documentary"/>
    <n v="0"/>
    <n v="0"/>
    <n v="0"/>
    <n v="0"/>
  </r>
  <r>
    <n v="538"/>
    <s v="Young, Gilbert and Escobar"/>
    <s v="Networked didactic time-frame"/>
    <n v="151300"/>
    <n v="57034"/>
    <x v="0"/>
    <n v="1296"/>
    <s v="US"/>
    <s v="USD"/>
    <n v="1379826000"/>
    <d v="2013-09-22T05:00:00"/>
    <s v="10/8/2013"/>
    <x v="504"/>
    <x v="2"/>
    <n v="1381208400"/>
    <d v="2013-10-08T05:00:00"/>
    <s v="10/8/2013"/>
    <b v="0"/>
    <b v="0"/>
    <s v="games/mobile games"/>
    <n v="0.37695968274950431"/>
    <m/>
    <x v="6"/>
    <s v="mobile games"/>
    <n v="0"/>
    <n v="0"/>
    <n v="0"/>
    <n v="1"/>
  </r>
  <r>
    <n v="539"/>
    <s v="Thomas, Welch and Santana"/>
    <s v="Assimilated exuding toolset"/>
    <n v="9800"/>
    <n v="7120"/>
    <x v="0"/>
    <n v="77"/>
    <s v="US"/>
    <s v="USD"/>
    <n v="1561957200"/>
    <d v="2019-07-01T05:00:00"/>
    <s v="7/7/2019"/>
    <x v="505"/>
    <x v="3"/>
    <n v="1562475600"/>
    <d v="2019-07-07T05:00:00"/>
    <s v="7/7/2019"/>
    <b v="0"/>
    <b v="1"/>
    <s v="food/food trucks"/>
    <n v="0.72653061224489801"/>
    <m/>
    <x v="0"/>
    <s v="food trucks"/>
    <n v="0"/>
    <n v="0"/>
    <n v="0"/>
    <n v="1"/>
  </r>
  <r>
    <n v="540"/>
    <s v="Brown-Pena"/>
    <s v="Front-line client-server secured line"/>
    <n v="5300"/>
    <n v="14097"/>
    <x v="1"/>
    <n v="247"/>
    <s v="US"/>
    <s v="USD"/>
    <n v="1525496400"/>
    <d v="2018-05-05T05:00:00"/>
    <s v="5/27/2018"/>
    <x v="506"/>
    <x v="9"/>
    <n v="1527397200"/>
    <d v="2018-05-27T05:00:00"/>
    <s v="5/27/2018"/>
    <b v="0"/>
    <b v="0"/>
    <s v="photography/photography books"/>
    <n v="2.6598113207547169"/>
    <m/>
    <x v="7"/>
    <s v="photography books"/>
    <n v="0"/>
    <n v="0"/>
    <n v="0"/>
    <n v="0"/>
  </r>
  <r>
    <n v="541"/>
    <s v="Holder, Caldwell and Vance"/>
    <s v="Polarized systemic Internet solution"/>
    <n v="178000"/>
    <n v="43086"/>
    <x v="0"/>
    <n v="395"/>
    <s v="IT"/>
    <s v="EUR"/>
    <n v="1433912400"/>
    <d v="2015-06-10T05:00:00"/>
    <s v="7/6/2015"/>
    <x v="507"/>
    <x v="0"/>
    <n v="1436158800"/>
    <d v="2015-07-06T05:00:00"/>
    <s v="7/6/2015"/>
    <b v="0"/>
    <b v="0"/>
    <s v="games/mobile games"/>
    <n v="0.24205617977528091"/>
    <m/>
    <x v="6"/>
    <s v="mobile games"/>
    <n v="0"/>
    <n v="0"/>
    <n v="0"/>
    <n v="1"/>
  </r>
  <r>
    <n v="542"/>
    <s v="Harrison-Bridges"/>
    <s v="Profit-focused exuding moderator"/>
    <n v="77000"/>
    <n v="1930"/>
    <x v="0"/>
    <n v="49"/>
    <s v="GB"/>
    <s v="GBP"/>
    <n v="1453442400"/>
    <d v="2016-01-22T06:00:00"/>
    <s v="2/21/2016"/>
    <x v="508"/>
    <x v="7"/>
    <n v="1456034400"/>
    <d v="2016-02-21T06:00:00"/>
    <s v="2/21/2016"/>
    <b v="0"/>
    <b v="0"/>
    <s v="music/indie rock"/>
    <n v="2.5064935064935064E-2"/>
    <m/>
    <x v="1"/>
    <s v="indie rock"/>
    <n v="0"/>
    <n v="0"/>
    <n v="0"/>
    <n v="1"/>
  </r>
  <r>
    <n v="543"/>
    <s v="Johnson, Murphy and Peterson"/>
    <s v="Cross-group high-level moderator"/>
    <n v="84900"/>
    <n v="13864"/>
    <x v="0"/>
    <n v="180"/>
    <s v="US"/>
    <s v="USD"/>
    <n v="1378875600"/>
    <d v="2013-09-11T05:00:00"/>
    <s v="9/26/2013"/>
    <x v="509"/>
    <x v="2"/>
    <n v="1380171600"/>
    <d v="2013-09-26T05:00:00"/>
    <s v="9/26/2013"/>
    <b v="0"/>
    <b v="0"/>
    <s v="games/video games"/>
    <n v="0.1632979976442874"/>
    <m/>
    <x v="6"/>
    <s v="video games"/>
    <n v="0"/>
    <n v="0"/>
    <n v="0"/>
    <n v="1"/>
  </r>
  <r>
    <n v="544"/>
    <s v="Taylor Inc"/>
    <s v="Public-key 3rdgeneration system engine"/>
    <n v="2800"/>
    <n v="7742"/>
    <x v="1"/>
    <n v="84"/>
    <s v="US"/>
    <s v="USD"/>
    <n v="1452232800"/>
    <d v="2016-01-08T06:00:00"/>
    <s v="1/21/2016"/>
    <x v="510"/>
    <x v="7"/>
    <n v="1453356000"/>
    <d v="2016-01-21T06:00:00"/>
    <s v="1/21/2016"/>
    <b v="0"/>
    <b v="0"/>
    <s v="music/rock"/>
    <n v="2.7650000000000001"/>
    <m/>
    <x v="1"/>
    <s v="rock"/>
    <n v="0"/>
    <n v="0"/>
    <n v="0"/>
    <n v="0"/>
  </r>
  <r>
    <n v="545"/>
    <s v="Deleon and Sons"/>
    <s v="Organized value-added access"/>
    <n v="184800"/>
    <n v="164109"/>
    <x v="0"/>
    <n v="2690"/>
    <s v="US"/>
    <s v="USD"/>
    <n v="1577253600"/>
    <d v="2019-12-25T06:00:00"/>
    <s v="1/14/2020"/>
    <x v="511"/>
    <x v="10"/>
    <n v="1578981600"/>
    <d v="2020-01-14T06:00:00"/>
    <s v="1/14/2020"/>
    <b v="0"/>
    <b v="0"/>
    <s v="theater/plays"/>
    <n v="0.88803571428571426"/>
    <m/>
    <x v="3"/>
    <s v="plays"/>
    <n v="0"/>
    <n v="0"/>
    <n v="0"/>
    <n v="1"/>
  </r>
  <r>
    <n v="546"/>
    <s v="Benjamin, Paul and Ferguson"/>
    <s v="Cloned global Graphical User Interface"/>
    <n v="4200"/>
    <n v="6870"/>
    <x v="1"/>
    <n v="88"/>
    <s v="US"/>
    <s v="USD"/>
    <n v="1537160400"/>
    <d v="2018-09-17T05:00:00"/>
    <s v="9/20/2018"/>
    <x v="512"/>
    <x v="9"/>
    <n v="1537419600"/>
    <d v="2018-09-20T05:00:00"/>
    <s v="9/20/2018"/>
    <b v="0"/>
    <b v="1"/>
    <s v="theater/plays"/>
    <n v="1.6357142857142857"/>
    <m/>
    <x v="3"/>
    <s v="plays"/>
    <n v="0"/>
    <n v="0"/>
    <n v="0"/>
    <n v="0"/>
  </r>
  <r>
    <n v="547"/>
    <s v="Hardin-Dixon"/>
    <s v="Focused solution-oriented matrix"/>
    <n v="1300"/>
    <n v="12597"/>
    <x v="1"/>
    <n v="156"/>
    <s v="US"/>
    <s v="USD"/>
    <n v="1422165600"/>
    <d v="2015-01-25T06:00:00"/>
    <s v="2/6/2015"/>
    <x v="513"/>
    <x v="0"/>
    <n v="1423202400"/>
    <d v="2015-02-06T06:00:00"/>
    <s v="2/6/2015"/>
    <b v="0"/>
    <b v="0"/>
    <s v="film &amp; video/drama"/>
    <n v="9.69"/>
    <m/>
    <x v="4"/>
    <s v="drama"/>
    <n v="0"/>
    <n v="0"/>
    <n v="0"/>
    <n v="0"/>
  </r>
  <r>
    <n v="548"/>
    <s v="York-Pitts"/>
    <s v="Monitored discrete toolset"/>
    <n v="66100"/>
    <n v="179074"/>
    <x v="1"/>
    <n v="2985"/>
    <s v="US"/>
    <s v="USD"/>
    <n v="1459486800"/>
    <d v="2016-04-01T05:00:00"/>
    <s v="4/14/2016"/>
    <x v="514"/>
    <x v="7"/>
    <n v="1460610000"/>
    <d v="2016-04-14T05:00:00"/>
    <s v="4/14/2016"/>
    <b v="0"/>
    <b v="0"/>
    <s v="theater/plays"/>
    <n v="2.7091376701966716"/>
    <m/>
    <x v="3"/>
    <s v="plays"/>
    <n v="0"/>
    <n v="0"/>
    <n v="0"/>
    <n v="0"/>
  </r>
  <r>
    <n v="549"/>
    <s v="Jarvis and Sons"/>
    <s v="Business-focused intermediate system engine"/>
    <n v="29500"/>
    <n v="83843"/>
    <x v="1"/>
    <n v="762"/>
    <s v="US"/>
    <s v="USD"/>
    <n v="1369717200"/>
    <d v="2013-05-28T05:00:00"/>
    <s v="6/6/2013"/>
    <x v="515"/>
    <x v="2"/>
    <n v="1370494800"/>
    <d v="2013-06-06T05:00:00"/>
    <s v="6/6/2013"/>
    <b v="0"/>
    <b v="0"/>
    <s v="technology/wearables"/>
    <n v="2.8421355932203389"/>
    <m/>
    <x v="2"/>
    <s v="wearables"/>
    <n v="0"/>
    <n v="0"/>
    <n v="0"/>
    <n v="0"/>
  </r>
  <r>
    <n v="550"/>
    <s v="Morrison-Henderson"/>
    <s v="De-engineered disintermediate encoding"/>
    <n v="100"/>
    <n v="4"/>
    <x v="3"/>
    <n v="1"/>
    <s v="CH"/>
    <s v="CHF"/>
    <n v="1330495200"/>
    <d v="2012-02-29T06:00:00"/>
    <s v="3/21/2012"/>
    <x v="516"/>
    <x v="4"/>
    <n v="1332306000"/>
    <d v="2012-03-21T05:00:00"/>
    <s v="3/21/2012"/>
    <b v="0"/>
    <b v="0"/>
    <s v="music/indie rock"/>
    <n v="0.04"/>
    <m/>
    <x v="1"/>
    <s v="indie rock"/>
    <n v="1"/>
    <n v="0"/>
    <n v="0"/>
    <n v="0"/>
  </r>
  <r>
    <n v="551"/>
    <s v="Martin-James"/>
    <s v="Streamlined upward-trending analyzer"/>
    <n v="180100"/>
    <n v="105598"/>
    <x v="0"/>
    <n v="2779"/>
    <s v="AU"/>
    <s v="AUD"/>
    <n v="1419055200"/>
    <d v="2014-12-20T06:00:00"/>
    <s v="1/29/2015"/>
    <x v="517"/>
    <x v="0"/>
    <n v="1422511200"/>
    <d v="2015-01-29T06:00:00"/>
    <s v="1/29/2015"/>
    <b v="0"/>
    <b v="1"/>
    <s v="technology/web"/>
    <n v="0.58632981676846196"/>
    <m/>
    <x v="2"/>
    <s v="web"/>
    <n v="0"/>
    <n v="0"/>
    <n v="0"/>
    <n v="1"/>
  </r>
  <r>
    <n v="552"/>
    <s v="Mercer, Solomon and Singleton"/>
    <s v="Distributed human-resource policy"/>
    <n v="9000"/>
    <n v="8866"/>
    <x v="0"/>
    <n v="92"/>
    <s v="US"/>
    <s v="USD"/>
    <n v="1480140000"/>
    <d v="2016-11-26T06:00:00"/>
    <s v="11/28/2016"/>
    <x v="518"/>
    <x v="7"/>
    <n v="1480312800"/>
    <d v="2016-11-28T06:00:00"/>
    <s v="11/28/2016"/>
    <b v="0"/>
    <b v="0"/>
    <s v="theater/plays"/>
    <n v="0.98511111111111116"/>
    <m/>
    <x v="3"/>
    <s v="plays"/>
    <n v="0"/>
    <n v="0"/>
    <n v="0"/>
    <n v="1"/>
  </r>
  <r>
    <n v="553"/>
    <s v="Dougherty, Austin and Mills"/>
    <s v="De-engineered 5thgeneration contingency"/>
    <n v="170600"/>
    <n v="75022"/>
    <x v="0"/>
    <n v="1028"/>
    <s v="US"/>
    <s v="USD"/>
    <n v="1293948000"/>
    <d v="2011-01-02T06:00:00"/>
    <s v="1/3/2011"/>
    <x v="519"/>
    <x v="8"/>
    <n v="1294034400"/>
    <d v="2011-01-03T06:00:00"/>
    <s v="1/3/2011"/>
    <b v="0"/>
    <b v="0"/>
    <s v="music/rock"/>
    <n v="0.43975381008206332"/>
    <m/>
    <x v="1"/>
    <s v="rock"/>
    <n v="0"/>
    <n v="0"/>
    <n v="0"/>
    <n v="1"/>
  </r>
  <r>
    <n v="554"/>
    <s v="Ritter PLC"/>
    <s v="Multi-channeled upward-trending application"/>
    <n v="9500"/>
    <n v="14408"/>
    <x v="1"/>
    <n v="554"/>
    <s v="CA"/>
    <s v="CAD"/>
    <n v="1482127200"/>
    <d v="2016-12-19T06:00:00"/>
    <s v="12/25/2016"/>
    <x v="520"/>
    <x v="7"/>
    <n v="1482645600"/>
    <d v="2016-12-25T06:00:00"/>
    <s v="12/25/2016"/>
    <b v="0"/>
    <b v="0"/>
    <s v="music/indie rock"/>
    <n v="1.5166315789473683"/>
    <m/>
    <x v="1"/>
    <s v="indie rock"/>
    <n v="0"/>
    <n v="0"/>
    <n v="0"/>
    <n v="0"/>
  </r>
  <r>
    <n v="555"/>
    <s v="Anderson Group"/>
    <s v="Organic maximized database"/>
    <n v="6300"/>
    <n v="14089"/>
    <x v="1"/>
    <n v="135"/>
    <s v="DK"/>
    <s v="DKK"/>
    <n v="1396414800"/>
    <d v="2014-04-02T05:00:00"/>
    <s v="5/3/2014"/>
    <x v="219"/>
    <x v="1"/>
    <n v="1399093200"/>
    <d v="2014-05-03T05:00:00"/>
    <s v="5/3/2014"/>
    <b v="0"/>
    <b v="0"/>
    <s v="music/rock"/>
    <n v="2.2363492063492063"/>
    <m/>
    <x v="1"/>
    <s v="rock"/>
    <n v="0"/>
    <n v="0"/>
    <n v="0"/>
    <n v="0"/>
  </r>
  <r>
    <n v="556"/>
    <s v="Smith and Sons"/>
    <s v="Grass-roots 24/7 attitude"/>
    <n v="5200"/>
    <n v="12467"/>
    <x v="1"/>
    <n v="122"/>
    <s v="US"/>
    <s v="USD"/>
    <n v="1315285200"/>
    <d v="2011-09-06T05:00:00"/>
    <s v="9/13/2011"/>
    <x v="521"/>
    <x v="8"/>
    <n v="1315890000"/>
    <d v="2011-09-13T05:00:00"/>
    <s v="9/13/2011"/>
    <b v="0"/>
    <b v="1"/>
    <s v="publishing/translations"/>
    <n v="2.3975"/>
    <m/>
    <x v="5"/>
    <s v="translations"/>
    <n v="0"/>
    <n v="0"/>
    <n v="0"/>
    <n v="0"/>
  </r>
  <r>
    <n v="557"/>
    <s v="Lam-Hamilton"/>
    <s v="Team-oriented global strategy"/>
    <n v="6000"/>
    <n v="11960"/>
    <x v="1"/>
    <n v="221"/>
    <s v="US"/>
    <s v="USD"/>
    <n v="1443762000"/>
    <d v="2015-10-02T05:00:00"/>
    <s v="10/5/2015"/>
    <x v="522"/>
    <x v="0"/>
    <n v="1444021200"/>
    <d v="2015-10-05T05:00:00"/>
    <s v="10/5/2015"/>
    <b v="0"/>
    <b v="1"/>
    <s v="film &amp; video/science fiction"/>
    <n v="1.9933333333333334"/>
    <m/>
    <x v="4"/>
    <s v="science fiction"/>
    <n v="0"/>
    <n v="0"/>
    <n v="0"/>
    <n v="0"/>
  </r>
  <r>
    <n v="558"/>
    <s v="Ho Ltd"/>
    <s v="Enhanced client-driven capacity"/>
    <n v="5800"/>
    <n v="7966"/>
    <x v="1"/>
    <n v="126"/>
    <s v="US"/>
    <s v="USD"/>
    <n v="1456293600"/>
    <d v="2016-02-24T06:00:00"/>
    <s v="4/7/2016"/>
    <x v="523"/>
    <x v="7"/>
    <n v="1460005200"/>
    <d v="2016-04-07T05:00:00"/>
    <s v="4/7/2016"/>
    <b v="0"/>
    <b v="0"/>
    <s v="theater/plays"/>
    <n v="1.373448275862069"/>
    <m/>
    <x v="3"/>
    <s v="plays"/>
    <n v="0"/>
    <n v="0"/>
    <n v="0"/>
    <n v="0"/>
  </r>
  <r>
    <n v="559"/>
    <s v="Brown, Estrada and Jensen"/>
    <s v="Exclusive systematic productivity"/>
    <n v="105300"/>
    <n v="106321"/>
    <x v="1"/>
    <n v="1022"/>
    <s v="US"/>
    <s v="USD"/>
    <n v="1470114000"/>
    <d v="2016-08-02T05:00:00"/>
    <s v="8/9/2016"/>
    <x v="524"/>
    <x v="7"/>
    <n v="1470718800"/>
    <d v="2016-08-09T05:00:00"/>
    <s v="8/9/2016"/>
    <b v="0"/>
    <b v="0"/>
    <s v="theater/plays"/>
    <n v="1.009696106362773"/>
    <m/>
    <x v="3"/>
    <s v="plays"/>
    <n v="0"/>
    <n v="0"/>
    <n v="0"/>
    <n v="0"/>
  </r>
  <r>
    <n v="560"/>
    <s v="Hunt LLC"/>
    <s v="Re-engineered radical policy"/>
    <n v="20000"/>
    <n v="158832"/>
    <x v="1"/>
    <n v="3177"/>
    <s v="US"/>
    <s v="USD"/>
    <n v="1321596000"/>
    <d v="2011-11-18T06:00:00"/>
    <s v="12/28/2011"/>
    <x v="348"/>
    <x v="8"/>
    <n v="1325052000"/>
    <d v="2011-12-28T06:00:00"/>
    <s v="12/28/2011"/>
    <b v="0"/>
    <b v="0"/>
    <s v="film &amp; video/animation"/>
    <n v="7.9416000000000002"/>
    <m/>
    <x v="4"/>
    <s v="animation"/>
    <n v="0"/>
    <n v="0"/>
    <n v="0"/>
    <n v="0"/>
  </r>
  <r>
    <n v="561"/>
    <s v="Fowler-Smith"/>
    <s v="Down-sized logistical adapter"/>
    <n v="3000"/>
    <n v="11091"/>
    <x v="1"/>
    <n v="198"/>
    <s v="CH"/>
    <s v="CHF"/>
    <n v="1318827600"/>
    <d v="2011-10-17T05:00:00"/>
    <s v="10/19/2011"/>
    <x v="280"/>
    <x v="8"/>
    <n v="1319000400"/>
    <d v="2011-10-19T05:00:00"/>
    <s v="10/19/2011"/>
    <b v="0"/>
    <b v="0"/>
    <s v="theater/plays"/>
    <n v="3.6970000000000001"/>
    <m/>
    <x v="3"/>
    <s v="plays"/>
    <n v="0"/>
    <n v="0"/>
    <n v="0"/>
    <n v="0"/>
  </r>
  <r>
    <n v="562"/>
    <s v="Blair Inc"/>
    <s v="Configurable bandwidth-monitored throughput"/>
    <n v="9900"/>
    <n v="1269"/>
    <x v="0"/>
    <n v="26"/>
    <s v="CH"/>
    <s v="CHF"/>
    <n v="1552366800"/>
    <d v="2019-03-12T05:00:00"/>
    <s v="3/14/2019"/>
    <x v="525"/>
    <x v="3"/>
    <n v="1552539600"/>
    <d v="2019-03-14T05:00:00"/>
    <s v="3/14/2019"/>
    <b v="0"/>
    <b v="0"/>
    <s v="music/rock"/>
    <n v="0.12818181818181817"/>
    <m/>
    <x v="1"/>
    <s v="rock"/>
    <n v="0"/>
    <n v="0"/>
    <n v="0"/>
    <n v="1"/>
  </r>
  <r>
    <n v="563"/>
    <s v="Kelley, Stanton and Sanchez"/>
    <s v="Optional tangible pricing structure"/>
    <n v="3700"/>
    <n v="5107"/>
    <x v="1"/>
    <n v="85"/>
    <s v="AU"/>
    <s v="AUD"/>
    <n v="1542088800"/>
    <d v="2018-11-13T06:00:00"/>
    <s v="12/3/2018"/>
    <x v="526"/>
    <x v="9"/>
    <n v="1543816800"/>
    <d v="2018-12-03T06:00:00"/>
    <s v="12/3/2018"/>
    <b v="0"/>
    <b v="0"/>
    <s v="film &amp; video/documentary"/>
    <n v="1.3802702702702703"/>
    <m/>
    <x v="4"/>
    <s v="documentary"/>
    <n v="0"/>
    <n v="0"/>
    <n v="0"/>
    <n v="0"/>
  </r>
  <r>
    <n v="564"/>
    <s v="Hernandez-Macdonald"/>
    <s v="Organic high-level implementation"/>
    <n v="168700"/>
    <n v="141393"/>
    <x v="0"/>
    <n v="1790"/>
    <s v="US"/>
    <s v="USD"/>
    <n v="1426395600"/>
    <d v="2015-03-15T05:00:00"/>
    <s v="3/23/2015"/>
    <x v="527"/>
    <x v="0"/>
    <n v="1427086800"/>
    <d v="2015-03-23T05:00:00"/>
    <s v="3/23/2015"/>
    <b v="0"/>
    <b v="0"/>
    <s v="theater/plays"/>
    <n v="0.83813278008298753"/>
    <m/>
    <x v="3"/>
    <s v="plays"/>
    <n v="0"/>
    <n v="0"/>
    <n v="0"/>
    <n v="1"/>
  </r>
  <r>
    <n v="565"/>
    <s v="Joseph LLC"/>
    <s v="Decentralized logistical collaboration"/>
    <n v="94900"/>
    <n v="194166"/>
    <x v="1"/>
    <n v="3596"/>
    <s v="US"/>
    <s v="USD"/>
    <n v="1321336800"/>
    <d v="2011-11-15T06:00:00"/>
    <s v="12/5/2011"/>
    <x v="528"/>
    <x v="8"/>
    <n v="1323064800"/>
    <d v="2011-12-05T06:00:00"/>
    <s v="12/5/2011"/>
    <b v="0"/>
    <b v="0"/>
    <s v="theater/plays"/>
    <n v="2.0460063224446787"/>
    <m/>
    <x v="3"/>
    <s v="plays"/>
    <n v="0"/>
    <n v="0"/>
    <n v="0"/>
    <n v="0"/>
  </r>
  <r>
    <n v="566"/>
    <s v="Webb-Smith"/>
    <s v="Advanced content-based installation"/>
    <n v="9300"/>
    <n v="4124"/>
    <x v="0"/>
    <n v="37"/>
    <s v="US"/>
    <s v="USD"/>
    <n v="1456293600"/>
    <d v="2016-02-24T06:00:00"/>
    <s v="3/18/2016"/>
    <x v="529"/>
    <x v="7"/>
    <n v="1458277200"/>
    <d v="2016-03-18T05:00:00"/>
    <s v="3/18/2016"/>
    <b v="0"/>
    <b v="1"/>
    <s v="music/electric music"/>
    <n v="0.44344086021505374"/>
    <m/>
    <x v="1"/>
    <s v="electric music"/>
    <n v="0"/>
    <n v="0"/>
    <n v="0"/>
    <n v="1"/>
  </r>
  <r>
    <n v="567"/>
    <s v="Johns PLC"/>
    <s v="Distributed high-level open architecture"/>
    <n v="6800"/>
    <n v="14865"/>
    <x v="1"/>
    <n v="244"/>
    <s v="US"/>
    <s v="USD"/>
    <n v="1404968400"/>
    <d v="2014-07-10T05:00:00"/>
    <s v="7/12/2014"/>
    <x v="360"/>
    <x v="1"/>
    <n v="1405141200"/>
    <d v="2014-07-12T05:00:00"/>
    <s v="7/12/2014"/>
    <b v="0"/>
    <b v="0"/>
    <s v="music/rock"/>
    <n v="2.1860294117647059"/>
    <m/>
    <x v="1"/>
    <s v="rock"/>
    <n v="0"/>
    <n v="0"/>
    <n v="0"/>
    <n v="0"/>
  </r>
  <r>
    <n v="568"/>
    <s v="Hardin-Foley"/>
    <s v="Synergized zero tolerance help-desk"/>
    <n v="72400"/>
    <n v="134688"/>
    <x v="1"/>
    <n v="5180"/>
    <s v="US"/>
    <s v="USD"/>
    <n v="1279170000"/>
    <d v="2010-07-15T05:00:00"/>
    <s v="8/29/2010"/>
    <x v="254"/>
    <x v="6"/>
    <n v="1283058000"/>
    <d v="2010-08-29T05:00:00"/>
    <s v="8/29/2010"/>
    <b v="0"/>
    <b v="0"/>
    <s v="theater/plays"/>
    <n v="1.8603314917127072"/>
    <m/>
    <x v="3"/>
    <s v="plays"/>
    <n v="0"/>
    <n v="0"/>
    <n v="0"/>
    <n v="0"/>
  </r>
  <r>
    <n v="569"/>
    <s v="Fischer, Fowler and Arnold"/>
    <s v="Extended multi-tasking definition"/>
    <n v="20100"/>
    <n v="47705"/>
    <x v="1"/>
    <n v="589"/>
    <s v="IT"/>
    <s v="EUR"/>
    <n v="1294725600"/>
    <d v="2011-01-11T06:00:00"/>
    <s v="1/23/2011"/>
    <x v="530"/>
    <x v="8"/>
    <n v="1295762400"/>
    <d v="2011-01-23T06:00:00"/>
    <s v="1/23/2011"/>
    <b v="0"/>
    <b v="0"/>
    <s v="film &amp; video/animation"/>
    <n v="2.3733830845771142"/>
    <m/>
    <x v="4"/>
    <s v="animation"/>
    <n v="0"/>
    <n v="0"/>
    <n v="0"/>
    <n v="0"/>
  </r>
  <r>
    <n v="570"/>
    <s v="Martinez-Juarez"/>
    <s v="Realigned uniform knowledge user"/>
    <n v="31200"/>
    <n v="95364"/>
    <x v="1"/>
    <n v="2725"/>
    <s v="US"/>
    <s v="USD"/>
    <n v="1419055200"/>
    <d v="2014-12-20T06:00:00"/>
    <s v="12/26/2014"/>
    <x v="531"/>
    <x v="1"/>
    <n v="1419573600"/>
    <d v="2014-12-26T06:00:00"/>
    <s v="12/26/2014"/>
    <b v="0"/>
    <b v="1"/>
    <s v="music/rock"/>
    <n v="3.0565384615384614"/>
    <m/>
    <x v="1"/>
    <s v="rock"/>
    <n v="0"/>
    <n v="0"/>
    <n v="0"/>
    <n v="0"/>
  </r>
  <r>
    <n v="571"/>
    <s v="Wilson and Sons"/>
    <s v="Monitored grid-enabled model"/>
    <n v="3500"/>
    <n v="3295"/>
    <x v="0"/>
    <n v="35"/>
    <s v="IT"/>
    <s v="EUR"/>
    <n v="1434690000"/>
    <d v="2015-06-19T05:00:00"/>
    <s v="8/5/2015"/>
    <x v="532"/>
    <x v="0"/>
    <n v="1438750800"/>
    <d v="2015-08-05T05:00:00"/>
    <s v="8/5/2015"/>
    <b v="0"/>
    <b v="0"/>
    <s v="film &amp; video/shorts"/>
    <n v="0.94142857142857139"/>
    <m/>
    <x v="4"/>
    <s v="shorts"/>
    <n v="0"/>
    <n v="0"/>
    <n v="0"/>
    <n v="1"/>
  </r>
  <r>
    <n v="572"/>
    <s v="Clements Group"/>
    <s v="Assimilated actuating policy"/>
    <n v="9000"/>
    <n v="4896"/>
    <x v="3"/>
    <n v="94"/>
    <s v="US"/>
    <s v="USD"/>
    <n v="1443416400"/>
    <d v="2015-09-28T05:00:00"/>
    <s v="10/14/2015"/>
    <x v="533"/>
    <x v="0"/>
    <n v="1444798800"/>
    <d v="2015-10-14T05:00:00"/>
    <s v="10/14/2015"/>
    <b v="0"/>
    <b v="1"/>
    <s v="music/rock"/>
    <n v="0.54400000000000004"/>
    <m/>
    <x v="1"/>
    <s v="rock"/>
    <n v="1"/>
    <n v="0"/>
    <n v="0"/>
    <n v="0"/>
  </r>
  <r>
    <n v="573"/>
    <s v="Valenzuela-Cook"/>
    <s v="Total incremental productivity"/>
    <n v="6700"/>
    <n v="7496"/>
    <x v="1"/>
    <n v="300"/>
    <s v="US"/>
    <s v="USD"/>
    <n v="1399006800"/>
    <d v="2014-05-02T05:00:00"/>
    <s v="5/4/2014"/>
    <x v="534"/>
    <x v="1"/>
    <n v="1399179600"/>
    <d v="2014-05-04T05:00:00"/>
    <s v="5/4/2014"/>
    <b v="0"/>
    <b v="0"/>
    <s v="journalism/audio"/>
    <n v="1.1188059701492536"/>
    <m/>
    <x v="8"/>
    <s v="audio"/>
    <n v="0"/>
    <n v="0"/>
    <n v="0"/>
    <n v="0"/>
  </r>
  <r>
    <n v="574"/>
    <s v="Parker, Haley and Foster"/>
    <s v="Adaptive local task-force"/>
    <n v="2700"/>
    <n v="9967"/>
    <x v="1"/>
    <n v="144"/>
    <s v="US"/>
    <s v="USD"/>
    <n v="1575698400"/>
    <d v="2019-12-07T06:00:00"/>
    <s v="12/17/2019"/>
    <x v="535"/>
    <x v="3"/>
    <n v="1576562400"/>
    <d v="2019-12-17T06:00:00"/>
    <s v="12/17/2019"/>
    <b v="0"/>
    <b v="1"/>
    <s v="food/food trucks"/>
    <n v="3.6914814814814814"/>
    <m/>
    <x v="0"/>
    <s v="food trucks"/>
    <n v="0"/>
    <n v="0"/>
    <n v="0"/>
    <n v="0"/>
  </r>
  <r>
    <n v="575"/>
    <s v="Fuentes LLC"/>
    <s v="Universal zero-defect concept"/>
    <n v="83300"/>
    <n v="52421"/>
    <x v="0"/>
    <n v="558"/>
    <s v="US"/>
    <s v="USD"/>
    <n v="1400562000"/>
    <d v="2014-05-20T05:00:00"/>
    <s v="5/23/2014"/>
    <x v="536"/>
    <x v="1"/>
    <n v="1400821200"/>
    <d v="2014-05-23T05:00:00"/>
    <s v="5/23/2014"/>
    <b v="0"/>
    <b v="1"/>
    <s v="theater/plays"/>
    <n v="0.62930372148859548"/>
    <m/>
    <x v="3"/>
    <s v="plays"/>
    <n v="0"/>
    <n v="0"/>
    <n v="0"/>
    <n v="1"/>
  </r>
  <r>
    <n v="576"/>
    <s v="Moran and Sons"/>
    <s v="Object-based bottom-line superstructure"/>
    <n v="9700"/>
    <n v="6298"/>
    <x v="0"/>
    <n v="64"/>
    <s v="US"/>
    <s v="USD"/>
    <n v="1509512400"/>
    <d v="2017-11-01T05:00:00"/>
    <s v="11/18/2017"/>
    <x v="537"/>
    <x v="5"/>
    <n v="1510984800"/>
    <d v="2017-11-18T06:00:00"/>
    <s v="11/18/2017"/>
    <b v="0"/>
    <b v="0"/>
    <s v="theater/plays"/>
    <n v="0.6492783505154639"/>
    <m/>
    <x v="3"/>
    <s v="plays"/>
    <n v="0"/>
    <n v="0"/>
    <n v="0"/>
    <n v="1"/>
  </r>
  <r>
    <n v="577"/>
    <s v="Stevens Inc"/>
    <s v="Adaptive 24hour projection"/>
    <n v="8200"/>
    <n v="1546"/>
    <x v="3"/>
    <n v="37"/>
    <s v="US"/>
    <s v="USD"/>
    <n v="1299823200"/>
    <d v="2011-03-11T06:00:00"/>
    <s v="4/6/2011"/>
    <x v="538"/>
    <x v="8"/>
    <n v="1302066000"/>
    <d v="2011-04-06T05:00:00"/>
    <s v="4/6/2011"/>
    <b v="0"/>
    <b v="0"/>
    <s v="music/jazz"/>
    <n v="0.18853658536585366"/>
    <m/>
    <x v="1"/>
    <s v="jazz"/>
    <n v="1"/>
    <n v="0"/>
    <n v="0"/>
    <n v="0"/>
  </r>
  <r>
    <n v="578"/>
    <s v="Martinez-Johnson"/>
    <s v="Sharable radical toolset"/>
    <n v="96500"/>
    <n v="16168"/>
    <x v="0"/>
    <n v="245"/>
    <s v="US"/>
    <s v="USD"/>
    <n v="1322719200"/>
    <d v="2011-12-01T06:00:00"/>
    <s v="12/4/2011"/>
    <x v="539"/>
    <x v="8"/>
    <n v="1322978400"/>
    <d v="2011-12-04T06:00:00"/>
    <s v="12/4/2011"/>
    <b v="0"/>
    <b v="0"/>
    <s v="film &amp; video/science fiction"/>
    <n v="0.1675440414507772"/>
    <m/>
    <x v="4"/>
    <s v="science fiction"/>
    <n v="0"/>
    <n v="0"/>
    <n v="0"/>
    <n v="1"/>
  </r>
  <r>
    <n v="579"/>
    <s v="Franklin Inc"/>
    <s v="Focused multimedia knowledgebase"/>
    <n v="6200"/>
    <n v="6269"/>
    <x v="1"/>
    <n v="87"/>
    <s v="US"/>
    <s v="USD"/>
    <n v="1312693200"/>
    <d v="2011-08-07T05:00:00"/>
    <s v="8/19/2011"/>
    <x v="540"/>
    <x v="8"/>
    <n v="1313730000"/>
    <d v="2011-08-19T05:00:00"/>
    <s v="8/19/2011"/>
    <b v="0"/>
    <b v="0"/>
    <s v="music/jazz"/>
    <n v="1.0111290322580646"/>
    <m/>
    <x v="1"/>
    <s v="jazz"/>
    <n v="0"/>
    <n v="0"/>
    <n v="0"/>
    <n v="0"/>
  </r>
  <r>
    <n v="580"/>
    <s v="Perez PLC"/>
    <s v="Seamless 6thgeneration extranet"/>
    <n v="43800"/>
    <n v="149578"/>
    <x v="1"/>
    <n v="3116"/>
    <s v="US"/>
    <s v="USD"/>
    <n v="1393394400"/>
    <d v="2014-02-26T06:00:00"/>
    <s v="3/6/2014"/>
    <x v="541"/>
    <x v="1"/>
    <n v="1394085600"/>
    <d v="2014-03-06T06:00:00"/>
    <s v="3/6/2014"/>
    <b v="0"/>
    <b v="0"/>
    <s v="theater/plays"/>
    <n v="3.4150228310502282"/>
    <m/>
    <x v="3"/>
    <s v="plays"/>
    <n v="0"/>
    <n v="0"/>
    <n v="0"/>
    <n v="0"/>
  </r>
  <r>
    <n v="581"/>
    <s v="Sanchez, Cross and Savage"/>
    <s v="Sharable mobile knowledgebase"/>
    <n v="6000"/>
    <n v="3841"/>
    <x v="0"/>
    <n v="71"/>
    <s v="US"/>
    <s v="USD"/>
    <n v="1304053200"/>
    <d v="2011-04-29T05:00:00"/>
    <s v="5/14/2011"/>
    <x v="542"/>
    <x v="8"/>
    <n v="1305349200"/>
    <d v="2011-05-14T05:00:00"/>
    <s v="5/14/2011"/>
    <b v="0"/>
    <b v="0"/>
    <s v="technology/web"/>
    <n v="0.64016666666666666"/>
    <m/>
    <x v="2"/>
    <s v="web"/>
    <n v="0"/>
    <n v="0"/>
    <n v="0"/>
    <n v="1"/>
  </r>
  <r>
    <n v="582"/>
    <s v="Pineda Ltd"/>
    <s v="Cross-group global system engine"/>
    <n v="8700"/>
    <n v="4531"/>
    <x v="0"/>
    <n v="42"/>
    <s v="US"/>
    <s v="USD"/>
    <n v="1433912400"/>
    <d v="2015-06-10T05:00:00"/>
    <s v="6/15/2015"/>
    <x v="543"/>
    <x v="0"/>
    <n v="1434344400"/>
    <d v="2015-06-15T05:00:00"/>
    <s v="6/15/2015"/>
    <b v="0"/>
    <b v="1"/>
    <s v="games/video games"/>
    <n v="0.5208045977011494"/>
    <m/>
    <x v="6"/>
    <s v="video games"/>
    <n v="0"/>
    <n v="0"/>
    <n v="0"/>
    <n v="1"/>
  </r>
  <r>
    <n v="583"/>
    <s v="Powell and Sons"/>
    <s v="Centralized clear-thinking conglomeration"/>
    <n v="18900"/>
    <n v="60934"/>
    <x v="1"/>
    <n v="909"/>
    <s v="US"/>
    <s v="USD"/>
    <n v="1329717600"/>
    <d v="2012-02-20T06:00:00"/>
    <s v="3/8/2012"/>
    <x v="544"/>
    <x v="4"/>
    <n v="1331186400"/>
    <d v="2012-03-08T06:00:00"/>
    <s v="3/8/2012"/>
    <b v="0"/>
    <b v="0"/>
    <s v="film &amp; video/documentary"/>
    <n v="3.2240211640211642"/>
    <m/>
    <x v="4"/>
    <s v="documentary"/>
    <n v="0"/>
    <n v="0"/>
    <n v="0"/>
    <n v="0"/>
  </r>
  <r>
    <n v="584"/>
    <s v="Nunez-Richards"/>
    <s v="De-engineered cohesive system engine"/>
    <n v="86400"/>
    <n v="103255"/>
    <x v="1"/>
    <n v="1613"/>
    <s v="US"/>
    <s v="USD"/>
    <n v="1335330000"/>
    <d v="2012-04-25T05:00:00"/>
    <s v="5/9/2012"/>
    <x v="545"/>
    <x v="4"/>
    <n v="1336539600"/>
    <d v="2012-05-09T05:00:00"/>
    <s v="5/9/2012"/>
    <b v="0"/>
    <b v="0"/>
    <s v="technology/web"/>
    <n v="1.1950810185185186"/>
    <m/>
    <x v="2"/>
    <s v="web"/>
    <n v="0"/>
    <n v="0"/>
    <n v="0"/>
    <n v="0"/>
  </r>
  <r>
    <n v="585"/>
    <s v="Pugh LLC"/>
    <s v="Reactive analyzing function"/>
    <n v="8900"/>
    <n v="13065"/>
    <x v="1"/>
    <n v="136"/>
    <s v="US"/>
    <s v="USD"/>
    <n v="1268888400"/>
    <d v="2010-03-18T05:00:00"/>
    <s v="3/28/2010"/>
    <x v="546"/>
    <x v="6"/>
    <n v="1269752400"/>
    <d v="2010-03-28T05:00:00"/>
    <s v="3/28/2010"/>
    <b v="0"/>
    <b v="0"/>
    <s v="publishing/translations"/>
    <n v="1.4679775280898877"/>
    <m/>
    <x v="5"/>
    <s v="translations"/>
    <n v="0"/>
    <n v="0"/>
    <n v="0"/>
    <n v="0"/>
  </r>
  <r>
    <n v="586"/>
    <s v="Rowe-Wong"/>
    <s v="Robust hybrid budgetary management"/>
    <n v="700"/>
    <n v="6654"/>
    <x v="1"/>
    <n v="130"/>
    <s v="US"/>
    <s v="USD"/>
    <n v="1289973600"/>
    <d v="2010-11-17T06:00:00"/>
    <s v="12/6/2010"/>
    <x v="547"/>
    <x v="6"/>
    <n v="1291615200"/>
    <d v="2010-12-06T06:00:00"/>
    <s v="12/6/2010"/>
    <b v="0"/>
    <b v="0"/>
    <s v="music/rock"/>
    <n v="9.5057142857142853"/>
    <m/>
    <x v="1"/>
    <s v="rock"/>
    <n v="0"/>
    <n v="0"/>
    <n v="0"/>
    <n v="0"/>
  </r>
  <r>
    <n v="587"/>
    <s v="Williams-Santos"/>
    <s v="Open-source analyzing monitoring"/>
    <n v="9400"/>
    <n v="6852"/>
    <x v="0"/>
    <n v="156"/>
    <s v="CA"/>
    <s v="CAD"/>
    <n v="1547877600"/>
    <d v="2019-01-19T06:00:00"/>
    <s v="3/12/2019"/>
    <x v="548"/>
    <x v="3"/>
    <n v="1552366800"/>
    <d v="2019-03-12T05:00:00"/>
    <s v="3/12/2019"/>
    <b v="0"/>
    <b v="1"/>
    <s v="food/food trucks"/>
    <n v="0.72893617021276591"/>
    <m/>
    <x v="0"/>
    <s v="food trucks"/>
    <n v="0"/>
    <n v="0"/>
    <n v="0"/>
    <n v="1"/>
  </r>
  <r>
    <n v="588"/>
    <s v="Weber Inc"/>
    <s v="Up-sized discrete firmware"/>
    <n v="157600"/>
    <n v="124517"/>
    <x v="0"/>
    <n v="1368"/>
    <s v="GB"/>
    <s v="GBP"/>
    <n v="1269493200"/>
    <d v="2010-03-25T05:00:00"/>
    <s v="4/25/2010"/>
    <x v="298"/>
    <x v="6"/>
    <n v="1272171600"/>
    <d v="2010-04-25T05:00:00"/>
    <s v="4/25/2010"/>
    <b v="0"/>
    <b v="0"/>
    <s v="theater/plays"/>
    <n v="0.7900824873096447"/>
    <m/>
    <x v="3"/>
    <s v="plays"/>
    <n v="0"/>
    <n v="0"/>
    <n v="0"/>
    <n v="1"/>
  </r>
  <r>
    <n v="589"/>
    <s v="Avery, Brown and Parker"/>
    <s v="Exclusive intangible extranet"/>
    <n v="7900"/>
    <n v="5113"/>
    <x v="0"/>
    <n v="102"/>
    <s v="US"/>
    <s v="USD"/>
    <n v="1436072400"/>
    <d v="2015-07-05T05:00:00"/>
    <s v="7/12/2015"/>
    <x v="549"/>
    <x v="0"/>
    <n v="1436677200"/>
    <d v="2015-07-12T05:00:00"/>
    <s v="7/12/2015"/>
    <b v="0"/>
    <b v="0"/>
    <s v="film &amp; video/documentary"/>
    <n v="0.64721518987341775"/>
    <m/>
    <x v="4"/>
    <s v="documentary"/>
    <n v="0"/>
    <n v="0"/>
    <n v="0"/>
    <n v="1"/>
  </r>
  <r>
    <n v="590"/>
    <s v="Cox Group"/>
    <s v="Synergized analyzing process improvement"/>
    <n v="7100"/>
    <n v="5824"/>
    <x v="0"/>
    <n v="86"/>
    <s v="AU"/>
    <s v="AUD"/>
    <n v="1419141600"/>
    <d v="2014-12-21T06:00:00"/>
    <s v="1/1/2015"/>
    <x v="550"/>
    <x v="0"/>
    <n v="1420092000"/>
    <d v="2015-01-01T06:00:00"/>
    <s v="1/1/2015"/>
    <b v="0"/>
    <b v="0"/>
    <s v="publishing/radio &amp; podcasts"/>
    <n v="0.82028169014084507"/>
    <m/>
    <x v="5"/>
    <s v="radio &amp; podcasts"/>
    <n v="0"/>
    <n v="0"/>
    <n v="0"/>
    <n v="1"/>
  </r>
  <r>
    <n v="591"/>
    <s v="Jensen LLC"/>
    <s v="Realigned dedicated system engine"/>
    <n v="600"/>
    <n v="6226"/>
    <x v="1"/>
    <n v="102"/>
    <s v="US"/>
    <s v="USD"/>
    <n v="1279083600"/>
    <d v="2010-07-14T05:00:00"/>
    <s v="7/24/2010"/>
    <x v="551"/>
    <x v="6"/>
    <n v="1279947600"/>
    <d v="2010-07-24T05:00:00"/>
    <s v="7/24/2010"/>
    <b v="0"/>
    <b v="0"/>
    <s v="games/video games"/>
    <n v="10.376666666666667"/>
    <m/>
    <x v="6"/>
    <s v="video games"/>
    <n v="0"/>
    <n v="0"/>
    <n v="0"/>
    <n v="0"/>
  </r>
  <r>
    <n v="592"/>
    <s v="Brown Inc"/>
    <s v="Object-based bandwidth-monitored concept"/>
    <n v="156800"/>
    <n v="20243"/>
    <x v="0"/>
    <n v="253"/>
    <s v="US"/>
    <s v="USD"/>
    <n v="1401426000"/>
    <d v="2014-05-30T05:00:00"/>
    <s v="6/8/2014"/>
    <x v="552"/>
    <x v="1"/>
    <n v="1402203600"/>
    <d v="2014-06-08T05:00:00"/>
    <s v="6/8/2014"/>
    <b v="0"/>
    <b v="0"/>
    <s v="theater/plays"/>
    <n v="0.12910076530612244"/>
    <m/>
    <x v="3"/>
    <s v="plays"/>
    <n v="0"/>
    <n v="0"/>
    <n v="0"/>
    <n v="1"/>
  </r>
  <r>
    <n v="593"/>
    <s v="Hale-Hayes"/>
    <s v="Ameliorated client-driven open system"/>
    <n v="121600"/>
    <n v="188288"/>
    <x v="1"/>
    <n v="4006"/>
    <s v="US"/>
    <s v="USD"/>
    <n v="1395810000"/>
    <d v="2014-03-26T05:00:00"/>
    <s v="4/8/2014"/>
    <x v="238"/>
    <x v="1"/>
    <n v="1396933200"/>
    <d v="2014-04-08T05:00:00"/>
    <s v="4/8/2014"/>
    <b v="0"/>
    <b v="0"/>
    <s v="film &amp; video/animation"/>
    <n v="1.5484210526315789"/>
    <m/>
    <x v="4"/>
    <s v="animation"/>
    <n v="0"/>
    <n v="0"/>
    <n v="0"/>
    <n v="0"/>
  </r>
  <r>
    <n v="594"/>
    <s v="Mcbride PLC"/>
    <s v="Upgradable leadingedge Local Area Network"/>
    <n v="157300"/>
    <n v="11167"/>
    <x v="0"/>
    <n v="157"/>
    <s v="US"/>
    <s v="USD"/>
    <n v="1467003600"/>
    <d v="2016-06-27T05:00:00"/>
    <s v="6/30/2016"/>
    <x v="553"/>
    <x v="7"/>
    <n v="1467262800"/>
    <d v="2016-06-30T05:00:00"/>
    <s v="6/30/2016"/>
    <b v="0"/>
    <b v="1"/>
    <s v="theater/plays"/>
    <n v="7.0991735537190084E-2"/>
    <m/>
    <x v="3"/>
    <s v="plays"/>
    <n v="0"/>
    <n v="0"/>
    <n v="0"/>
    <n v="1"/>
  </r>
  <r>
    <n v="595"/>
    <s v="Harris-Jennings"/>
    <s v="Customizable intermediate data-warehouse"/>
    <n v="70300"/>
    <n v="146595"/>
    <x v="1"/>
    <n v="1629"/>
    <s v="US"/>
    <s v="USD"/>
    <n v="1268715600"/>
    <d v="2010-03-16T05:00:00"/>
    <s v="4/6/2010"/>
    <x v="554"/>
    <x v="6"/>
    <n v="1270530000"/>
    <d v="2010-04-06T05:00:00"/>
    <s v="4/6/2010"/>
    <b v="0"/>
    <b v="1"/>
    <s v="theater/plays"/>
    <n v="2.0852773826458035"/>
    <m/>
    <x v="3"/>
    <s v="plays"/>
    <n v="0"/>
    <n v="0"/>
    <n v="0"/>
    <n v="0"/>
  </r>
  <r>
    <n v="596"/>
    <s v="Becker-Scott"/>
    <s v="Managed optimizing archive"/>
    <n v="7900"/>
    <n v="7875"/>
    <x v="0"/>
    <n v="183"/>
    <s v="US"/>
    <s v="USD"/>
    <n v="1457157600"/>
    <d v="2016-03-05T06:00:00"/>
    <s v="3/12/2016"/>
    <x v="496"/>
    <x v="7"/>
    <n v="1457762400"/>
    <d v="2016-03-12T06:00:00"/>
    <s v="3/12/2016"/>
    <b v="0"/>
    <b v="1"/>
    <s v="film &amp; video/drama"/>
    <n v="0.99683544303797467"/>
    <m/>
    <x v="4"/>
    <s v="drama"/>
    <n v="0"/>
    <n v="0"/>
    <n v="0"/>
    <n v="1"/>
  </r>
  <r>
    <n v="597"/>
    <s v="Todd, Freeman and Henry"/>
    <s v="Diverse systematic projection"/>
    <n v="73800"/>
    <n v="148779"/>
    <x v="1"/>
    <n v="2188"/>
    <s v="US"/>
    <s v="USD"/>
    <n v="1573970400"/>
    <d v="2019-11-17T06:00:00"/>
    <s v="12/5/2019"/>
    <x v="555"/>
    <x v="3"/>
    <n v="1575525600"/>
    <d v="2019-12-05T06:00:00"/>
    <s v="12/5/2019"/>
    <b v="0"/>
    <b v="0"/>
    <s v="theater/plays"/>
    <n v="2.0159756097560977"/>
    <m/>
    <x v="3"/>
    <s v="plays"/>
    <n v="0"/>
    <n v="0"/>
    <n v="0"/>
    <n v="0"/>
  </r>
  <r>
    <n v="598"/>
    <s v="Martinez, Garza and Young"/>
    <s v="Up-sized web-enabled info-mediaries"/>
    <n v="108500"/>
    <n v="175868"/>
    <x v="1"/>
    <n v="2409"/>
    <s v="IT"/>
    <s v="EUR"/>
    <n v="1276578000"/>
    <d v="2010-06-15T05:00:00"/>
    <s v="7/14/2010"/>
    <x v="556"/>
    <x v="6"/>
    <n v="1279083600"/>
    <d v="2010-07-14T05:00:00"/>
    <s v="7/14/2010"/>
    <b v="0"/>
    <b v="0"/>
    <s v="music/rock"/>
    <n v="1.6209032258064515"/>
    <m/>
    <x v="1"/>
    <s v="rock"/>
    <n v="0"/>
    <n v="0"/>
    <n v="0"/>
    <n v="0"/>
  </r>
  <r>
    <n v="599"/>
    <s v="Smith-Ramos"/>
    <s v="Persevering optimizing Graphical User Interface"/>
    <n v="140300"/>
    <n v="5112"/>
    <x v="0"/>
    <n v="82"/>
    <s v="DK"/>
    <s v="DKK"/>
    <n v="1423720800"/>
    <d v="2015-02-12T06:00:00"/>
    <s v="2/20/2015"/>
    <x v="557"/>
    <x v="0"/>
    <n v="1424412000"/>
    <d v="2015-02-20T06:00:00"/>
    <s v="2/20/2015"/>
    <b v="0"/>
    <b v="0"/>
    <s v="film &amp; video/documentary"/>
    <n v="3.6436208125445471E-2"/>
    <m/>
    <x v="4"/>
    <s v="documentary"/>
    <n v="0"/>
    <n v="0"/>
    <n v="0"/>
    <n v="1"/>
  </r>
  <r>
    <n v="600"/>
    <s v="Brown-George"/>
    <s v="Cross-platform tertiary array"/>
    <n v="100"/>
    <n v="5"/>
    <x v="0"/>
    <n v="1"/>
    <s v="GB"/>
    <s v="GBP"/>
    <n v="1375160400"/>
    <d v="2013-07-30T05:00:00"/>
    <s v="8/11/2013"/>
    <x v="558"/>
    <x v="2"/>
    <n v="1376197200"/>
    <d v="2013-08-11T05:00:00"/>
    <s v="8/11/2013"/>
    <b v="0"/>
    <b v="0"/>
    <s v="food/food trucks"/>
    <n v="0.05"/>
    <m/>
    <x v="0"/>
    <s v="food trucks"/>
    <n v="0"/>
    <n v="0"/>
    <n v="0"/>
    <n v="1"/>
  </r>
  <r>
    <n v="601"/>
    <s v="Waters and Sons"/>
    <s v="Inverse neutral structure"/>
    <n v="6300"/>
    <n v="13018"/>
    <x v="1"/>
    <n v="194"/>
    <s v="US"/>
    <s v="USD"/>
    <n v="1401426000"/>
    <d v="2014-05-30T05:00:00"/>
    <s v="6/16/2014"/>
    <x v="559"/>
    <x v="1"/>
    <n v="1402894800"/>
    <d v="2014-06-16T05:00:00"/>
    <s v="6/16/2014"/>
    <b v="1"/>
    <b v="0"/>
    <s v="technology/wearables"/>
    <n v="2.0663492063492064"/>
    <m/>
    <x v="2"/>
    <s v="wearables"/>
    <n v="0"/>
    <n v="0"/>
    <n v="0"/>
    <n v="0"/>
  </r>
  <r>
    <n v="602"/>
    <s v="Brown Ltd"/>
    <s v="Quality-focused system-worthy support"/>
    <n v="71100"/>
    <n v="91176"/>
    <x v="1"/>
    <n v="1140"/>
    <s v="US"/>
    <s v="USD"/>
    <n v="1433480400"/>
    <d v="2015-06-05T05:00:00"/>
    <s v="6/16/2015"/>
    <x v="560"/>
    <x v="0"/>
    <n v="1434430800"/>
    <d v="2015-06-16T05:00:00"/>
    <s v="6/16/2015"/>
    <b v="0"/>
    <b v="0"/>
    <s v="theater/plays"/>
    <n v="1.2823628691983122"/>
    <m/>
    <x v="3"/>
    <s v="plays"/>
    <n v="0"/>
    <n v="0"/>
    <n v="0"/>
    <n v="0"/>
  </r>
  <r>
    <n v="603"/>
    <s v="Christian, Yates and Greer"/>
    <s v="Vision-oriented 5thgeneration array"/>
    <n v="5300"/>
    <n v="6342"/>
    <x v="1"/>
    <n v="102"/>
    <s v="US"/>
    <s v="USD"/>
    <n v="1555563600"/>
    <d v="2019-04-18T05:00:00"/>
    <s v="5/15/2019"/>
    <x v="561"/>
    <x v="3"/>
    <n v="1557896400"/>
    <d v="2019-05-15T05:00:00"/>
    <s v="5/15/2019"/>
    <b v="0"/>
    <b v="0"/>
    <s v="theater/plays"/>
    <n v="1.1966037735849056"/>
    <m/>
    <x v="3"/>
    <s v="plays"/>
    <n v="0"/>
    <n v="0"/>
    <n v="0"/>
    <n v="0"/>
  </r>
  <r>
    <n v="604"/>
    <s v="Cole, Hernandez and Rodriguez"/>
    <s v="Cross-platform logistical circuit"/>
    <n v="88700"/>
    <n v="151438"/>
    <x v="1"/>
    <n v="2857"/>
    <s v="US"/>
    <s v="USD"/>
    <n v="1295676000"/>
    <d v="2011-01-22T06:00:00"/>
    <s v="2/12/2011"/>
    <x v="562"/>
    <x v="8"/>
    <n v="1297490400"/>
    <d v="2011-02-12T06:00:00"/>
    <s v="2/12/2011"/>
    <b v="0"/>
    <b v="0"/>
    <s v="theater/plays"/>
    <n v="1.7073055242390078"/>
    <m/>
    <x v="3"/>
    <s v="plays"/>
    <n v="0"/>
    <n v="0"/>
    <n v="0"/>
    <n v="0"/>
  </r>
  <r>
    <n v="605"/>
    <s v="Ortiz, Valenzuela and Collins"/>
    <s v="Profound solution-oriented matrix"/>
    <n v="3300"/>
    <n v="6178"/>
    <x v="1"/>
    <n v="107"/>
    <s v="US"/>
    <s v="USD"/>
    <n v="1443848400"/>
    <d v="2015-10-03T05:00:00"/>
    <s v="11/13/2015"/>
    <x v="563"/>
    <x v="0"/>
    <n v="1447394400"/>
    <d v="2015-11-13T06:00:00"/>
    <s v="11/13/2015"/>
    <b v="0"/>
    <b v="0"/>
    <s v="publishing/nonfiction"/>
    <n v="1.8721212121212121"/>
    <m/>
    <x v="5"/>
    <s v="nonfiction"/>
    <n v="0"/>
    <n v="0"/>
    <n v="0"/>
    <n v="0"/>
  </r>
  <r>
    <n v="606"/>
    <s v="Valencia PLC"/>
    <s v="Extended asynchronous initiative"/>
    <n v="3400"/>
    <n v="6405"/>
    <x v="1"/>
    <n v="160"/>
    <s v="GB"/>
    <s v="GBP"/>
    <n v="1457330400"/>
    <d v="2016-03-07T06:00:00"/>
    <s v="3/18/2016"/>
    <x v="529"/>
    <x v="7"/>
    <n v="1458277200"/>
    <d v="2016-03-18T05:00:00"/>
    <s v="3/18/2016"/>
    <b v="0"/>
    <b v="0"/>
    <s v="music/rock"/>
    <n v="1.8838235294117647"/>
    <m/>
    <x v="1"/>
    <s v="rock"/>
    <n v="0"/>
    <n v="0"/>
    <n v="0"/>
    <n v="0"/>
  </r>
  <r>
    <n v="607"/>
    <s v="Gordon, Mendez and Johnson"/>
    <s v="Fundamental needs-based frame"/>
    <n v="137600"/>
    <n v="180667"/>
    <x v="1"/>
    <n v="2230"/>
    <s v="US"/>
    <s v="USD"/>
    <n v="1395550800"/>
    <d v="2014-03-23T05:00:00"/>
    <s v="3/25/2014"/>
    <x v="564"/>
    <x v="1"/>
    <n v="1395723600"/>
    <d v="2014-03-25T05:00:00"/>
    <s v="3/25/2014"/>
    <b v="0"/>
    <b v="0"/>
    <s v="food/food trucks"/>
    <n v="1.3129869186046512"/>
    <m/>
    <x v="0"/>
    <s v="food trucks"/>
    <n v="0"/>
    <n v="0"/>
    <n v="0"/>
    <n v="0"/>
  </r>
  <r>
    <n v="608"/>
    <s v="Johnson Group"/>
    <s v="Compatible full-range leverage"/>
    <n v="3900"/>
    <n v="11075"/>
    <x v="1"/>
    <n v="316"/>
    <s v="US"/>
    <s v="USD"/>
    <n v="1551852000"/>
    <d v="2019-03-06T06:00:00"/>
    <s v="3/10/2019"/>
    <x v="565"/>
    <x v="3"/>
    <n v="1552197600"/>
    <d v="2019-03-10T06:00:00"/>
    <s v="3/10/2019"/>
    <b v="0"/>
    <b v="1"/>
    <s v="music/jazz"/>
    <n v="2.8397435897435899"/>
    <m/>
    <x v="1"/>
    <s v="jazz"/>
    <n v="0"/>
    <n v="0"/>
    <n v="0"/>
    <n v="0"/>
  </r>
  <r>
    <n v="609"/>
    <s v="Rose-Fuller"/>
    <s v="Upgradable holistic system engine"/>
    <n v="10000"/>
    <n v="12042"/>
    <x v="1"/>
    <n v="117"/>
    <s v="US"/>
    <s v="USD"/>
    <n v="1547618400"/>
    <d v="2019-01-16T06:00:00"/>
    <s v="2/2/2019"/>
    <x v="566"/>
    <x v="3"/>
    <n v="1549087200"/>
    <d v="2019-02-02T06:00:00"/>
    <s v="2/2/2019"/>
    <b v="0"/>
    <b v="0"/>
    <s v="film &amp; video/science fiction"/>
    <n v="1.2041999999999999"/>
    <m/>
    <x v="4"/>
    <s v="science fiction"/>
    <n v="0"/>
    <n v="0"/>
    <n v="0"/>
    <n v="0"/>
  </r>
  <r>
    <n v="610"/>
    <s v="Hughes, Mendez and Patterson"/>
    <s v="Stand-alone multi-state data-warehouse"/>
    <n v="42800"/>
    <n v="179356"/>
    <x v="1"/>
    <n v="6406"/>
    <s v="US"/>
    <s v="USD"/>
    <n v="1355637600"/>
    <d v="2012-12-16T06:00:00"/>
    <s v="12/30/2012"/>
    <x v="567"/>
    <x v="4"/>
    <n v="1356847200"/>
    <d v="2012-12-30T06:00:00"/>
    <s v="12/30/2012"/>
    <b v="0"/>
    <b v="0"/>
    <s v="theater/plays"/>
    <n v="4.1905607476635511"/>
    <m/>
    <x v="3"/>
    <s v="plays"/>
    <n v="0"/>
    <n v="0"/>
    <n v="0"/>
    <n v="0"/>
  </r>
  <r>
    <n v="611"/>
    <s v="Brady, Cortez and Rodriguez"/>
    <s v="Multi-lateral maximized core"/>
    <n v="8200"/>
    <n v="1136"/>
    <x v="3"/>
    <n v="15"/>
    <s v="US"/>
    <s v="USD"/>
    <n v="1374728400"/>
    <d v="2013-07-25T05:00:00"/>
    <s v="8/6/2013"/>
    <x v="568"/>
    <x v="2"/>
    <n v="1375765200"/>
    <d v="2013-08-06T05:00:00"/>
    <s v="8/6/2013"/>
    <b v="0"/>
    <b v="0"/>
    <s v="theater/plays"/>
    <n v="0.13853658536585367"/>
    <m/>
    <x v="3"/>
    <s v="plays"/>
    <n v="1"/>
    <n v="0"/>
    <n v="0"/>
    <n v="0"/>
  </r>
  <r>
    <n v="612"/>
    <s v="Wang, Nguyen and Horton"/>
    <s v="Innovative holistic hub"/>
    <n v="6200"/>
    <n v="8645"/>
    <x v="1"/>
    <n v="192"/>
    <s v="US"/>
    <s v="USD"/>
    <n v="1287810000"/>
    <d v="2010-10-23T05:00:00"/>
    <s v="11/15/2010"/>
    <x v="569"/>
    <x v="6"/>
    <n v="1289800800"/>
    <d v="2010-11-15T06:00:00"/>
    <s v="11/15/2010"/>
    <b v="0"/>
    <b v="0"/>
    <s v="music/electric music"/>
    <n v="1.3943548387096774"/>
    <m/>
    <x v="1"/>
    <s v="electric music"/>
    <n v="0"/>
    <n v="0"/>
    <n v="0"/>
    <n v="0"/>
  </r>
  <r>
    <n v="613"/>
    <s v="Santos, Williams and Brown"/>
    <s v="Reverse-engineered 24/7 methodology"/>
    <n v="1100"/>
    <n v="1914"/>
    <x v="1"/>
    <n v="26"/>
    <s v="CA"/>
    <s v="CAD"/>
    <n v="1503723600"/>
    <d v="2017-08-26T05:00:00"/>
    <s v="9/4/2017"/>
    <x v="570"/>
    <x v="5"/>
    <n v="1504501200"/>
    <d v="2017-09-04T05:00:00"/>
    <s v="9/4/2017"/>
    <b v="0"/>
    <b v="0"/>
    <s v="theater/plays"/>
    <n v="1.74"/>
    <m/>
    <x v="3"/>
    <s v="plays"/>
    <n v="0"/>
    <n v="0"/>
    <n v="0"/>
    <n v="0"/>
  </r>
  <r>
    <n v="614"/>
    <s v="Barnett and Sons"/>
    <s v="Business-focused dynamic info-mediaries"/>
    <n v="26500"/>
    <n v="41205"/>
    <x v="1"/>
    <n v="723"/>
    <s v="US"/>
    <s v="USD"/>
    <n v="1484114400"/>
    <d v="2017-01-11T06:00:00"/>
    <s v="1/29/2017"/>
    <x v="571"/>
    <x v="5"/>
    <n v="1485669600"/>
    <d v="2017-01-29T06:00:00"/>
    <s v="1/29/2017"/>
    <b v="0"/>
    <b v="0"/>
    <s v="theater/plays"/>
    <n v="1.5549056603773586"/>
    <m/>
    <x v="3"/>
    <s v="plays"/>
    <n v="0"/>
    <n v="0"/>
    <n v="0"/>
    <n v="0"/>
  </r>
  <r>
    <n v="615"/>
    <s v="Petersen-Rodriguez"/>
    <s v="Digitized clear-thinking installation"/>
    <n v="8500"/>
    <n v="14488"/>
    <x v="1"/>
    <n v="170"/>
    <s v="IT"/>
    <s v="EUR"/>
    <n v="1461906000"/>
    <d v="2016-04-29T05:00:00"/>
    <s v="5/9/2016"/>
    <x v="572"/>
    <x v="7"/>
    <n v="1462770000"/>
    <d v="2016-05-09T05:00:00"/>
    <s v="5/9/2016"/>
    <b v="0"/>
    <b v="0"/>
    <s v="theater/plays"/>
    <n v="1.7044705882352942"/>
    <m/>
    <x v="3"/>
    <s v="plays"/>
    <n v="0"/>
    <n v="0"/>
    <n v="0"/>
    <n v="0"/>
  </r>
  <r>
    <n v="616"/>
    <s v="Burnett-Mora"/>
    <s v="Quality-focused 24/7 superstructure"/>
    <n v="6400"/>
    <n v="12129"/>
    <x v="1"/>
    <n v="238"/>
    <s v="GB"/>
    <s v="GBP"/>
    <n v="1379653200"/>
    <d v="2013-09-20T05:00:00"/>
    <s v="9/21/2013"/>
    <x v="573"/>
    <x v="2"/>
    <n v="1379739600"/>
    <d v="2013-09-21T05:00:00"/>
    <s v="9/21/2013"/>
    <b v="0"/>
    <b v="1"/>
    <s v="music/indie rock"/>
    <n v="1.8951562500000001"/>
    <m/>
    <x v="1"/>
    <s v="indie rock"/>
    <n v="0"/>
    <n v="0"/>
    <n v="0"/>
    <n v="0"/>
  </r>
  <r>
    <n v="617"/>
    <s v="King LLC"/>
    <s v="Multi-channeled local intranet"/>
    <n v="1400"/>
    <n v="3496"/>
    <x v="1"/>
    <n v="55"/>
    <s v="US"/>
    <s v="USD"/>
    <n v="1401858000"/>
    <d v="2014-06-04T05:00:00"/>
    <s v="6/14/2014"/>
    <x v="471"/>
    <x v="1"/>
    <n v="1402722000"/>
    <d v="2014-06-14T05:00:00"/>
    <s v="6/14/2014"/>
    <b v="0"/>
    <b v="0"/>
    <s v="theater/plays"/>
    <n v="2.4971428571428573"/>
    <m/>
    <x v="3"/>
    <s v="plays"/>
    <n v="0"/>
    <n v="0"/>
    <n v="0"/>
    <n v="0"/>
  </r>
  <r>
    <n v="618"/>
    <s v="Miller Ltd"/>
    <s v="Open-architected mobile emulation"/>
    <n v="198600"/>
    <n v="97037"/>
    <x v="0"/>
    <n v="1198"/>
    <s v="US"/>
    <s v="USD"/>
    <n v="1367470800"/>
    <d v="2013-05-02T05:00:00"/>
    <s v="5/23/2013"/>
    <x v="574"/>
    <x v="2"/>
    <n v="1369285200"/>
    <d v="2013-05-23T05:00:00"/>
    <s v="5/23/2013"/>
    <b v="0"/>
    <b v="0"/>
    <s v="publishing/nonfiction"/>
    <n v="0.48860523665659616"/>
    <m/>
    <x v="5"/>
    <s v="nonfiction"/>
    <n v="0"/>
    <n v="0"/>
    <n v="0"/>
    <n v="1"/>
  </r>
  <r>
    <n v="619"/>
    <s v="Case LLC"/>
    <s v="Ameliorated foreground methodology"/>
    <n v="195900"/>
    <n v="55757"/>
    <x v="0"/>
    <n v="648"/>
    <s v="US"/>
    <s v="USD"/>
    <n v="1304658000"/>
    <d v="2011-05-06T05:00:00"/>
    <s v="5/7/2011"/>
    <x v="575"/>
    <x v="8"/>
    <n v="1304744400"/>
    <d v="2011-05-07T05:00:00"/>
    <s v="5/7/2011"/>
    <b v="1"/>
    <b v="1"/>
    <s v="theater/plays"/>
    <n v="0.28461970393057684"/>
    <m/>
    <x v="3"/>
    <s v="plays"/>
    <n v="0"/>
    <n v="0"/>
    <n v="0"/>
    <n v="1"/>
  </r>
  <r>
    <n v="620"/>
    <s v="Swanson, Wilson and Baker"/>
    <s v="Synergized well-modulated project"/>
    <n v="4300"/>
    <n v="11525"/>
    <x v="1"/>
    <n v="128"/>
    <s v="AU"/>
    <s v="AUD"/>
    <n v="1467954000"/>
    <d v="2016-07-08T05:00:00"/>
    <s v="7/12/2016"/>
    <x v="576"/>
    <x v="7"/>
    <n v="1468299600"/>
    <d v="2016-07-12T05:00:00"/>
    <s v="7/12/2016"/>
    <b v="0"/>
    <b v="0"/>
    <s v="photography/photography books"/>
    <n v="2.6802325581395348"/>
    <m/>
    <x v="7"/>
    <s v="photography books"/>
    <n v="0"/>
    <n v="0"/>
    <n v="0"/>
    <n v="0"/>
  </r>
  <r>
    <n v="621"/>
    <s v="Dean, Fox and Phillips"/>
    <s v="Extended context-sensitive forecast"/>
    <n v="25600"/>
    <n v="158669"/>
    <x v="1"/>
    <n v="2144"/>
    <s v="US"/>
    <s v="USD"/>
    <n v="1473742800"/>
    <d v="2016-09-13T05:00:00"/>
    <s v="9/18/2016"/>
    <x v="577"/>
    <x v="7"/>
    <n v="1474174800"/>
    <d v="2016-09-18T05:00:00"/>
    <s v="9/18/2016"/>
    <b v="0"/>
    <b v="0"/>
    <s v="theater/plays"/>
    <n v="6.1980078125000002"/>
    <m/>
    <x v="3"/>
    <s v="plays"/>
    <n v="0"/>
    <n v="0"/>
    <n v="0"/>
    <n v="0"/>
  </r>
  <r>
    <n v="622"/>
    <s v="Smith-Smith"/>
    <s v="Total leadingedge neural-net"/>
    <n v="189000"/>
    <n v="5916"/>
    <x v="0"/>
    <n v="64"/>
    <s v="US"/>
    <s v="USD"/>
    <n v="1523768400"/>
    <d v="2018-04-15T05:00:00"/>
    <s v="5/11/2018"/>
    <x v="578"/>
    <x v="9"/>
    <n v="1526014800"/>
    <d v="2018-05-11T05:00:00"/>
    <s v="5/11/2018"/>
    <b v="0"/>
    <b v="0"/>
    <s v="music/indie rock"/>
    <n v="3.1301587301587303E-2"/>
    <m/>
    <x v="1"/>
    <s v="indie rock"/>
    <n v="0"/>
    <n v="0"/>
    <n v="0"/>
    <n v="1"/>
  </r>
  <r>
    <n v="623"/>
    <s v="Smith, Scott and Rodriguez"/>
    <s v="Organic actuating protocol"/>
    <n v="94300"/>
    <n v="150806"/>
    <x v="1"/>
    <n v="2693"/>
    <s v="GB"/>
    <s v="GBP"/>
    <n v="1437022800"/>
    <d v="2015-07-16T05:00:00"/>
    <s v="7/21/2015"/>
    <x v="477"/>
    <x v="0"/>
    <n v="1437454800"/>
    <d v="2015-07-21T05:00:00"/>
    <s v="7/21/2015"/>
    <b v="0"/>
    <b v="0"/>
    <s v="theater/plays"/>
    <n v="1.5992152704135738"/>
    <m/>
    <x v="3"/>
    <s v="plays"/>
    <n v="0"/>
    <n v="0"/>
    <n v="0"/>
    <n v="0"/>
  </r>
  <r>
    <n v="624"/>
    <s v="White, Robertson and Roberts"/>
    <s v="Down-sized national software"/>
    <n v="5100"/>
    <n v="14249"/>
    <x v="1"/>
    <n v="432"/>
    <s v="US"/>
    <s v="USD"/>
    <n v="1422165600"/>
    <d v="2015-01-25T06:00:00"/>
    <s v="1/31/2015"/>
    <x v="579"/>
    <x v="0"/>
    <n v="1422684000"/>
    <d v="2015-01-31T06:00:00"/>
    <s v="1/31/2015"/>
    <b v="0"/>
    <b v="0"/>
    <s v="photography/photography books"/>
    <n v="2.793921568627451"/>
    <m/>
    <x v="7"/>
    <s v="photography books"/>
    <n v="0"/>
    <n v="0"/>
    <n v="0"/>
    <n v="0"/>
  </r>
  <r>
    <n v="625"/>
    <s v="Martinez Inc"/>
    <s v="Organic upward-trending Graphical User Interface"/>
    <n v="7500"/>
    <n v="5803"/>
    <x v="0"/>
    <n v="62"/>
    <s v="US"/>
    <s v="USD"/>
    <n v="1580104800"/>
    <d v="2020-01-27T06:00:00"/>
    <s v="2/10/2020"/>
    <x v="580"/>
    <x v="10"/>
    <n v="1581314400"/>
    <d v="2020-02-10T06:00:00"/>
    <s v="2/10/2020"/>
    <b v="0"/>
    <b v="0"/>
    <s v="theater/plays"/>
    <n v="0.77373333333333338"/>
    <m/>
    <x v="3"/>
    <s v="plays"/>
    <n v="0"/>
    <n v="0"/>
    <n v="0"/>
    <n v="1"/>
  </r>
  <r>
    <n v="626"/>
    <s v="Tucker, Mccoy and Marquez"/>
    <s v="Synergistic tertiary budgetary management"/>
    <n v="6400"/>
    <n v="13205"/>
    <x v="1"/>
    <n v="189"/>
    <s v="US"/>
    <s v="USD"/>
    <n v="1285650000"/>
    <d v="2010-09-28T05:00:00"/>
    <s v="10/7/2010"/>
    <x v="581"/>
    <x v="6"/>
    <n v="1286427600"/>
    <d v="2010-10-07T05:00:00"/>
    <s v="10/7/2010"/>
    <b v="0"/>
    <b v="1"/>
    <s v="theater/plays"/>
    <n v="2.0632812500000002"/>
    <m/>
    <x v="3"/>
    <s v="plays"/>
    <n v="0"/>
    <n v="0"/>
    <n v="0"/>
    <n v="0"/>
  </r>
  <r>
    <n v="627"/>
    <s v="Martin, Lee and Armstrong"/>
    <s v="Open-architected incremental ability"/>
    <n v="1600"/>
    <n v="11108"/>
    <x v="1"/>
    <n v="154"/>
    <s v="GB"/>
    <s v="GBP"/>
    <n v="1276664400"/>
    <d v="2010-06-16T05:00:00"/>
    <s v="7/10/2010"/>
    <x v="582"/>
    <x v="6"/>
    <n v="1278738000"/>
    <d v="2010-07-10T05:00:00"/>
    <s v="7/10/2010"/>
    <b v="1"/>
    <b v="0"/>
    <s v="food/food trucks"/>
    <n v="6.9424999999999999"/>
    <m/>
    <x v="0"/>
    <s v="food trucks"/>
    <n v="0"/>
    <n v="0"/>
    <n v="0"/>
    <n v="0"/>
  </r>
  <r>
    <n v="628"/>
    <s v="Dunn, Moreno and Green"/>
    <s v="Intuitive object-oriented task-force"/>
    <n v="1900"/>
    <n v="2884"/>
    <x v="1"/>
    <n v="96"/>
    <s v="US"/>
    <s v="USD"/>
    <n v="1286168400"/>
    <d v="2010-10-04T05:00:00"/>
    <s v="10/7/2010"/>
    <x v="581"/>
    <x v="6"/>
    <n v="1286427600"/>
    <d v="2010-10-07T05:00:00"/>
    <s v="10/7/2010"/>
    <b v="0"/>
    <b v="0"/>
    <s v="music/indie rock"/>
    <n v="1.5178947368421052"/>
    <m/>
    <x v="1"/>
    <s v="indie rock"/>
    <n v="0"/>
    <n v="0"/>
    <n v="0"/>
    <n v="0"/>
  </r>
  <r>
    <n v="629"/>
    <s v="Jackson, Martinez and Ray"/>
    <s v="Multi-tiered executive toolset"/>
    <n v="85900"/>
    <n v="55476"/>
    <x v="0"/>
    <n v="750"/>
    <s v="US"/>
    <s v="USD"/>
    <n v="1467781200"/>
    <d v="2016-07-06T05:00:00"/>
    <s v="7/8/2016"/>
    <x v="583"/>
    <x v="7"/>
    <n v="1467954000"/>
    <d v="2016-07-08T05:00:00"/>
    <s v="7/8/2016"/>
    <b v="0"/>
    <b v="1"/>
    <s v="theater/plays"/>
    <n v="0.64582072176949945"/>
    <m/>
    <x v="3"/>
    <s v="plays"/>
    <n v="0"/>
    <n v="0"/>
    <n v="0"/>
    <n v="1"/>
  </r>
  <r>
    <n v="630"/>
    <s v="Patterson-Johnson"/>
    <s v="Grass-roots directional workforce"/>
    <n v="9500"/>
    <n v="5973"/>
    <x v="3"/>
    <n v="87"/>
    <s v="US"/>
    <s v="USD"/>
    <n v="1556686800"/>
    <d v="2019-05-01T05:00:00"/>
    <s v="5/12/2019"/>
    <x v="584"/>
    <x v="3"/>
    <n v="1557637200"/>
    <d v="2019-05-12T05:00:00"/>
    <s v="5/12/2019"/>
    <b v="0"/>
    <b v="1"/>
    <s v="theater/plays"/>
    <n v="0.62873684210526315"/>
    <m/>
    <x v="3"/>
    <s v="plays"/>
    <n v="1"/>
    <n v="0"/>
    <n v="0"/>
    <n v="0"/>
  </r>
  <r>
    <n v="631"/>
    <s v="Carlson-Hernandez"/>
    <s v="Quality-focused real-time solution"/>
    <n v="59200"/>
    <n v="183756"/>
    <x v="1"/>
    <n v="3063"/>
    <s v="US"/>
    <s v="USD"/>
    <n v="1553576400"/>
    <d v="2019-03-26T05:00:00"/>
    <s v="3/30/2019"/>
    <x v="585"/>
    <x v="3"/>
    <n v="1553922000"/>
    <d v="2019-03-30T05:00:00"/>
    <s v="3/30/2019"/>
    <b v="0"/>
    <b v="0"/>
    <s v="theater/plays"/>
    <n v="3.1039864864864866"/>
    <m/>
    <x v="3"/>
    <s v="plays"/>
    <n v="0"/>
    <n v="0"/>
    <n v="0"/>
    <n v="0"/>
  </r>
  <r>
    <n v="632"/>
    <s v="Parker PLC"/>
    <s v="Reduced interactive matrix"/>
    <n v="72100"/>
    <n v="30902"/>
    <x v="2"/>
    <n v="278"/>
    <s v="US"/>
    <s v="USD"/>
    <n v="1414904400"/>
    <d v="2014-11-02T05:00:00"/>
    <s v="11/20/2014"/>
    <x v="586"/>
    <x v="1"/>
    <n v="1416463200"/>
    <d v="2014-11-20T06:00:00"/>
    <s v="11/20/2014"/>
    <b v="0"/>
    <b v="0"/>
    <s v="theater/plays"/>
    <n v="0.42859916782246882"/>
    <m/>
    <x v="3"/>
    <s v="plays"/>
    <n v="0"/>
    <n v="1"/>
    <n v="0"/>
    <n v="0"/>
  </r>
  <r>
    <n v="633"/>
    <s v="Yu and Sons"/>
    <s v="Adaptive context-sensitive architecture"/>
    <n v="6700"/>
    <n v="5569"/>
    <x v="0"/>
    <n v="105"/>
    <s v="US"/>
    <s v="USD"/>
    <n v="1446876000"/>
    <d v="2015-11-07T06:00:00"/>
    <s v="11/11/2015"/>
    <x v="587"/>
    <x v="0"/>
    <n v="1447221600"/>
    <d v="2015-11-11T06:00:00"/>
    <s v="11/11/2015"/>
    <b v="0"/>
    <b v="0"/>
    <s v="film &amp; video/animation"/>
    <n v="0.83119402985074631"/>
    <m/>
    <x v="4"/>
    <s v="animation"/>
    <n v="0"/>
    <n v="0"/>
    <n v="0"/>
    <n v="1"/>
  </r>
  <r>
    <n v="634"/>
    <s v="Taylor, Johnson and Hernandez"/>
    <s v="Polarized incremental portal"/>
    <n v="118200"/>
    <n v="92824"/>
    <x v="3"/>
    <n v="1658"/>
    <s v="US"/>
    <s v="USD"/>
    <n v="1490418000"/>
    <d v="2017-03-25T05:00:00"/>
    <s v="4/8/2017"/>
    <x v="588"/>
    <x v="5"/>
    <n v="1491627600"/>
    <d v="2017-04-08T05:00:00"/>
    <s v="4/8/2017"/>
    <b v="0"/>
    <b v="0"/>
    <s v="film &amp; video/television"/>
    <n v="0.78531302876480547"/>
    <m/>
    <x v="4"/>
    <s v="television"/>
    <n v="1"/>
    <n v="0"/>
    <n v="0"/>
    <n v="0"/>
  </r>
  <r>
    <n v="635"/>
    <s v="Mack Ltd"/>
    <s v="Reactive regional access"/>
    <n v="139000"/>
    <n v="158590"/>
    <x v="1"/>
    <n v="2266"/>
    <s v="US"/>
    <s v="USD"/>
    <n v="1360389600"/>
    <d v="2013-02-09T06:00:00"/>
    <s v="3/13/2013"/>
    <x v="589"/>
    <x v="2"/>
    <n v="1363150800"/>
    <d v="2013-03-13T05:00:00"/>
    <s v="3/13/2013"/>
    <b v="0"/>
    <b v="0"/>
    <s v="film &amp; video/television"/>
    <n v="1.1409352517985611"/>
    <m/>
    <x v="4"/>
    <s v="television"/>
    <n v="0"/>
    <n v="0"/>
    <n v="0"/>
    <n v="0"/>
  </r>
  <r>
    <n v="636"/>
    <s v="Lamb-Sanders"/>
    <s v="Stand-alone reciprocal frame"/>
    <n v="197700"/>
    <n v="127591"/>
    <x v="0"/>
    <n v="2604"/>
    <s v="DK"/>
    <s v="DKK"/>
    <n v="1326866400"/>
    <d v="2012-01-18T06:00:00"/>
    <s v="3/3/2012"/>
    <x v="590"/>
    <x v="4"/>
    <n v="1330754400"/>
    <d v="2012-03-03T06:00:00"/>
    <s v="3/3/2012"/>
    <b v="0"/>
    <b v="1"/>
    <s v="film &amp; video/animation"/>
    <n v="0.64537683358624176"/>
    <m/>
    <x v="4"/>
    <s v="animation"/>
    <n v="0"/>
    <n v="0"/>
    <n v="0"/>
    <n v="1"/>
  </r>
  <r>
    <n v="637"/>
    <s v="Williams-Ramirez"/>
    <s v="Open-architected 24/7 throughput"/>
    <n v="8500"/>
    <n v="6750"/>
    <x v="0"/>
    <n v="65"/>
    <s v="US"/>
    <s v="USD"/>
    <n v="1479103200"/>
    <d v="2016-11-14T06:00:00"/>
    <s v="11/22/2016"/>
    <x v="591"/>
    <x v="7"/>
    <n v="1479794400"/>
    <d v="2016-11-22T06:00:00"/>
    <s v="11/22/2016"/>
    <b v="0"/>
    <b v="0"/>
    <s v="theater/plays"/>
    <n v="0.79411764705882348"/>
    <m/>
    <x v="3"/>
    <s v="plays"/>
    <n v="0"/>
    <n v="0"/>
    <n v="0"/>
    <n v="1"/>
  </r>
  <r>
    <n v="638"/>
    <s v="Weaver Ltd"/>
    <s v="Monitored 24/7 approach"/>
    <n v="81600"/>
    <n v="9318"/>
    <x v="0"/>
    <n v="94"/>
    <s v="US"/>
    <s v="USD"/>
    <n v="1280206800"/>
    <d v="2010-07-27T05:00:00"/>
    <s v="8/8/2010"/>
    <x v="592"/>
    <x v="6"/>
    <n v="1281243600"/>
    <d v="2010-08-08T05:00:00"/>
    <s v="8/8/2010"/>
    <b v="0"/>
    <b v="1"/>
    <s v="theater/plays"/>
    <n v="0.11419117647058824"/>
    <m/>
    <x v="3"/>
    <s v="plays"/>
    <n v="0"/>
    <n v="0"/>
    <n v="0"/>
    <n v="1"/>
  </r>
  <r>
    <n v="639"/>
    <s v="Barnes-Williams"/>
    <s v="Upgradable explicit forecast"/>
    <n v="8600"/>
    <n v="4832"/>
    <x v="2"/>
    <n v="45"/>
    <s v="US"/>
    <s v="USD"/>
    <n v="1532754000"/>
    <d v="2018-07-28T05:00:00"/>
    <s v="7/28/2018"/>
    <x v="593"/>
    <x v="9"/>
    <n v="1532754000"/>
    <d v="2018-07-28T05:00:00"/>
    <s v="7/28/2018"/>
    <b v="0"/>
    <b v="1"/>
    <s v="film &amp; video/drama"/>
    <n v="0.56186046511627907"/>
    <m/>
    <x v="4"/>
    <s v="drama"/>
    <n v="0"/>
    <n v="1"/>
    <n v="0"/>
    <n v="0"/>
  </r>
  <r>
    <n v="640"/>
    <s v="Richardson, Woodward and Hansen"/>
    <s v="Pre-emptive context-sensitive support"/>
    <n v="119800"/>
    <n v="19769"/>
    <x v="0"/>
    <n v="257"/>
    <s v="US"/>
    <s v="USD"/>
    <n v="1453096800"/>
    <d v="2016-01-18T06:00:00"/>
    <s v="1/21/2016"/>
    <x v="510"/>
    <x v="7"/>
    <n v="1453356000"/>
    <d v="2016-01-21T06:00:00"/>
    <s v="1/21/2016"/>
    <b v="0"/>
    <b v="0"/>
    <s v="theater/plays"/>
    <n v="0.16501669449081802"/>
    <m/>
    <x v="3"/>
    <s v="plays"/>
    <n v="0"/>
    <n v="0"/>
    <n v="0"/>
    <n v="1"/>
  </r>
  <r>
    <n v="641"/>
    <s v="Hunt, Barker and Baker"/>
    <s v="Business-focused leadingedge instruction set"/>
    <n v="9400"/>
    <n v="11277"/>
    <x v="1"/>
    <n v="194"/>
    <s v="CH"/>
    <s v="CHF"/>
    <n v="1487570400"/>
    <d v="2017-02-20T06:00:00"/>
    <s v="3/20/2017"/>
    <x v="594"/>
    <x v="5"/>
    <n v="1489986000"/>
    <d v="2017-03-20T05:00:00"/>
    <s v="3/20/2017"/>
    <b v="0"/>
    <b v="0"/>
    <s v="theater/plays"/>
    <n v="1.1996808510638297"/>
    <m/>
    <x v="3"/>
    <s v="plays"/>
    <n v="0"/>
    <n v="0"/>
    <n v="0"/>
    <n v="0"/>
  </r>
  <r>
    <n v="642"/>
    <s v="Ramos, Moreno and Lewis"/>
    <s v="Extended multi-state knowledge user"/>
    <n v="9200"/>
    <n v="13382"/>
    <x v="1"/>
    <n v="129"/>
    <s v="CA"/>
    <s v="CAD"/>
    <n v="1545026400"/>
    <d v="2018-12-17T06:00:00"/>
    <s v="12/26/2018"/>
    <x v="595"/>
    <x v="9"/>
    <n v="1545804000"/>
    <d v="2018-12-26T06:00:00"/>
    <s v="12/26/2018"/>
    <b v="0"/>
    <b v="0"/>
    <s v="technology/wearables"/>
    <n v="1.4545652173913044"/>
    <m/>
    <x v="2"/>
    <s v="wearables"/>
    <n v="0"/>
    <n v="0"/>
    <n v="0"/>
    <n v="0"/>
  </r>
  <r>
    <n v="643"/>
    <s v="Harris Inc"/>
    <s v="Future-proofed modular groupware"/>
    <n v="14900"/>
    <n v="32986"/>
    <x v="1"/>
    <n v="375"/>
    <s v="US"/>
    <s v="USD"/>
    <n v="1488348000"/>
    <d v="2017-03-01T06:00:00"/>
    <s v="3/19/2017"/>
    <x v="596"/>
    <x v="5"/>
    <n v="1489899600"/>
    <d v="2017-03-19T05:00:00"/>
    <s v="3/19/2017"/>
    <b v="0"/>
    <b v="0"/>
    <s v="theater/plays"/>
    <n v="2.2138255033557046"/>
    <m/>
    <x v="3"/>
    <s v="plays"/>
    <n v="0"/>
    <n v="0"/>
    <n v="0"/>
    <n v="0"/>
  </r>
  <r>
    <n v="644"/>
    <s v="Peters-Nelson"/>
    <s v="Distributed real-time algorithm"/>
    <n v="169400"/>
    <n v="81984"/>
    <x v="0"/>
    <n v="2928"/>
    <s v="CA"/>
    <s v="CAD"/>
    <n v="1545112800"/>
    <d v="2018-12-18T06:00:00"/>
    <s v="1/3/2019"/>
    <x v="597"/>
    <x v="3"/>
    <n v="1546495200"/>
    <d v="2019-01-03T06:00:00"/>
    <s v="1/3/2019"/>
    <b v="0"/>
    <b v="0"/>
    <s v="theater/plays"/>
    <n v="0.48396694214876035"/>
    <m/>
    <x v="3"/>
    <s v="plays"/>
    <n v="0"/>
    <n v="0"/>
    <n v="0"/>
    <n v="1"/>
  </r>
  <r>
    <n v="645"/>
    <s v="Ferguson, Murphy and Bright"/>
    <s v="Multi-lateral heuristic throughput"/>
    <n v="192100"/>
    <n v="178483"/>
    <x v="0"/>
    <n v="4697"/>
    <s v="US"/>
    <s v="USD"/>
    <n v="1537938000"/>
    <d v="2018-09-26T05:00:00"/>
    <s v="10/17/2018"/>
    <x v="598"/>
    <x v="9"/>
    <n v="1539752400"/>
    <d v="2018-10-17T05:00:00"/>
    <s v="10/17/2018"/>
    <b v="0"/>
    <b v="1"/>
    <s v="music/rock"/>
    <n v="0.92911504424778757"/>
    <m/>
    <x v="1"/>
    <s v="rock"/>
    <n v="0"/>
    <n v="0"/>
    <n v="0"/>
    <n v="1"/>
  </r>
  <r>
    <n v="646"/>
    <s v="Robinson Group"/>
    <s v="Switchable reciprocal middleware"/>
    <n v="98700"/>
    <n v="87448"/>
    <x v="0"/>
    <n v="2915"/>
    <s v="US"/>
    <s v="USD"/>
    <n v="1363150800"/>
    <d v="2013-03-13T05:00:00"/>
    <s v="3/24/2013"/>
    <x v="599"/>
    <x v="2"/>
    <n v="1364101200"/>
    <d v="2013-03-24T05:00:00"/>
    <s v="3/24/2013"/>
    <b v="0"/>
    <b v="0"/>
    <s v="games/video games"/>
    <n v="0.88599797365754818"/>
    <m/>
    <x v="6"/>
    <s v="video games"/>
    <n v="0"/>
    <n v="0"/>
    <n v="0"/>
    <n v="1"/>
  </r>
  <r>
    <n v="647"/>
    <s v="Jordan-Wolfe"/>
    <s v="Inverse multimedia Graphic Interface"/>
    <n v="4500"/>
    <n v="1863"/>
    <x v="0"/>
    <n v="18"/>
    <s v="US"/>
    <s v="USD"/>
    <n v="1523250000"/>
    <d v="2018-04-09T05:00:00"/>
    <s v="5/3/2018"/>
    <x v="600"/>
    <x v="9"/>
    <n v="1525323600"/>
    <d v="2018-05-03T05:00:00"/>
    <s v="5/3/2018"/>
    <b v="0"/>
    <b v="0"/>
    <s v="publishing/translations"/>
    <n v="0.41399999999999998"/>
    <m/>
    <x v="5"/>
    <s v="translations"/>
    <n v="0"/>
    <n v="0"/>
    <n v="0"/>
    <n v="1"/>
  </r>
  <r>
    <n v="648"/>
    <s v="Vargas-Cox"/>
    <s v="Vision-oriented local contingency"/>
    <n v="98600"/>
    <n v="62174"/>
    <x v="3"/>
    <n v="723"/>
    <s v="US"/>
    <s v="USD"/>
    <n v="1499317200"/>
    <d v="2017-07-06T05:00:00"/>
    <s v="7/24/2017"/>
    <x v="601"/>
    <x v="5"/>
    <n v="1500872400"/>
    <d v="2017-07-24T05:00:00"/>
    <s v="7/24/2017"/>
    <b v="1"/>
    <b v="0"/>
    <s v="food/food trucks"/>
    <n v="0.63056795131845844"/>
    <m/>
    <x v="0"/>
    <s v="food trucks"/>
    <n v="1"/>
    <n v="0"/>
    <n v="0"/>
    <n v="0"/>
  </r>
  <r>
    <n v="649"/>
    <s v="Yang and Sons"/>
    <s v="Reactive 6thgeneration hub"/>
    <n v="121700"/>
    <n v="59003"/>
    <x v="0"/>
    <n v="602"/>
    <s v="CH"/>
    <s v="CHF"/>
    <n v="1287550800"/>
    <d v="2010-10-20T05:00:00"/>
    <s v="10/31/2010"/>
    <x v="602"/>
    <x v="6"/>
    <n v="1288501200"/>
    <d v="2010-10-31T05:00:00"/>
    <s v="10/31/2010"/>
    <b v="1"/>
    <b v="1"/>
    <s v="theater/plays"/>
    <n v="0.48482333607230893"/>
    <m/>
    <x v="3"/>
    <s v="plays"/>
    <n v="0"/>
    <n v="0"/>
    <n v="0"/>
    <n v="1"/>
  </r>
  <r>
    <n v="650"/>
    <s v="Wilson, Wilson and Mathis"/>
    <s v="Optional asymmetric success"/>
    <n v="100"/>
    <n v="2"/>
    <x v="0"/>
    <n v="1"/>
    <s v="US"/>
    <s v="USD"/>
    <n v="1404795600"/>
    <d v="2014-07-08T05:00:00"/>
    <s v="8/4/2014"/>
    <x v="603"/>
    <x v="1"/>
    <n v="1407128400"/>
    <d v="2014-08-04T05:00:00"/>
    <s v="8/4/2014"/>
    <b v="0"/>
    <b v="0"/>
    <s v="music/jazz"/>
    <n v="0.02"/>
    <m/>
    <x v="1"/>
    <s v="jazz"/>
    <n v="0"/>
    <n v="0"/>
    <n v="0"/>
    <n v="1"/>
  </r>
  <r>
    <n v="651"/>
    <s v="Wang, Koch and Weaver"/>
    <s v="Digitized analyzing capacity"/>
    <n v="196700"/>
    <n v="174039"/>
    <x v="0"/>
    <n v="3868"/>
    <s v="IT"/>
    <s v="EUR"/>
    <n v="1393048800"/>
    <d v="2014-02-22T06:00:00"/>
    <s v="3/9/2014"/>
    <x v="604"/>
    <x v="1"/>
    <n v="1394344800"/>
    <d v="2014-03-09T06:00:00"/>
    <s v="3/9/2014"/>
    <b v="0"/>
    <b v="0"/>
    <s v="film &amp; video/shorts"/>
    <n v="0.88479410269445857"/>
    <m/>
    <x v="4"/>
    <s v="shorts"/>
    <n v="0"/>
    <n v="0"/>
    <n v="0"/>
    <n v="1"/>
  </r>
  <r>
    <n v="652"/>
    <s v="Cisneros Ltd"/>
    <s v="Vision-oriented regional hub"/>
    <n v="10000"/>
    <n v="12684"/>
    <x v="1"/>
    <n v="409"/>
    <s v="US"/>
    <s v="USD"/>
    <n v="1470373200"/>
    <d v="2016-08-05T05:00:00"/>
    <s v="9/17/2016"/>
    <x v="292"/>
    <x v="7"/>
    <n v="1474088400"/>
    <d v="2016-09-17T05:00:00"/>
    <s v="9/17/2016"/>
    <b v="0"/>
    <b v="0"/>
    <s v="technology/web"/>
    <n v="1.2684"/>
    <m/>
    <x v="2"/>
    <s v="web"/>
    <n v="0"/>
    <n v="0"/>
    <n v="0"/>
    <n v="0"/>
  </r>
  <r>
    <n v="653"/>
    <s v="Williams-Jones"/>
    <s v="Monitored incremental info-mediaries"/>
    <n v="600"/>
    <n v="14033"/>
    <x v="1"/>
    <n v="234"/>
    <s v="US"/>
    <s v="USD"/>
    <n v="1460091600"/>
    <d v="2016-04-08T05:00:00"/>
    <s v="4/10/2016"/>
    <x v="605"/>
    <x v="7"/>
    <n v="1460264400"/>
    <d v="2016-04-10T05:00:00"/>
    <s v="4/10/2016"/>
    <b v="0"/>
    <b v="0"/>
    <s v="technology/web"/>
    <n v="23.388333333333332"/>
    <m/>
    <x v="2"/>
    <s v="web"/>
    <n v="0"/>
    <n v="0"/>
    <n v="0"/>
    <n v="0"/>
  </r>
  <r>
    <n v="654"/>
    <s v="Roberts, Hinton and Williams"/>
    <s v="Programmable static middleware"/>
    <n v="35000"/>
    <n v="177936"/>
    <x v="1"/>
    <n v="3016"/>
    <s v="US"/>
    <s v="USD"/>
    <n v="1440392400"/>
    <d v="2015-08-24T05:00:00"/>
    <s v="8/29/2015"/>
    <x v="606"/>
    <x v="0"/>
    <n v="1440824400"/>
    <d v="2015-08-29T05:00:00"/>
    <s v="8/29/2015"/>
    <b v="0"/>
    <b v="0"/>
    <s v="music/metal"/>
    <n v="5.0838857142857146"/>
    <m/>
    <x v="1"/>
    <s v="metal"/>
    <n v="0"/>
    <n v="0"/>
    <n v="0"/>
    <n v="0"/>
  </r>
  <r>
    <n v="655"/>
    <s v="Gonzalez, Williams and Benson"/>
    <s v="Multi-layered bottom-line encryption"/>
    <n v="6900"/>
    <n v="13212"/>
    <x v="1"/>
    <n v="264"/>
    <s v="US"/>
    <s v="USD"/>
    <n v="1488434400"/>
    <d v="2017-03-02T06:00:00"/>
    <s v="3/15/2017"/>
    <x v="607"/>
    <x v="5"/>
    <n v="1489554000"/>
    <d v="2017-03-15T05:00:00"/>
    <s v="3/15/2017"/>
    <b v="1"/>
    <b v="0"/>
    <s v="photography/photography books"/>
    <n v="1.9147826086956521"/>
    <m/>
    <x v="7"/>
    <s v="photography books"/>
    <n v="0"/>
    <n v="0"/>
    <n v="0"/>
    <n v="0"/>
  </r>
  <r>
    <n v="656"/>
    <s v="Hobbs, Brown and Lee"/>
    <s v="Vision-oriented systematic Graphical User Interface"/>
    <n v="118400"/>
    <n v="49879"/>
    <x v="0"/>
    <n v="504"/>
    <s v="AU"/>
    <s v="AUD"/>
    <n v="1514440800"/>
    <d v="2017-12-28T06:00:00"/>
    <s v="1/2/2018"/>
    <x v="608"/>
    <x v="9"/>
    <n v="1514872800"/>
    <d v="2018-01-02T06:00:00"/>
    <s v="1/2/2018"/>
    <b v="0"/>
    <b v="0"/>
    <s v="food/food trucks"/>
    <n v="0.42127533783783783"/>
    <m/>
    <x v="0"/>
    <s v="food trucks"/>
    <n v="0"/>
    <n v="0"/>
    <n v="0"/>
    <n v="1"/>
  </r>
  <r>
    <n v="657"/>
    <s v="Russo, Kim and Mccoy"/>
    <s v="Balanced optimal hardware"/>
    <n v="10000"/>
    <n v="824"/>
    <x v="0"/>
    <n v="14"/>
    <s v="US"/>
    <s v="USD"/>
    <n v="1514354400"/>
    <d v="2017-12-27T06:00:00"/>
    <s v="1/12/2018"/>
    <x v="609"/>
    <x v="9"/>
    <n v="1515736800"/>
    <d v="2018-01-12T06:00:00"/>
    <s v="1/12/2018"/>
    <b v="0"/>
    <b v="0"/>
    <s v="film &amp; video/science fiction"/>
    <n v="8.2400000000000001E-2"/>
    <m/>
    <x v="4"/>
    <s v="science fiction"/>
    <n v="0"/>
    <n v="0"/>
    <n v="0"/>
    <n v="1"/>
  </r>
  <r>
    <n v="658"/>
    <s v="Howell, Myers and Olson"/>
    <s v="Self-enabling mission-critical success"/>
    <n v="52600"/>
    <n v="31594"/>
    <x v="3"/>
    <n v="390"/>
    <s v="US"/>
    <s v="USD"/>
    <n v="1440910800"/>
    <d v="2015-08-30T05:00:00"/>
    <s v="9/22/2015"/>
    <x v="610"/>
    <x v="0"/>
    <n v="1442898000"/>
    <d v="2015-09-22T05:00:00"/>
    <s v="9/22/2015"/>
    <b v="0"/>
    <b v="0"/>
    <s v="music/rock"/>
    <n v="0.60064638783269964"/>
    <m/>
    <x v="1"/>
    <s v="rock"/>
    <n v="1"/>
    <n v="0"/>
    <n v="0"/>
    <n v="0"/>
  </r>
  <r>
    <n v="659"/>
    <s v="Bailey and Sons"/>
    <s v="Grass-roots dynamic emulation"/>
    <n v="120700"/>
    <n v="57010"/>
    <x v="0"/>
    <n v="750"/>
    <s v="GB"/>
    <s v="GBP"/>
    <n v="1296108000"/>
    <d v="2011-01-27T06:00:00"/>
    <s v="1/28/2011"/>
    <x v="611"/>
    <x v="8"/>
    <n v="1296194400"/>
    <d v="2011-01-28T06:00:00"/>
    <s v="1/28/2011"/>
    <b v="0"/>
    <b v="0"/>
    <s v="film &amp; video/documentary"/>
    <n v="0.47232808616404309"/>
    <m/>
    <x v="4"/>
    <s v="documentary"/>
    <n v="0"/>
    <n v="0"/>
    <n v="0"/>
    <n v="1"/>
  </r>
  <r>
    <n v="660"/>
    <s v="Jensen-Brown"/>
    <s v="Fundamental disintermediate matrix"/>
    <n v="9100"/>
    <n v="7438"/>
    <x v="0"/>
    <n v="77"/>
    <s v="US"/>
    <s v="USD"/>
    <n v="1440133200"/>
    <d v="2015-08-21T05:00:00"/>
    <s v="8/30/2015"/>
    <x v="612"/>
    <x v="0"/>
    <n v="1440910800"/>
    <d v="2015-08-30T05:00:00"/>
    <s v="8/30/2015"/>
    <b v="1"/>
    <b v="0"/>
    <s v="theater/plays"/>
    <n v="0.81736263736263737"/>
    <m/>
    <x v="3"/>
    <s v="plays"/>
    <n v="0"/>
    <n v="0"/>
    <n v="0"/>
    <n v="1"/>
  </r>
  <r>
    <n v="661"/>
    <s v="Smith Group"/>
    <s v="Right-sized secondary challenge"/>
    <n v="106800"/>
    <n v="57872"/>
    <x v="0"/>
    <n v="752"/>
    <s v="DK"/>
    <s v="DKK"/>
    <n v="1332910800"/>
    <d v="2012-03-28T05:00:00"/>
    <s v="4/27/2012"/>
    <x v="613"/>
    <x v="4"/>
    <n v="1335502800"/>
    <d v="2012-04-27T05:00:00"/>
    <s v="4/27/2012"/>
    <b v="0"/>
    <b v="0"/>
    <s v="music/jazz"/>
    <n v="0.54187265917603"/>
    <m/>
    <x v="1"/>
    <s v="jazz"/>
    <n v="0"/>
    <n v="0"/>
    <n v="0"/>
    <n v="1"/>
  </r>
  <r>
    <n v="662"/>
    <s v="Murphy-Farrell"/>
    <s v="Implemented exuding software"/>
    <n v="9100"/>
    <n v="8906"/>
    <x v="0"/>
    <n v="131"/>
    <s v="US"/>
    <s v="USD"/>
    <n v="1544335200"/>
    <d v="2018-12-09T06:00:00"/>
    <s v="12/13/2018"/>
    <x v="614"/>
    <x v="9"/>
    <n v="1544680800"/>
    <d v="2018-12-13T06:00:00"/>
    <s v="12/13/2018"/>
    <b v="0"/>
    <b v="0"/>
    <s v="theater/plays"/>
    <n v="0.97868131868131869"/>
    <m/>
    <x v="3"/>
    <s v="plays"/>
    <n v="0"/>
    <n v="0"/>
    <n v="0"/>
    <n v="1"/>
  </r>
  <r>
    <n v="663"/>
    <s v="Everett-Wolfe"/>
    <s v="Total optimizing software"/>
    <n v="10000"/>
    <n v="7724"/>
    <x v="0"/>
    <n v="87"/>
    <s v="US"/>
    <s v="USD"/>
    <n v="1286427600"/>
    <d v="2010-10-07T05:00:00"/>
    <s v="10/30/2010"/>
    <x v="615"/>
    <x v="6"/>
    <n v="1288414800"/>
    <d v="2010-10-30T05:00:00"/>
    <s v="10/30/2010"/>
    <b v="0"/>
    <b v="0"/>
    <s v="theater/plays"/>
    <n v="0.77239999999999998"/>
    <m/>
    <x v="3"/>
    <s v="plays"/>
    <n v="0"/>
    <n v="0"/>
    <n v="0"/>
    <n v="1"/>
  </r>
  <r>
    <n v="664"/>
    <s v="Young PLC"/>
    <s v="Optional maximized attitude"/>
    <n v="79400"/>
    <n v="26571"/>
    <x v="0"/>
    <n v="1063"/>
    <s v="US"/>
    <s v="USD"/>
    <n v="1329717600"/>
    <d v="2012-02-20T06:00:00"/>
    <s v="3/1/2012"/>
    <x v="616"/>
    <x v="4"/>
    <n v="1330581600"/>
    <d v="2012-03-01T06:00:00"/>
    <s v="3/1/2012"/>
    <b v="0"/>
    <b v="0"/>
    <s v="music/jazz"/>
    <n v="0.33464735516372796"/>
    <m/>
    <x v="1"/>
    <s v="jazz"/>
    <n v="0"/>
    <n v="0"/>
    <n v="0"/>
    <n v="1"/>
  </r>
  <r>
    <n v="665"/>
    <s v="Park-Goodman"/>
    <s v="Customer-focused impactful extranet"/>
    <n v="5100"/>
    <n v="12219"/>
    <x v="1"/>
    <n v="272"/>
    <s v="US"/>
    <s v="USD"/>
    <n v="1310187600"/>
    <d v="2011-07-09T05:00:00"/>
    <s v="7/23/2011"/>
    <x v="453"/>
    <x v="8"/>
    <n v="1311397200"/>
    <d v="2011-07-23T05:00:00"/>
    <s v="7/23/2011"/>
    <b v="0"/>
    <b v="1"/>
    <s v="film &amp; video/documentary"/>
    <n v="2.3958823529411766"/>
    <m/>
    <x v="4"/>
    <s v="documentary"/>
    <n v="0"/>
    <n v="0"/>
    <n v="0"/>
    <n v="0"/>
  </r>
  <r>
    <n v="666"/>
    <s v="York, Barr and Grant"/>
    <s v="Cloned bottom-line success"/>
    <n v="3100"/>
    <n v="1985"/>
    <x v="3"/>
    <n v="25"/>
    <s v="US"/>
    <s v="USD"/>
    <n v="1377838800"/>
    <d v="2013-08-30T05:00:00"/>
    <s v="9/5/2013"/>
    <x v="617"/>
    <x v="2"/>
    <n v="1378357200"/>
    <d v="2013-09-05T05:00:00"/>
    <s v="9/5/2013"/>
    <b v="0"/>
    <b v="1"/>
    <s v="theater/plays"/>
    <n v="0.64032258064516134"/>
    <m/>
    <x v="3"/>
    <s v="plays"/>
    <n v="1"/>
    <n v="0"/>
    <n v="0"/>
    <n v="0"/>
  </r>
  <r>
    <n v="667"/>
    <s v="Little Ltd"/>
    <s v="Decentralized bandwidth-monitored ability"/>
    <n v="6900"/>
    <n v="12155"/>
    <x v="1"/>
    <n v="419"/>
    <s v="US"/>
    <s v="USD"/>
    <n v="1410325200"/>
    <d v="2014-09-10T05:00:00"/>
    <s v="9/19/2014"/>
    <x v="618"/>
    <x v="1"/>
    <n v="1411102800"/>
    <d v="2014-09-19T05:00:00"/>
    <s v="9/19/2014"/>
    <b v="0"/>
    <b v="0"/>
    <s v="journalism/audio"/>
    <n v="1.7615942028985507"/>
    <m/>
    <x v="8"/>
    <s v="audio"/>
    <n v="0"/>
    <n v="0"/>
    <n v="0"/>
    <n v="0"/>
  </r>
  <r>
    <n v="668"/>
    <s v="Brown and Sons"/>
    <s v="Programmable leadingedge budgetary management"/>
    <n v="27500"/>
    <n v="5593"/>
    <x v="0"/>
    <n v="76"/>
    <s v="US"/>
    <s v="USD"/>
    <n v="1343797200"/>
    <d v="2012-08-01T05:00:00"/>
    <s v="8/13/2012"/>
    <x v="619"/>
    <x v="4"/>
    <n v="1344834000"/>
    <d v="2012-08-13T05:00:00"/>
    <s v="8/13/2012"/>
    <b v="0"/>
    <b v="0"/>
    <s v="theater/plays"/>
    <n v="0.20338181818181819"/>
    <m/>
    <x v="3"/>
    <s v="plays"/>
    <n v="0"/>
    <n v="0"/>
    <n v="0"/>
    <n v="1"/>
  </r>
  <r>
    <n v="669"/>
    <s v="Payne, Garrett and Thomas"/>
    <s v="Upgradable bi-directional concept"/>
    <n v="48800"/>
    <n v="175020"/>
    <x v="1"/>
    <n v="1621"/>
    <s v="IT"/>
    <s v="EUR"/>
    <n v="1498453200"/>
    <d v="2017-06-26T05:00:00"/>
    <s v="7/5/2017"/>
    <x v="620"/>
    <x v="5"/>
    <n v="1499230800"/>
    <d v="2017-07-05T05:00:00"/>
    <s v="7/5/2017"/>
    <b v="0"/>
    <b v="0"/>
    <s v="theater/plays"/>
    <n v="3.5864754098360656"/>
    <m/>
    <x v="3"/>
    <s v="plays"/>
    <n v="0"/>
    <n v="0"/>
    <n v="0"/>
    <n v="0"/>
  </r>
  <r>
    <n v="670"/>
    <s v="Robinson Group"/>
    <s v="Re-contextualized homogeneous flexibility"/>
    <n v="16200"/>
    <n v="75955"/>
    <x v="1"/>
    <n v="1101"/>
    <s v="US"/>
    <s v="USD"/>
    <n v="1456380000"/>
    <d v="2016-02-25T06:00:00"/>
    <s v="3/8/2016"/>
    <x v="621"/>
    <x v="7"/>
    <n v="1457416800"/>
    <d v="2016-03-08T06:00:00"/>
    <s v="3/8/2016"/>
    <b v="0"/>
    <b v="0"/>
    <s v="music/indie rock"/>
    <n v="4.6885802469135802"/>
    <m/>
    <x v="1"/>
    <s v="indie rock"/>
    <n v="0"/>
    <n v="0"/>
    <n v="0"/>
    <n v="0"/>
  </r>
  <r>
    <n v="671"/>
    <s v="Robinson-Kelly"/>
    <s v="Monitored bi-directional standardization"/>
    <n v="97600"/>
    <n v="119127"/>
    <x v="1"/>
    <n v="1073"/>
    <s v="US"/>
    <s v="USD"/>
    <n v="1280552400"/>
    <d v="2010-07-31T05:00:00"/>
    <s v="8/4/2010"/>
    <x v="622"/>
    <x v="6"/>
    <n v="1280898000"/>
    <d v="2010-08-04T05:00:00"/>
    <s v="8/4/2010"/>
    <b v="0"/>
    <b v="1"/>
    <s v="theater/plays"/>
    <n v="1.220563524590164"/>
    <m/>
    <x v="3"/>
    <s v="plays"/>
    <n v="0"/>
    <n v="0"/>
    <n v="0"/>
    <n v="0"/>
  </r>
  <r>
    <n v="672"/>
    <s v="Kelly-Colon"/>
    <s v="Stand-alone grid-enabled leverage"/>
    <n v="197900"/>
    <n v="110689"/>
    <x v="0"/>
    <n v="4428"/>
    <s v="AU"/>
    <s v="AUD"/>
    <n v="1521608400"/>
    <d v="2018-03-21T05:00:00"/>
    <s v="3/31/2018"/>
    <x v="623"/>
    <x v="9"/>
    <n v="1522472400"/>
    <d v="2018-03-31T05:00:00"/>
    <s v="3/31/2018"/>
    <b v="0"/>
    <b v="0"/>
    <s v="theater/plays"/>
    <n v="0.55931783729156137"/>
    <m/>
    <x v="3"/>
    <s v="plays"/>
    <n v="0"/>
    <n v="0"/>
    <n v="0"/>
    <n v="1"/>
  </r>
  <r>
    <n v="673"/>
    <s v="Turner, Scott and Gentry"/>
    <s v="Assimilated regional groupware"/>
    <n v="5600"/>
    <n v="2445"/>
    <x v="0"/>
    <n v="58"/>
    <s v="IT"/>
    <s v="EUR"/>
    <n v="1460696400"/>
    <d v="2016-04-15T05:00:00"/>
    <s v="5/6/2016"/>
    <x v="624"/>
    <x v="7"/>
    <n v="1462510800"/>
    <d v="2016-05-06T05:00:00"/>
    <s v="5/6/2016"/>
    <b v="0"/>
    <b v="0"/>
    <s v="music/indie rock"/>
    <n v="0.43660714285714286"/>
    <m/>
    <x v="1"/>
    <s v="indie rock"/>
    <n v="0"/>
    <n v="0"/>
    <n v="0"/>
    <n v="1"/>
  </r>
  <r>
    <n v="674"/>
    <s v="Sanchez Ltd"/>
    <s v="Up-sized 24hour instruction set"/>
    <n v="170700"/>
    <n v="57250"/>
    <x v="3"/>
    <n v="1218"/>
    <s v="US"/>
    <s v="USD"/>
    <n v="1313730000"/>
    <d v="2011-08-19T05:00:00"/>
    <s v="10/5/2011"/>
    <x v="625"/>
    <x v="8"/>
    <n v="1317790800"/>
    <d v="2011-10-05T05:00:00"/>
    <s v="10/5/2011"/>
    <b v="0"/>
    <b v="0"/>
    <s v="photography/photography books"/>
    <n v="0.33538371411833628"/>
    <m/>
    <x v="7"/>
    <s v="photography books"/>
    <n v="1"/>
    <n v="0"/>
    <n v="0"/>
    <n v="0"/>
  </r>
  <r>
    <n v="675"/>
    <s v="Giles-Smith"/>
    <s v="Right-sized web-enabled intranet"/>
    <n v="9700"/>
    <n v="11929"/>
    <x v="1"/>
    <n v="331"/>
    <s v="US"/>
    <s v="USD"/>
    <n v="1568178000"/>
    <d v="2019-09-11T05:00:00"/>
    <s v="9/18/2019"/>
    <x v="626"/>
    <x v="3"/>
    <n v="1568782800"/>
    <d v="2019-09-18T05:00:00"/>
    <s v="9/18/2019"/>
    <b v="0"/>
    <b v="0"/>
    <s v="journalism/audio"/>
    <n v="1.2297938144329896"/>
    <m/>
    <x v="8"/>
    <s v="audio"/>
    <n v="0"/>
    <n v="0"/>
    <n v="0"/>
    <n v="0"/>
  </r>
  <r>
    <n v="676"/>
    <s v="Thompson-Moreno"/>
    <s v="Expanded needs-based orchestration"/>
    <n v="62300"/>
    <n v="118214"/>
    <x v="1"/>
    <n v="1170"/>
    <s v="US"/>
    <s v="USD"/>
    <n v="1348635600"/>
    <d v="2012-09-26T05:00:00"/>
    <s v="10/5/2012"/>
    <x v="627"/>
    <x v="4"/>
    <n v="1349413200"/>
    <d v="2012-10-05T05:00:00"/>
    <s v="10/5/2012"/>
    <b v="0"/>
    <b v="0"/>
    <s v="photography/photography books"/>
    <n v="1.8974959871589085"/>
    <m/>
    <x v="7"/>
    <s v="photography books"/>
    <n v="0"/>
    <n v="0"/>
    <n v="0"/>
    <n v="0"/>
  </r>
  <r>
    <n v="677"/>
    <s v="Murphy-Fox"/>
    <s v="Organic system-worthy orchestration"/>
    <n v="5300"/>
    <n v="4432"/>
    <x v="0"/>
    <n v="111"/>
    <s v="US"/>
    <s v="USD"/>
    <n v="1468126800"/>
    <d v="2016-07-10T05:00:00"/>
    <s v="8/29/2016"/>
    <x v="491"/>
    <x v="7"/>
    <n v="1472446800"/>
    <d v="2016-08-29T05:00:00"/>
    <s v="8/29/2016"/>
    <b v="0"/>
    <b v="0"/>
    <s v="publishing/fiction"/>
    <n v="0.83622641509433959"/>
    <m/>
    <x v="5"/>
    <s v="fiction"/>
    <n v="0"/>
    <n v="0"/>
    <n v="0"/>
    <n v="1"/>
  </r>
  <r>
    <n v="678"/>
    <s v="Rodriguez-Patterson"/>
    <s v="Inverse static standardization"/>
    <n v="99500"/>
    <n v="17879"/>
    <x v="3"/>
    <n v="215"/>
    <s v="US"/>
    <s v="USD"/>
    <n v="1547877600"/>
    <d v="2019-01-19T06:00:00"/>
    <s v="1/21/2019"/>
    <x v="628"/>
    <x v="3"/>
    <n v="1548050400"/>
    <d v="2019-01-21T06:00:00"/>
    <s v="1/21/2019"/>
    <b v="0"/>
    <b v="0"/>
    <s v="film &amp; video/drama"/>
    <n v="0.17968844221105529"/>
    <m/>
    <x v="4"/>
    <s v="drama"/>
    <n v="1"/>
    <n v="0"/>
    <n v="0"/>
    <n v="0"/>
  </r>
  <r>
    <n v="679"/>
    <s v="Davis Ltd"/>
    <s v="Synchronized motivating solution"/>
    <n v="1400"/>
    <n v="14511"/>
    <x v="1"/>
    <n v="363"/>
    <s v="US"/>
    <s v="USD"/>
    <n v="1571374800"/>
    <d v="2019-10-18T05:00:00"/>
    <s v="10/23/2019"/>
    <x v="629"/>
    <x v="3"/>
    <n v="1571806800"/>
    <d v="2019-10-23T05:00:00"/>
    <s v="10/23/2019"/>
    <b v="0"/>
    <b v="1"/>
    <s v="food/food trucks"/>
    <n v="10.365"/>
    <m/>
    <x v="0"/>
    <s v="food trucks"/>
    <n v="0"/>
    <n v="0"/>
    <n v="0"/>
    <n v="0"/>
  </r>
  <r>
    <n v="680"/>
    <s v="Nelson-Valdez"/>
    <s v="Open-source 4thgeneration open system"/>
    <n v="145600"/>
    <n v="141822"/>
    <x v="0"/>
    <n v="2955"/>
    <s v="US"/>
    <s v="USD"/>
    <n v="1576303200"/>
    <d v="2019-12-14T06:00:00"/>
    <s v="12/16/2019"/>
    <x v="630"/>
    <x v="3"/>
    <n v="1576476000"/>
    <d v="2019-12-16T06:00:00"/>
    <s v="12/16/2019"/>
    <b v="0"/>
    <b v="1"/>
    <s v="games/mobile games"/>
    <n v="0.97405219780219776"/>
    <m/>
    <x v="6"/>
    <s v="mobile games"/>
    <n v="0"/>
    <n v="0"/>
    <n v="0"/>
    <n v="1"/>
  </r>
  <r>
    <n v="681"/>
    <s v="Kelly PLC"/>
    <s v="Decentralized context-sensitive superstructure"/>
    <n v="184100"/>
    <n v="159037"/>
    <x v="0"/>
    <n v="1657"/>
    <s v="US"/>
    <s v="USD"/>
    <n v="1324447200"/>
    <d v="2011-12-21T06:00:00"/>
    <s v="12/27/2011"/>
    <x v="631"/>
    <x v="8"/>
    <n v="1324965600"/>
    <d v="2011-12-27T06:00:00"/>
    <s v="12/27/2011"/>
    <b v="0"/>
    <b v="0"/>
    <s v="theater/plays"/>
    <n v="0.86386203150461705"/>
    <m/>
    <x v="3"/>
    <s v="plays"/>
    <n v="0"/>
    <n v="0"/>
    <n v="0"/>
    <n v="1"/>
  </r>
  <r>
    <n v="682"/>
    <s v="Nguyen and Sons"/>
    <s v="Compatible 5thgeneration concept"/>
    <n v="5400"/>
    <n v="8109"/>
    <x v="1"/>
    <n v="103"/>
    <s v="US"/>
    <s v="USD"/>
    <n v="1386741600"/>
    <d v="2013-12-11T06:00:00"/>
    <s v="12/20/2013"/>
    <x v="632"/>
    <x v="2"/>
    <n v="1387519200"/>
    <d v="2013-12-20T06:00:00"/>
    <s v="12/20/2013"/>
    <b v="0"/>
    <b v="0"/>
    <s v="theater/plays"/>
    <n v="1.5016666666666667"/>
    <m/>
    <x v="3"/>
    <s v="plays"/>
    <n v="0"/>
    <n v="0"/>
    <n v="0"/>
    <n v="0"/>
  </r>
  <r>
    <n v="683"/>
    <s v="Jones PLC"/>
    <s v="Virtual systemic intranet"/>
    <n v="2300"/>
    <n v="8244"/>
    <x v="1"/>
    <n v="147"/>
    <s v="US"/>
    <s v="USD"/>
    <n v="1537074000"/>
    <d v="2018-09-16T05:00:00"/>
    <s v="9/18/2018"/>
    <x v="633"/>
    <x v="9"/>
    <n v="1537246800"/>
    <d v="2018-09-18T05:00:00"/>
    <s v="9/18/2018"/>
    <b v="0"/>
    <b v="0"/>
    <s v="theater/plays"/>
    <n v="3.5843478260869563"/>
    <m/>
    <x v="3"/>
    <s v="plays"/>
    <n v="0"/>
    <n v="0"/>
    <n v="0"/>
    <n v="0"/>
  </r>
  <r>
    <n v="684"/>
    <s v="Gilmore LLC"/>
    <s v="Optimized systemic algorithm"/>
    <n v="1400"/>
    <n v="7600"/>
    <x v="1"/>
    <n v="110"/>
    <s v="CA"/>
    <s v="CAD"/>
    <n v="1277787600"/>
    <d v="2010-06-29T05:00:00"/>
    <s v="7/19/2010"/>
    <x v="634"/>
    <x v="6"/>
    <n v="1279515600"/>
    <d v="2010-07-19T05:00:00"/>
    <s v="7/19/2010"/>
    <b v="0"/>
    <b v="0"/>
    <s v="publishing/nonfiction"/>
    <n v="5.4285714285714288"/>
    <m/>
    <x v="5"/>
    <s v="nonfiction"/>
    <n v="0"/>
    <n v="0"/>
    <n v="0"/>
    <n v="0"/>
  </r>
  <r>
    <n v="685"/>
    <s v="Lee-Cobb"/>
    <s v="Customizable homogeneous firmware"/>
    <n v="140000"/>
    <n v="94501"/>
    <x v="0"/>
    <n v="926"/>
    <s v="CA"/>
    <s v="CAD"/>
    <n v="1440306000"/>
    <d v="2015-08-23T05:00:00"/>
    <s v="9/16/2015"/>
    <x v="415"/>
    <x v="0"/>
    <n v="1442379600"/>
    <d v="2015-09-16T05:00:00"/>
    <s v="9/16/2015"/>
    <b v="0"/>
    <b v="0"/>
    <s v="theater/plays"/>
    <n v="0.67500714285714281"/>
    <m/>
    <x v="3"/>
    <s v="plays"/>
    <n v="0"/>
    <n v="0"/>
    <n v="0"/>
    <n v="1"/>
  </r>
  <r>
    <n v="686"/>
    <s v="Jones, Wiley and Robbins"/>
    <s v="Front-line cohesive extranet"/>
    <n v="7500"/>
    <n v="14381"/>
    <x v="1"/>
    <n v="134"/>
    <s v="US"/>
    <s v="USD"/>
    <n v="1522126800"/>
    <d v="2018-03-27T05:00:00"/>
    <s v="4/7/2018"/>
    <x v="635"/>
    <x v="9"/>
    <n v="1523077200"/>
    <d v="2018-04-07T05:00:00"/>
    <s v="4/7/2018"/>
    <b v="0"/>
    <b v="0"/>
    <s v="technology/wearables"/>
    <n v="1.9174666666666667"/>
    <m/>
    <x v="2"/>
    <s v="wearables"/>
    <n v="0"/>
    <n v="0"/>
    <n v="0"/>
    <n v="0"/>
  </r>
  <r>
    <n v="687"/>
    <s v="Martin, Gates and Holt"/>
    <s v="Distributed holistic neural-net"/>
    <n v="1500"/>
    <n v="13980"/>
    <x v="1"/>
    <n v="269"/>
    <s v="US"/>
    <s v="USD"/>
    <n v="1489298400"/>
    <d v="2017-03-12T06:00:00"/>
    <s v="3/15/2017"/>
    <x v="607"/>
    <x v="5"/>
    <n v="1489554000"/>
    <d v="2017-03-15T05:00:00"/>
    <s v="3/15/2017"/>
    <b v="0"/>
    <b v="0"/>
    <s v="theater/plays"/>
    <n v="9.32"/>
    <m/>
    <x v="3"/>
    <s v="plays"/>
    <n v="0"/>
    <n v="0"/>
    <n v="0"/>
    <n v="0"/>
  </r>
  <r>
    <n v="688"/>
    <s v="Bowen, Davies and Burns"/>
    <s v="Devolved client-server monitoring"/>
    <n v="2900"/>
    <n v="12449"/>
    <x v="1"/>
    <n v="175"/>
    <s v="US"/>
    <s v="USD"/>
    <n v="1547100000"/>
    <d v="2019-01-10T06:00:00"/>
    <s v="1/26/2019"/>
    <x v="636"/>
    <x v="3"/>
    <n v="1548482400"/>
    <d v="2019-01-26T06:00:00"/>
    <s v="1/26/2019"/>
    <b v="0"/>
    <b v="1"/>
    <s v="film &amp; video/television"/>
    <n v="4.2927586206896553"/>
    <m/>
    <x v="4"/>
    <s v="television"/>
    <n v="0"/>
    <n v="0"/>
    <n v="0"/>
    <n v="0"/>
  </r>
  <r>
    <n v="689"/>
    <s v="Nguyen Inc"/>
    <s v="Seamless directional capacity"/>
    <n v="7300"/>
    <n v="7348"/>
    <x v="1"/>
    <n v="69"/>
    <s v="US"/>
    <s v="USD"/>
    <n v="1383022800"/>
    <d v="2013-10-29T05:00:00"/>
    <s v="11/10/2013"/>
    <x v="637"/>
    <x v="2"/>
    <n v="1384063200"/>
    <d v="2013-11-10T06:00:00"/>
    <s v="11/10/2013"/>
    <b v="0"/>
    <b v="0"/>
    <s v="technology/web"/>
    <n v="1.0065753424657535"/>
    <m/>
    <x v="2"/>
    <s v="web"/>
    <n v="0"/>
    <n v="0"/>
    <n v="0"/>
    <n v="0"/>
  </r>
  <r>
    <n v="690"/>
    <s v="Walsh-Watts"/>
    <s v="Polarized actuating implementation"/>
    <n v="3600"/>
    <n v="8158"/>
    <x v="1"/>
    <n v="190"/>
    <s v="US"/>
    <s v="USD"/>
    <n v="1322373600"/>
    <d v="2011-11-27T06:00:00"/>
    <s v="12/3/2011"/>
    <x v="638"/>
    <x v="8"/>
    <n v="1322892000"/>
    <d v="2011-12-03T06:00:00"/>
    <s v="12/3/2011"/>
    <b v="0"/>
    <b v="1"/>
    <s v="film &amp; video/documentary"/>
    <n v="2.266111111111111"/>
    <m/>
    <x v="4"/>
    <s v="documentary"/>
    <n v="0"/>
    <n v="0"/>
    <n v="0"/>
    <n v="0"/>
  </r>
  <r>
    <n v="691"/>
    <s v="Ray, Li and Li"/>
    <s v="Front-line disintermediate hub"/>
    <n v="5000"/>
    <n v="7119"/>
    <x v="1"/>
    <n v="237"/>
    <s v="US"/>
    <s v="USD"/>
    <n v="1349240400"/>
    <d v="2012-10-03T05:00:00"/>
    <s v="10/20/2012"/>
    <x v="639"/>
    <x v="4"/>
    <n v="1350709200"/>
    <d v="2012-10-20T05:00:00"/>
    <s v="10/20/2012"/>
    <b v="1"/>
    <b v="1"/>
    <s v="film &amp; video/documentary"/>
    <n v="1.4238"/>
    <m/>
    <x v="4"/>
    <s v="documentary"/>
    <n v="0"/>
    <n v="0"/>
    <n v="0"/>
    <n v="0"/>
  </r>
  <r>
    <n v="692"/>
    <s v="Murray Ltd"/>
    <s v="Decentralized 4thgeneration challenge"/>
    <n v="6000"/>
    <n v="5438"/>
    <x v="0"/>
    <n v="77"/>
    <s v="GB"/>
    <s v="GBP"/>
    <n v="1562648400"/>
    <d v="2019-07-09T05:00:00"/>
    <s v="7/27/2019"/>
    <x v="640"/>
    <x v="3"/>
    <n v="1564203600"/>
    <d v="2019-07-27T05:00:00"/>
    <s v="7/27/2019"/>
    <b v="0"/>
    <b v="0"/>
    <s v="music/rock"/>
    <n v="0.90633333333333332"/>
    <m/>
    <x v="1"/>
    <s v="rock"/>
    <n v="0"/>
    <n v="0"/>
    <n v="0"/>
    <n v="1"/>
  </r>
  <r>
    <n v="693"/>
    <s v="Bradford-Silva"/>
    <s v="Reverse-engineered composite hierarchy"/>
    <n v="180400"/>
    <n v="115396"/>
    <x v="0"/>
    <n v="1748"/>
    <s v="US"/>
    <s v="USD"/>
    <n v="1508216400"/>
    <d v="2017-10-17T05:00:00"/>
    <s v="11/3/2017"/>
    <x v="641"/>
    <x v="5"/>
    <n v="1509685200"/>
    <d v="2017-11-03T05:00:00"/>
    <s v="11/3/2017"/>
    <b v="0"/>
    <b v="0"/>
    <s v="theater/plays"/>
    <n v="0.63966740576496672"/>
    <m/>
    <x v="3"/>
    <s v="plays"/>
    <n v="0"/>
    <n v="0"/>
    <n v="0"/>
    <n v="1"/>
  </r>
  <r>
    <n v="694"/>
    <s v="Mora-Bradley"/>
    <s v="Programmable tangible ability"/>
    <n v="9100"/>
    <n v="7656"/>
    <x v="0"/>
    <n v="79"/>
    <s v="US"/>
    <s v="USD"/>
    <n v="1511762400"/>
    <d v="2017-11-27T06:00:00"/>
    <s v="1/3/2018"/>
    <x v="642"/>
    <x v="9"/>
    <n v="1514959200"/>
    <d v="2018-01-03T06:00:00"/>
    <s v="1/3/2018"/>
    <b v="0"/>
    <b v="0"/>
    <s v="theater/plays"/>
    <n v="0.84131868131868137"/>
    <m/>
    <x v="3"/>
    <s v="plays"/>
    <n v="0"/>
    <n v="0"/>
    <n v="0"/>
    <n v="1"/>
  </r>
  <r>
    <n v="695"/>
    <s v="Cardenas, Thompson and Carey"/>
    <s v="Configurable full-range emulation"/>
    <n v="9200"/>
    <n v="12322"/>
    <x v="1"/>
    <n v="196"/>
    <s v="IT"/>
    <s v="EUR"/>
    <n v="1447480800"/>
    <d v="2015-11-14T06:00:00"/>
    <s v="11/30/2015"/>
    <x v="445"/>
    <x v="0"/>
    <n v="1448863200"/>
    <d v="2015-11-30T06:00:00"/>
    <s v="11/30/2015"/>
    <b v="1"/>
    <b v="0"/>
    <s v="music/rock"/>
    <n v="1.3393478260869565"/>
    <m/>
    <x v="1"/>
    <s v="rock"/>
    <n v="0"/>
    <n v="0"/>
    <n v="0"/>
    <n v="0"/>
  </r>
  <r>
    <n v="696"/>
    <s v="Lopez, Reid and Johnson"/>
    <s v="Total real-time hardware"/>
    <n v="164100"/>
    <n v="96888"/>
    <x v="0"/>
    <n v="889"/>
    <s v="US"/>
    <s v="USD"/>
    <n v="1429506000"/>
    <d v="2015-04-20T05:00:00"/>
    <s v="4/21/2015"/>
    <x v="116"/>
    <x v="0"/>
    <n v="1429592400"/>
    <d v="2015-04-21T05:00:00"/>
    <s v="4/21/2015"/>
    <b v="0"/>
    <b v="1"/>
    <s v="theater/plays"/>
    <n v="0.59042047531992692"/>
    <m/>
    <x v="3"/>
    <s v="plays"/>
    <n v="0"/>
    <n v="0"/>
    <n v="0"/>
    <n v="1"/>
  </r>
  <r>
    <n v="697"/>
    <s v="Fox-Williams"/>
    <s v="Profound system-worthy functionalities"/>
    <n v="128900"/>
    <n v="196960"/>
    <x v="1"/>
    <n v="7295"/>
    <s v="US"/>
    <s v="USD"/>
    <n v="1522472400"/>
    <d v="2018-03-31T05:00:00"/>
    <s v="4/2/2018"/>
    <x v="643"/>
    <x v="9"/>
    <n v="1522645200"/>
    <d v="2018-04-02T05:00:00"/>
    <s v="4/2/2018"/>
    <b v="0"/>
    <b v="0"/>
    <s v="music/electric music"/>
    <n v="1.5280062063615205"/>
    <m/>
    <x v="1"/>
    <s v="electric music"/>
    <n v="0"/>
    <n v="0"/>
    <n v="0"/>
    <n v="0"/>
  </r>
  <r>
    <n v="698"/>
    <s v="Taylor, Wood and Taylor"/>
    <s v="Cloned hybrid focus group"/>
    <n v="42100"/>
    <n v="188057"/>
    <x v="1"/>
    <n v="2893"/>
    <s v="CA"/>
    <s v="CAD"/>
    <n v="1322114400"/>
    <d v="2011-11-24T06:00:00"/>
    <s v="12/8/2011"/>
    <x v="644"/>
    <x v="8"/>
    <n v="1323324000"/>
    <d v="2011-12-08T06:00:00"/>
    <s v="12/8/2011"/>
    <b v="0"/>
    <b v="0"/>
    <s v="technology/wearables"/>
    <n v="4.466912114014252"/>
    <m/>
    <x v="2"/>
    <s v="wearables"/>
    <n v="0"/>
    <n v="0"/>
    <n v="0"/>
    <n v="0"/>
  </r>
  <r>
    <n v="699"/>
    <s v="King Inc"/>
    <s v="Ergonomic dedicated focus group"/>
    <n v="7400"/>
    <n v="6245"/>
    <x v="0"/>
    <n v="56"/>
    <s v="US"/>
    <s v="USD"/>
    <n v="1561438800"/>
    <d v="2019-06-25T05:00:00"/>
    <s v="6/26/2019"/>
    <x v="645"/>
    <x v="3"/>
    <n v="1561525200"/>
    <d v="2019-06-26T05:00:00"/>
    <s v="6/26/2019"/>
    <b v="0"/>
    <b v="0"/>
    <s v="film &amp; video/drama"/>
    <n v="0.8439189189189189"/>
    <m/>
    <x v="4"/>
    <s v="drama"/>
    <n v="0"/>
    <n v="0"/>
    <n v="0"/>
    <n v="1"/>
  </r>
  <r>
    <n v="700"/>
    <s v="Cole, Petty and Cameron"/>
    <s v="Realigned zero administration paradigm"/>
    <n v="100"/>
    <n v="3"/>
    <x v="0"/>
    <n v="1"/>
    <s v="US"/>
    <s v="USD"/>
    <n v="1264399200"/>
    <d v="2010-01-25T06:00:00"/>
    <s v="2/9/2010"/>
    <x v="646"/>
    <x v="6"/>
    <n v="1265695200"/>
    <d v="2010-02-09T06:00:00"/>
    <s v="2/9/2010"/>
    <b v="0"/>
    <b v="0"/>
    <s v="technology/wearables"/>
    <n v="0.03"/>
    <m/>
    <x v="2"/>
    <s v="wearables"/>
    <n v="0"/>
    <n v="0"/>
    <n v="0"/>
    <n v="1"/>
  </r>
  <r>
    <n v="701"/>
    <s v="Mcclain LLC"/>
    <s v="Open-source multi-tasking methodology"/>
    <n v="52000"/>
    <n v="91014"/>
    <x v="1"/>
    <n v="820"/>
    <s v="US"/>
    <s v="USD"/>
    <n v="1301202000"/>
    <d v="2011-03-27T05:00:00"/>
    <s v="4/3/2011"/>
    <x v="647"/>
    <x v="8"/>
    <n v="1301806800"/>
    <d v="2011-04-03T05:00:00"/>
    <s v="4/3/2011"/>
    <b v="1"/>
    <b v="0"/>
    <s v="theater/plays"/>
    <n v="1.7502692307692307"/>
    <m/>
    <x v="3"/>
    <s v="plays"/>
    <n v="0"/>
    <n v="0"/>
    <n v="0"/>
    <n v="0"/>
  </r>
  <r>
    <n v="702"/>
    <s v="Sims-Gross"/>
    <s v="Object-based attitude-oriented analyzer"/>
    <n v="8700"/>
    <n v="4710"/>
    <x v="0"/>
    <n v="83"/>
    <s v="US"/>
    <s v="USD"/>
    <n v="1374469200"/>
    <d v="2013-07-22T05:00:00"/>
    <s v="7/27/2013"/>
    <x v="467"/>
    <x v="2"/>
    <n v="1374901200"/>
    <d v="2013-07-27T05:00:00"/>
    <s v="7/27/2013"/>
    <b v="0"/>
    <b v="0"/>
    <s v="technology/wearables"/>
    <n v="0.54137931034482756"/>
    <m/>
    <x v="2"/>
    <s v="wearables"/>
    <n v="0"/>
    <n v="0"/>
    <n v="0"/>
    <n v="1"/>
  </r>
  <r>
    <n v="703"/>
    <s v="Perez Group"/>
    <s v="Cross-platform tertiary hub"/>
    <n v="63400"/>
    <n v="197728"/>
    <x v="1"/>
    <n v="2038"/>
    <s v="US"/>
    <s v="USD"/>
    <n v="1334984400"/>
    <d v="2012-04-21T05:00:00"/>
    <s v="5/8/2012"/>
    <x v="648"/>
    <x v="4"/>
    <n v="1336453200"/>
    <d v="2012-05-08T05:00:00"/>
    <s v="5/8/2012"/>
    <b v="1"/>
    <b v="1"/>
    <s v="publishing/translations"/>
    <n v="3.1187381703470032"/>
    <m/>
    <x v="5"/>
    <s v="translations"/>
    <n v="0"/>
    <n v="0"/>
    <n v="0"/>
    <n v="0"/>
  </r>
  <r>
    <n v="704"/>
    <s v="Haynes-Williams"/>
    <s v="Seamless clear-thinking artificial intelligence"/>
    <n v="8700"/>
    <n v="10682"/>
    <x v="1"/>
    <n v="116"/>
    <s v="US"/>
    <s v="USD"/>
    <n v="1467608400"/>
    <d v="2016-07-04T05:00:00"/>
    <s v="7/19/2016"/>
    <x v="649"/>
    <x v="7"/>
    <n v="1468904400"/>
    <d v="2016-07-19T05:00:00"/>
    <s v="7/19/2016"/>
    <b v="0"/>
    <b v="0"/>
    <s v="film &amp; video/animation"/>
    <n v="1.2278160919540231"/>
    <m/>
    <x v="4"/>
    <s v="animation"/>
    <n v="0"/>
    <n v="0"/>
    <n v="0"/>
    <n v="0"/>
  </r>
  <r>
    <n v="705"/>
    <s v="Ford LLC"/>
    <s v="Centralized tangible success"/>
    <n v="169700"/>
    <n v="168048"/>
    <x v="0"/>
    <n v="2025"/>
    <s v="GB"/>
    <s v="GBP"/>
    <n v="1386741600"/>
    <d v="2013-12-11T06:00:00"/>
    <s v="12/15/2013"/>
    <x v="650"/>
    <x v="2"/>
    <n v="1387087200"/>
    <d v="2013-12-15T06:00:00"/>
    <s v="12/15/2013"/>
    <b v="0"/>
    <b v="0"/>
    <s v="publishing/nonfiction"/>
    <n v="0.99026517383618151"/>
    <m/>
    <x v="5"/>
    <s v="nonfiction"/>
    <n v="0"/>
    <n v="0"/>
    <n v="0"/>
    <n v="1"/>
  </r>
  <r>
    <n v="706"/>
    <s v="Moreno Ltd"/>
    <s v="Customer-focused multimedia methodology"/>
    <n v="108400"/>
    <n v="138586"/>
    <x v="1"/>
    <n v="1345"/>
    <s v="AU"/>
    <s v="AUD"/>
    <n v="1546754400"/>
    <d v="2019-01-06T06:00:00"/>
    <s v="1/14/2019"/>
    <x v="651"/>
    <x v="3"/>
    <n v="1547445600"/>
    <d v="2019-01-14T06:00:00"/>
    <s v="1/14/2019"/>
    <b v="0"/>
    <b v="1"/>
    <s v="technology/web"/>
    <n v="1.278468634686347"/>
    <m/>
    <x v="2"/>
    <s v="web"/>
    <n v="0"/>
    <n v="0"/>
    <n v="0"/>
    <n v="0"/>
  </r>
  <r>
    <n v="707"/>
    <s v="Moore, Cook and Wright"/>
    <s v="Visionary maximized Local Area Network"/>
    <n v="7300"/>
    <n v="11579"/>
    <x v="1"/>
    <n v="168"/>
    <s v="US"/>
    <s v="USD"/>
    <n v="1544248800"/>
    <d v="2018-12-08T06:00:00"/>
    <s v="1/13/2019"/>
    <x v="652"/>
    <x v="3"/>
    <n v="1547359200"/>
    <d v="2019-01-13T06:00:00"/>
    <s v="1/13/2019"/>
    <b v="0"/>
    <b v="0"/>
    <s v="film &amp; video/drama"/>
    <n v="1.5861643835616439"/>
    <m/>
    <x v="4"/>
    <s v="drama"/>
    <n v="0"/>
    <n v="0"/>
    <n v="0"/>
    <n v="0"/>
  </r>
  <r>
    <n v="708"/>
    <s v="Ortega LLC"/>
    <s v="Secured bifurcated intranet"/>
    <n v="1700"/>
    <n v="12020"/>
    <x v="1"/>
    <n v="137"/>
    <s v="CH"/>
    <s v="CHF"/>
    <n v="1495429200"/>
    <d v="2017-05-22T05:00:00"/>
    <s v="6/1/2017"/>
    <x v="653"/>
    <x v="5"/>
    <n v="1496293200"/>
    <d v="2017-06-01T05:00:00"/>
    <s v="6/1/2017"/>
    <b v="0"/>
    <b v="0"/>
    <s v="theater/plays"/>
    <n v="7.0705882352941174"/>
    <m/>
    <x v="3"/>
    <s v="plays"/>
    <n v="0"/>
    <n v="0"/>
    <n v="0"/>
    <n v="0"/>
  </r>
  <r>
    <n v="709"/>
    <s v="Silva, Walker and Martin"/>
    <s v="Grass-roots 4thgeneration product"/>
    <n v="9800"/>
    <n v="13954"/>
    <x v="1"/>
    <n v="186"/>
    <s v="IT"/>
    <s v="EUR"/>
    <n v="1334811600"/>
    <d v="2012-04-19T05:00:00"/>
    <s v="4/26/2012"/>
    <x v="654"/>
    <x v="4"/>
    <n v="1335416400"/>
    <d v="2012-04-26T05:00:00"/>
    <s v="4/26/2012"/>
    <b v="0"/>
    <b v="0"/>
    <s v="theater/plays"/>
    <n v="1.4238775510204082"/>
    <m/>
    <x v="3"/>
    <s v="plays"/>
    <n v="0"/>
    <n v="0"/>
    <n v="0"/>
    <n v="0"/>
  </r>
  <r>
    <n v="710"/>
    <s v="Huynh, Gallegos and Mills"/>
    <s v="Reduced next generation info-mediaries"/>
    <n v="4300"/>
    <n v="6358"/>
    <x v="1"/>
    <n v="125"/>
    <s v="US"/>
    <s v="USD"/>
    <n v="1531544400"/>
    <d v="2018-07-14T05:00:00"/>
    <s v="7/21/2018"/>
    <x v="655"/>
    <x v="9"/>
    <n v="1532149200"/>
    <d v="2018-07-21T05:00:00"/>
    <s v="7/21/2018"/>
    <b v="0"/>
    <b v="1"/>
    <s v="theater/plays"/>
    <n v="1.4786046511627906"/>
    <m/>
    <x v="3"/>
    <s v="plays"/>
    <n v="0"/>
    <n v="0"/>
    <n v="0"/>
    <n v="0"/>
  </r>
  <r>
    <n v="711"/>
    <s v="Anderson LLC"/>
    <s v="Customizable full-range artificial intelligence"/>
    <n v="6200"/>
    <n v="1260"/>
    <x v="0"/>
    <n v="14"/>
    <s v="IT"/>
    <s v="EUR"/>
    <n v="1453615200"/>
    <d v="2016-01-24T06:00:00"/>
    <s v="1/26/2016"/>
    <x v="656"/>
    <x v="7"/>
    <n v="1453788000"/>
    <d v="2016-01-26T06:00:00"/>
    <s v="1/26/2016"/>
    <b v="1"/>
    <b v="1"/>
    <s v="theater/plays"/>
    <n v="0.20322580645161289"/>
    <m/>
    <x v="3"/>
    <s v="plays"/>
    <n v="0"/>
    <n v="0"/>
    <n v="0"/>
    <n v="1"/>
  </r>
  <r>
    <n v="712"/>
    <s v="Garza-Bryant"/>
    <s v="Programmable leadingedge contingency"/>
    <n v="800"/>
    <n v="14725"/>
    <x v="1"/>
    <n v="202"/>
    <s v="US"/>
    <s v="USD"/>
    <n v="1467954000"/>
    <d v="2016-07-08T05:00:00"/>
    <s v="8/18/2016"/>
    <x v="657"/>
    <x v="7"/>
    <n v="1471496400"/>
    <d v="2016-08-18T05:00:00"/>
    <s v="8/18/2016"/>
    <b v="0"/>
    <b v="0"/>
    <s v="theater/plays"/>
    <n v="18.40625"/>
    <m/>
    <x v="3"/>
    <s v="plays"/>
    <n v="0"/>
    <n v="0"/>
    <n v="0"/>
    <n v="0"/>
  </r>
  <r>
    <n v="713"/>
    <s v="Mays LLC"/>
    <s v="Multi-layered global groupware"/>
    <n v="6900"/>
    <n v="11174"/>
    <x v="1"/>
    <n v="103"/>
    <s v="US"/>
    <s v="USD"/>
    <n v="1471842000"/>
    <d v="2016-08-22T05:00:00"/>
    <s v="9/3/2016"/>
    <x v="89"/>
    <x v="7"/>
    <n v="1472878800"/>
    <d v="2016-09-03T05:00:00"/>
    <s v="9/3/2016"/>
    <b v="0"/>
    <b v="0"/>
    <s v="publishing/radio &amp; podcasts"/>
    <n v="1.6194202898550725"/>
    <m/>
    <x v="5"/>
    <s v="radio &amp; podcasts"/>
    <n v="0"/>
    <n v="0"/>
    <n v="0"/>
    <n v="0"/>
  </r>
  <r>
    <n v="714"/>
    <s v="Evans-Jones"/>
    <s v="Switchable methodical superstructure"/>
    <n v="38500"/>
    <n v="182036"/>
    <x v="1"/>
    <n v="1785"/>
    <s v="US"/>
    <s v="USD"/>
    <n v="1408424400"/>
    <d v="2014-08-19T05:00:00"/>
    <s v="8/20/2014"/>
    <x v="658"/>
    <x v="1"/>
    <n v="1408510800"/>
    <d v="2014-08-20T05:00:00"/>
    <s v="8/20/2014"/>
    <b v="0"/>
    <b v="0"/>
    <s v="music/rock"/>
    <n v="4.7282077922077921"/>
    <m/>
    <x v="1"/>
    <s v="rock"/>
    <n v="0"/>
    <n v="0"/>
    <n v="0"/>
    <n v="0"/>
  </r>
  <r>
    <n v="715"/>
    <s v="Fischer, Torres and Walker"/>
    <s v="Expanded even-keeled portal"/>
    <n v="118000"/>
    <n v="28870"/>
    <x v="0"/>
    <n v="656"/>
    <s v="US"/>
    <s v="USD"/>
    <n v="1281157200"/>
    <d v="2010-08-07T05:00:00"/>
    <s v="8/12/2010"/>
    <x v="438"/>
    <x v="6"/>
    <n v="1281589200"/>
    <d v="2010-08-12T05:00:00"/>
    <s v="8/12/2010"/>
    <b v="0"/>
    <b v="0"/>
    <s v="games/mobile games"/>
    <n v="0.24466101694915254"/>
    <m/>
    <x v="6"/>
    <s v="mobile games"/>
    <n v="0"/>
    <n v="0"/>
    <n v="0"/>
    <n v="1"/>
  </r>
  <r>
    <n v="716"/>
    <s v="Tapia, Kramer and Hicks"/>
    <s v="Advanced modular moderator"/>
    <n v="2000"/>
    <n v="10353"/>
    <x v="1"/>
    <n v="157"/>
    <s v="US"/>
    <s v="USD"/>
    <n v="1373432400"/>
    <d v="2013-07-10T05:00:00"/>
    <s v="8/7/2013"/>
    <x v="659"/>
    <x v="2"/>
    <n v="1375851600"/>
    <d v="2013-08-07T05:00:00"/>
    <s v="8/7/2013"/>
    <b v="0"/>
    <b v="1"/>
    <s v="theater/plays"/>
    <n v="5.1764999999999999"/>
    <m/>
    <x v="3"/>
    <s v="plays"/>
    <n v="0"/>
    <n v="0"/>
    <n v="0"/>
    <n v="0"/>
  </r>
  <r>
    <n v="717"/>
    <s v="Barnes, Wilcox and Riley"/>
    <s v="Reverse-engineered well-modulated ability"/>
    <n v="5600"/>
    <n v="13868"/>
    <x v="1"/>
    <n v="555"/>
    <s v="US"/>
    <s v="USD"/>
    <n v="1313989200"/>
    <d v="2011-08-22T05:00:00"/>
    <s v="9/12/2011"/>
    <x v="660"/>
    <x v="8"/>
    <n v="1315803600"/>
    <d v="2011-09-12T05:00:00"/>
    <s v="9/12/2011"/>
    <b v="0"/>
    <b v="0"/>
    <s v="film &amp; video/documentary"/>
    <n v="2.4764285714285714"/>
    <m/>
    <x v="4"/>
    <s v="documentary"/>
    <n v="0"/>
    <n v="0"/>
    <n v="0"/>
    <n v="0"/>
  </r>
  <r>
    <n v="718"/>
    <s v="Reyes PLC"/>
    <s v="Expanded optimal pricing structure"/>
    <n v="8300"/>
    <n v="8317"/>
    <x v="1"/>
    <n v="297"/>
    <s v="US"/>
    <s v="USD"/>
    <n v="1371445200"/>
    <d v="2013-06-17T05:00:00"/>
    <s v="7/13/2013"/>
    <x v="661"/>
    <x v="2"/>
    <n v="1373691600"/>
    <d v="2013-07-13T05:00:00"/>
    <s v="7/13/2013"/>
    <b v="0"/>
    <b v="0"/>
    <s v="technology/wearables"/>
    <n v="1.0020481927710843"/>
    <m/>
    <x v="2"/>
    <s v="wearables"/>
    <n v="0"/>
    <n v="0"/>
    <n v="0"/>
    <n v="0"/>
  </r>
  <r>
    <n v="719"/>
    <s v="Pace, Simpson and Watkins"/>
    <s v="Down-sized uniform ability"/>
    <n v="6900"/>
    <n v="10557"/>
    <x v="1"/>
    <n v="123"/>
    <s v="US"/>
    <s v="USD"/>
    <n v="1338267600"/>
    <d v="2012-05-29T05:00:00"/>
    <s v="6/9/2012"/>
    <x v="662"/>
    <x v="4"/>
    <n v="1339218000"/>
    <d v="2012-06-09T05:00:00"/>
    <s v="6/9/2012"/>
    <b v="0"/>
    <b v="0"/>
    <s v="publishing/fiction"/>
    <n v="1.53"/>
    <m/>
    <x v="5"/>
    <s v="fiction"/>
    <n v="0"/>
    <n v="0"/>
    <n v="0"/>
    <n v="0"/>
  </r>
  <r>
    <n v="720"/>
    <s v="Valenzuela, Davidson and Castro"/>
    <s v="Multi-layered upward-trending conglomeration"/>
    <n v="8700"/>
    <n v="3227"/>
    <x v="3"/>
    <n v="38"/>
    <s v="DK"/>
    <s v="DKK"/>
    <n v="1519192800"/>
    <d v="2018-02-21T06:00:00"/>
    <s v="3/7/2018"/>
    <x v="236"/>
    <x v="9"/>
    <n v="1520402400"/>
    <d v="2018-03-07T06:00:00"/>
    <s v="3/7/2018"/>
    <b v="0"/>
    <b v="1"/>
    <s v="theater/plays"/>
    <n v="0.37091954022988505"/>
    <m/>
    <x v="3"/>
    <s v="plays"/>
    <n v="1"/>
    <n v="0"/>
    <n v="0"/>
    <n v="0"/>
  </r>
  <r>
    <n v="721"/>
    <s v="Dominguez-Owens"/>
    <s v="Open-architected systematic intranet"/>
    <n v="123600"/>
    <n v="5429"/>
    <x v="3"/>
    <n v="60"/>
    <s v="US"/>
    <s v="USD"/>
    <n v="1522818000"/>
    <d v="2018-04-04T05:00:00"/>
    <s v="4/10/2018"/>
    <x v="663"/>
    <x v="9"/>
    <n v="1523336400"/>
    <d v="2018-04-10T05:00:00"/>
    <s v="4/10/2018"/>
    <b v="0"/>
    <b v="0"/>
    <s v="music/rock"/>
    <n v="4.3923948220064728E-2"/>
    <m/>
    <x v="1"/>
    <s v="rock"/>
    <n v="1"/>
    <n v="0"/>
    <n v="0"/>
    <n v="0"/>
  </r>
  <r>
    <n v="722"/>
    <s v="Thomas-Simmons"/>
    <s v="Proactive 24hour frame"/>
    <n v="48500"/>
    <n v="75906"/>
    <x v="1"/>
    <n v="3036"/>
    <s v="US"/>
    <s v="USD"/>
    <n v="1509948000"/>
    <d v="2017-11-06T06:00:00"/>
    <s v="12/3/2017"/>
    <x v="202"/>
    <x v="5"/>
    <n v="1512280800"/>
    <d v="2017-12-03T06:00:00"/>
    <s v="12/3/2017"/>
    <b v="0"/>
    <b v="0"/>
    <s v="film &amp; video/documentary"/>
    <n v="1.5650721649484536"/>
    <m/>
    <x v="4"/>
    <s v="documentary"/>
    <n v="0"/>
    <n v="0"/>
    <n v="0"/>
    <n v="0"/>
  </r>
  <r>
    <n v="723"/>
    <s v="Beck-Knight"/>
    <s v="Exclusive fresh-thinking model"/>
    <n v="4900"/>
    <n v="13250"/>
    <x v="1"/>
    <n v="144"/>
    <s v="AU"/>
    <s v="AUD"/>
    <n v="1456898400"/>
    <d v="2016-03-02T06:00:00"/>
    <s v="3/23/2016"/>
    <x v="664"/>
    <x v="7"/>
    <n v="1458709200"/>
    <d v="2016-03-23T05:00:00"/>
    <s v="3/23/2016"/>
    <b v="0"/>
    <b v="0"/>
    <s v="theater/plays"/>
    <n v="2.704081632653061"/>
    <m/>
    <x v="3"/>
    <s v="plays"/>
    <n v="0"/>
    <n v="0"/>
    <n v="0"/>
    <n v="0"/>
  </r>
  <r>
    <n v="724"/>
    <s v="Mccoy Ltd"/>
    <s v="Business-focused encompassing intranet"/>
    <n v="8400"/>
    <n v="11261"/>
    <x v="1"/>
    <n v="121"/>
    <s v="GB"/>
    <s v="GBP"/>
    <n v="1413954000"/>
    <d v="2014-10-22T05:00:00"/>
    <s v="10/24/2014"/>
    <x v="665"/>
    <x v="1"/>
    <n v="1414126800"/>
    <d v="2014-10-24T05:00:00"/>
    <s v="10/24/2014"/>
    <b v="0"/>
    <b v="1"/>
    <s v="theater/plays"/>
    <n v="1.3405952380952382"/>
    <m/>
    <x v="3"/>
    <s v="plays"/>
    <n v="0"/>
    <n v="0"/>
    <n v="0"/>
    <n v="0"/>
  </r>
  <r>
    <n v="725"/>
    <s v="Dawson-Tyler"/>
    <s v="Optional 6thgeneration access"/>
    <n v="193200"/>
    <n v="97369"/>
    <x v="0"/>
    <n v="1596"/>
    <s v="US"/>
    <s v="USD"/>
    <n v="1416031200"/>
    <d v="2014-11-15T06:00:00"/>
    <s v="11/17/2014"/>
    <x v="666"/>
    <x v="1"/>
    <n v="1416204000"/>
    <d v="2014-11-17T06:00:00"/>
    <s v="11/17/2014"/>
    <b v="0"/>
    <b v="0"/>
    <s v="games/mobile games"/>
    <n v="0.50398033126293995"/>
    <m/>
    <x v="6"/>
    <s v="mobile games"/>
    <n v="0"/>
    <n v="0"/>
    <n v="0"/>
    <n v="1"/>
  </r>
  <r>
    <n v="726"/>
    <s v="Johns-Thomas"/>
    <s v="Realigned web-enabled functionalities"/>
    <n v="54300"/>
    <n v="48227"/>
    <x v="3"/>
    <n v="524"/>
    <s v="US"/>
    <s v="USD"/>
    <n v="1287982800"/>
    <d v="2010-10-25T05:00:00"/>
    <s v="10/31/2010"/>
    <x v="602"/>
    <x v="6"/>
    <n v="1288501200"/>
    <d v="2010-10-31T05:00:00"/>
    <s v="10/31/2010"/>
    <b v="0"/>
    <b v="1"/>
    <s v="theater/plays"/>
    <n v="0.88815837937384901"/>
    <m/>
    <x v="3"/>
    <s v="plays"/>
    <n v="1"/>
    <n v="0"/>
    <n v="0"/>
    <n v="0"/>
  </r>
  <r>
    <n v="727"/>
    <s v="Quinn, Cruz and Schmidt"/>
    <s v="Enterprise-wide multimedia software"/>
    <n v="8900"/>
    <n v="14685"/>
    <x v="1"/>
    <n v="181"/>
    <s v="US"/>
    <s v="USD"/>
    <n v="1547964000"/>
    <d v="2019-01-20T06:00:00"/>
    <s v="3/19/2019"/>
    <x v="667"/>
    <x v="3"/>
    <n v="1552971600"/>
    <d v="2019-03-19T05:00:00"/>
    <s v="3/19/2019"/>
    <b v="0"/>
    <b v="0"/>
    <s v="technology/web"/>
    <n v="1.65"/>
    <m/>
    <x v="2"/>
    <s v="web"/>
    <n v="0"/>
    <n v="0"/>
    <n v="0"/>
    <n v="0"/>
  </r>
  <r>
    <n v="728"/>
    <s v="Stewart Inc"/>
    <s v="Versatile mission-critical knowledgebase"/>
    <n v="4200"/>
    <n v="735"/>
    <x v="0"/>
    <n v="10"/>
    <s v="US"/>
    <s v="USD"/>
    <n v="1464152400"/>
    <d v="2016-05-25T05:00:00"/>
    <s v="6/5/2016"/>
    <x v="668"/>
    <x v="7"/>
    <n v="1465102800"/>
    <d v="2016-06-05T05:00:00"/>
    <s v="6/5/2016"/>
    <b v="0"/>
    <b v="0"/>
    <s v="theater/plays"/>
    <n v="0.17499999999999999"/>
    <m/>
    <x v="3"/>
    <s v="plays"/>
    <n v="0"/>
    <n v="0"/>
    <n v="0"/>
    <n v="1"/>
  </r>
  <r>
    <n v="729"/>
    <s v="Moore Group"/>
    <s v="Multi-lateral object-oriented open system"/>
    <n v="5600"/>
    <n v="10397"/>
    <x v="1"/>
    <n v="122"/>
    <s v="US"/>
    <s v="USD"/>
    <n v="1359957600"/>
    <d v="2013-02-04T06:00:00"/>
    <s v="2/6/2013"/>
    <x v="669"/>
    <x v="2"/>
    <n v="1360130400"/>
    <d v="2013-02-06T06:00:00"/>
    <s v="2/6/2013"/>
    <b v="0"/>
    <b v="0"/>
    <s v="film &amp; video/drama"/>
    <n v="1.8566071428571429"/>
    <m/>
    <x v="4"/>
    <s v="drama"/>
    <n v="0"/>
    <n v="0"/>
    <n v="0"/>
    <n v="0"/>
  </r>
  <r>
    <n v="730"/>
    <s v="Carson PLC"/>
    <s v="Visionary system-worthy attitude"/>
    <n v="28800"/>
    <n v="118847"/>
    <x v="1"/>
    <n v="1071"/>
    <s v="CA"/>
    <s v="CAD"/>
    <n v="1432357200"/>
    <d v="2015-05-23T05:00:00"/>
    <s v="5/29/2015"/>
    <x v="670"/>
    <x v="0"/>
    <n v="1432875600"/>
    <d v="2015-05-29T05:00:00"/>
    <s v="5/29/2015"/>
    <b v="0"/>
    <b v="0"/>
    <s v="technology/wearables"/>
    <n v="4.1266319444444441"/>
    <m/>
    <x v="2"/>
    <s v="wearables"/>
    <n v="0"/>
    <n v="0"/>
    <n v="0"/>
    <n v="0"/>
  </r>
  <r>
    <n v="731"/>
    <s v="Cruz, Hall and Mason"/>
    <s v="Synergized content-based hierarchy"/>
    <n v="8000"/>
    <n v="7220"/>
    <x v="3"/>
    <n v="219"/>
    <s v="US"/>
    <s v="USD"/>
    <n v="1500786000"/>
    <d v="2017-07-23T05:00:00"/>
    <s v="7/24/2017"/>
    <x v="601"/>
    <x v="5"/>
    <n v="1500872400"/>
    <d v="2017-07-24T05:00:00"/>
    <s v="7/24/2017"/>
    <b v="0"/>
    <b v="0"/>
    <s v="technology/web"/>
    <n v="0.90249999999999997"/>
    <m/>
    <x v="2"/>
    <s v="web"/>
    <n v="1"/>
    <n v="0"/>
    <n v="0"/>
    <n v="0"/>
  </r>
  <r>
    <n v="732"/>
    <s v="Glass, Baker and Jones"/>
    <s v="Business-focused 24hour access"/>
    <n v="117000"/>
    <n v="107622"/>
    <x v="0"/>
    <n v="1121"/>
    <s v="US"/>
    <s v="USD"/>
    <n v="1490158800"/>
    <d v="2017-03-22T05:00:00"/>
    <s v="4/14/2017"/>
    <x v="671"/>
    <x v="5"/>
    <n v="1492146000"/>
    <d v="2017-04-14T05:00:00"/>
    <s v="4/14/2017"/>
    <b v="0"/>
    <b v="1"/>
    <s v="music/rock"/>
    <n v="0.91984615384615387"/>
    <m/>
    <x v="1"/>
    <s v="rock"/>
    <n v="0"/>
    <n v="0"/>
    <n v="0"/>
    <n v="1"/>
  </r>
  <r>
    <n v="733"/>
    <s v="Marquez-Kerr"/>
    <s v="Automated hybrid orchestration"/>
    <n v="15800"/>
    <n v="83267"/>
    <x v="1"/>
    <n v="980"/>
    <s v="US"/>
    <s v="USD"/>
    <n v="1406178000"/>
    <d v="2014-07-24T05:00:00"/>
    <s v="8/6/2014"/>
    <x v="672"/>
    <x v="1"/>
    <n v="1407301200"/>
    <d v="2014-08-06T05:00:00"/>
    <s v="8/6/2014"/>
    <b v="0"/>
    <b v="0"/>
    <s v="music/metal"/>
    <n v="5.2700632911392402"/>
    <m/>
    <x v="1"/>
    <s v="metal"/>
    <n v="0"/>
    <n v="0"/>
    <n v="0"/>
    <n v="0"/>
  </r>
  <r>
    <n v="734"/>
    <s v="Stone PLC"/>
    <s v="Exclusive 5thgeneration leverage"/>
    <n v="4200"/>
    <n v="13404"/>
    <x v="1"/>
    <n v="536"/>
    <s v="US"/>
    <s v="USD"/>
    <n v="1485583200"/>
    <d v="2017-01-28T06:00:00"/>
    <s v="2/9/2017"/>
    <x v="673"/>
    <x v="5"/>
    <n v="1486620000"/>
    <d v="2017-02-09T06:00:00"/>
    <s v="2/9/2017"/>
    <b v="0"/>
    <b v="1"/>
    <s v="theater/plays"/>
    <n v="3.1914285714285713"/>
    <m/>
    <x v="3"/>
    <s v="plays"/>
    <n v="0"/>
    <n v="0"/>
    <n v="0"/>
    <n v="0"/>
  </r>
  <r>
    <n v="735"/>
    <s v="Caldwell PLC"/>
    <s v="Grass-roots zero administration alliance"/>
    <n v="37100"/>
    <n v="131404"/>
    <x v="1"/>
    <n v="1991"/>
    <s v="US"/>
    <s v="USD"/>
    <n v="1459314000"/>
    <d v="2016-03-30T05:00:00"/>
    <s v="4/6/2016"/>
    <x v="674"/>
    <x v="7"/>
    <n v="1459918800"/>
    <d v="2016-04-06T05:00:00"/>
    <s v="4/6/2016"/>
    <b v="0"/>
    <b v="0"/>
    <s v="photography/photography books"/>
    <n v="3.5418867924528303"/>
    <m/>
    <x v="7"/>
    <s v="photography books"/>
    <n v="0"/>
    <n v="0"/>
    <n v="0"/>
    <n v="0"/>
  </r>
  <r>
    <n v="736"/>
    <s v="Silva-Hawkins"/>
    <s v="Proactive heuristic orchestration"/>
    <n v="7700"/>
    <n v="2533"/>
    <x v="3"/>
    <n v="29"/>
    <s v="US"/>
    <s v="USD"/>
    <n v="1424412000"/>
    <d v="2015-02-20T06:00:00"/>
    <s v="2/24/2015"/>
    <x v="675"/>
    <x v="0"/>
    <n v="1424757600"/>
    <d v="2015-02-24T06:00:00"/>
    <s v="2/24/2015"/>
    <b v="0"/>
    <b v="0"/>
    <s v="publishing/nonfiction"/>
    <n v="0.32896103896103895"/>
    <m/>
    <x v="5"/>
    <s v="nonfiction"/>
    <n v="1"/>
    <n v="0"/>
    <n v="0"/>
    <n v="0"/>
  </r>
  <r>
    <n v="737"/>
    <s v="Gardner Inc"/>
    <s v="Function-based systematic Graphical User Interface"/>
    <n v="3700"/>
    <n v="5028"/>
    <x v="1"/>
    <n v="180"/>
    <s v="US"/>
    <s v="USD"/>
    <n v="1478844000"/>
    <d v="2016-11-11T06:00:00"/>
    <s v="11/23/2016"/>
    <x v="676"/>
    <x v="7"/>
    <n v="1479880800"/>
    <d v="2016-11-23T06:00:00"/>
    <s v="11/23/2016"/>
    <b v="0"/>
    <b v="0"/>
    <s v="music/indie rock"/>
    <n v="1.358918918918919"/>
    <m/>
    <x v="1"/>
    <s v="indie rock"/>
    <n v="0"/>
    <n v="0"/>
    <n v="0"/>
    <n v="0"/>
  </r>
  <r>
    <n v="738"/>
    <s v="Garcia Group"/>
    <s v="Extended zero administration software"/>
    <n v="74700"/>
    <n v="1557"/>
    <x v="0"/>
    <n v="15"/>
    <s v="US"/>
    <s v="USD"/>
    <n v="1416117600"/>
    <d v="2014-11-16T06:00:00"/>
    <s v="12/8/2014"/>
    <x v="677"/>
    <x v="1"/>
    <n v="1418018400"/>
    <d v="2014-12-08T06:00:00"/>
    <s v="12/8/2014"/>
    <b v="0"/>
    <b v="1"/>
    <s v="theater/plays"/>
    <n v="2.0843373493975904E-2"/>
    <m/>
    <x v="3"/>
    <s v="plays"/>
    <n v="0"/>
    <n v="0"/>
    <n v="0"/>
    <n v="1"/>
  </r>
  <r>
    <n v="739"/>
    <s v="Meyer-Avila"/>
    <s v="Multi-tiered discrete support"/>
    <n v="10000"/>
    <n v="6100"/>
    <x v="0"/>
    <n v="191"/>
    <s v="US"/>
    <s v="USD"/>
    <n v="1340946000"/>
    <d v="2012-06-29T05:00:00"/>
    <s v="6/30/2012"/>
    <x v="678"/>
    <x v="4"/>
    <n v="1341032400"/>
    <d v="2012-06-30T05:00:00"/>
    <s v="6/30/2012"/>
    <b v="0"/>
    <b v="0"/>
    <s v="music/indie rock"/>
    <n v="0.61"/>
    <m/>
    <x v="1"/>
    <s v="indie rock"/>
    <n v="0"/>
    <n v="0"/>
    <n v="0"/>
    <n v="1"/>
  </r>
  <r>
    <n v="740"/>
    <s v="Nelson, Smith and Graham"/>
    <s v="Phased system-worthy conglomeration"/>
    <n v="5300"/>
    <n v="1592"/>
    <x v="0"/>
    <n v="16"/>
    <s v="US"/>
    <s v="USD"/>
    <n v="1486101600"/>
    <d v="2017-02-03T06:00:00"/>
    <s v="2/6/2017"/>
    <x v="679"/>
    <x v="5"/>
    <n v="1486360800"/>
    <d v="2017-02-06T06:00:00"/>
    <s v="2/6/2017"/>
    <b v="0"/>
    <b v="0"/>
    <s v="theater/plays"/>
    <n v="0.30037735849056602"/>
    <m/>
    <x v="3"/>
    <s v="plays"/>
    <n v="0"/>
    <n v="0"/>
    <n v="0"/>
    <n v="1"/>
  </r>
  <r>
    <n v="741"/>
    <s v="Garcia Ltd"/>
    <s v="Balanced mobile alliance"/>
    <n v="1200"/>
    <n v="14150"/>
    <x v="1"/>
    <n v="130"/>
    <s v="US"/>
    <s v="USD"/>
    <n v="1274590800"/>
    <d v="2010-05-23T05:00:00"/>
    <s v="5/24/2010"/>
    <x v="680"/>
    <x v="6"/>
    <n v="1274677200"/>
    <d v="2010-05-24T05:00:00"/>
    <s v="5/24/2010"/>
    <b v="0"/>
    <b v="0"/>
    <s v="theater/plays"/>
    <n v="11.791666666666666"/>
    <m/>
    <x v="3"/>
    <s v="plays"/>
    <n v="0"/>
    <n v="0"/>
    <n v="0"/>
    <n v="0"/>
  </r>
  <r>
    <n v="742"/>
    <s v="West-Stevens"/>
    <s v="Reactive solution-oriented groupware"/>
    <n v="1200"/>
    <n v="13513"/>
    <x v="1"/>
    <n v="122"/>
    <s v="US"/>
    <s v="USD"/>
    <n v="1263880800"/>
    <d v="2010-01-19T06:00:00"/>
    <s v="3/2/2010"/>
    <x v="681"/>
    <x v="6"/>
    <n v="1267509600"/>
    <d v="2010-03-02T06:00:00"/>
    <s v="3/2/2010"/>
    <b v="0"/>
    <b v="0"/>
    <s v="music/electric music"/>
    <n v="11.260833333333334"/>
    <m/>
    <x v="1"/>
    <s v="electric music"/>
    <n v="0"/>
    <n v="0"/>
    <n v="0"/>
    <n v="0"/>
  </r>
  <r>
    <n v="743"/>
    <s v="Clark-Conrad"/>
    <s v="Exclusive bandwidth-monitored orchestration"/>
    <n v="3900"/>
    <n v="504"/>
    <x v="0"/>
    <n v="17"/>
    <s v="US"/>
    <s v="USD"/>
    <n v="1445403600"/>
    <d v="2015-10-21T05:00:00"/>
    <s v="10/27/2015"/>
    <x v="682"/>
    <x v="0"/>
    <n v="1445922000"/>
    <d v="2015-10-27T05:00:00"/>
    <s v="10/27/2015"/>
    <b v="0"/>
    <b v="1"/>
    <s v="theater/plays"/>
    <n v="0.12923076923076923"/>
    <m/>
    <x v="3"/>
    <s v="plays"/>
    <n v="0"/>
    <n v="0"/>
    <n v="0"/>
    <n v="1"/>
  </r>
  <r>
    <n v="744"/>
    <s v="Fitzgerald Group"/>
    <s v="Intuitive exuding initiative"/>
    <n v="2000"/>
    <n v="14240"/>
    <x v="1"/>
    <n v="140"/>
    <s v="US"/>
    <s v="USD"/>
    <n v="1533877200"/>
    <d v="2018-08-10T05:00:00"/>
    <s v="8/12/2018"/>
    <x v="683"/>
    <x v="9"/>
    <n v="1534050000"/>
    <d v="2018-08-12T05:00:00"/>
    <s v="8/12/2018"/>
    <b v="0"/>
    <b v="1"/>
    <s v="theater/plays"/>
    <n v="7.12"/>
    <m/>
    <x v="3"/>
    <s v="plays"/>
    <n v="0"/>
    <n v="0"/>
    <n v="0"/>
    <n v="0"/>
  </r>
  <r>
    <n v="745"/>
    <s v="Hill, Mccann and Moore"/>
    <s v="Streamlined needs-based knowledge user"/>
    <n v="6900"/>
    <n v="2091"/>
    <x v="0"/>
    <n v="34"/>
    <s v="US"/>
    <s v="USD"/>
    <n v="1275195600"/>
    <d v="2010-05-30T05:00:00"/>
    <s v="6/26/2010"/>
    <x v="684"/>
    <x v="6"/>
    <n v="1277528400"/>
    <d v="2010-06-26T05:00:00"/>
    <s v="6/26/2010"/>
    <b v="0"/>
    <b v="0"/>
    <s v="technology/wearables"/>
    <n v="0.30304347826086958"/>
    <m/>
    <x v="2"/>
    <s v="wearables"/>
    <n v="0"/>
    <n v="0"/>
    <n v="0"/>
    <n v="1"/>
  </r>
  <r>
    <n v="746"/>
    <s v="Edwards LLC"/>
    <s v="Automated system-worthy structure"/>
    <n v="55800"/>
    <n v="118580"/>
    <x v="1"/>
    <n v="3388"/>
    <s v="US"/>
    <s v="USD"/>
    <n v="1318136400"/>
    <d v="2011-10-09T05:00:00"/>
    <s v="10/14/2011"/>
    <x v="685"/>
    <x v="8"/>
    <n v="1318568400"/>
    <d v="2011-10-14T05:00:00"/>
    <s v="10/14/2011"/>
    <b v="0"/>
    <b v="0"/>
    <s v="technology/web"/>
    <n v="2.1250896057347672"/>
    <m/>
    <x v="2"/>
    <s v="web"/>
    <n v="0"/>
    <n v="0"/>
    <n v="0"/>
    <n v="0"/>
  </r>
  <r>
    <n v="747"/>
    <s v="Greer and Sons"/>
    <s v="Secured clear-thinking intranet"/>
    <n v="4900"/>
    <n v="11214"/>
    <x v="1"/>
    <n v="280"/>
    <s v="US"/>
    <s v="USD"/>
    <n v="1283403600"/>
    <d v="2010-09-02T05:00:00"/>
    <s v="9/13/2010"/>
    <x v="488"/>
    <x v="6"/>
    <n v="1284354000"/>
    <d v="2010-09-13T05:00:00"/>
    <s v="9/13/2010"/>
    <b v="0"/>
    <b v="0"/>
    <s v="theater/plays"/>
    <n v="2.2885714285714287"/>
    <m/>
    <x v="3"/>
    <s v="plays"/>
    <n v="0"/>
    <n v="0"/>
    <n v="0"/>
    <n v="0"/>
  </r>
  <r>
    <n v="748"/>
    <s v="Martinez PLC"/>
    <s v="Cloned actuating architecture"/>
    <n v="194900"/>
    <n v="68137"/>
    <x v="3"/>
    <n v="614"/>
    <s v="US"/>
    <s v="USD"/>
    <n v="1267423200"/>
    <d v="2010-03-01T06:00:00"/>
    <s v="3/26/2010"/>
    <x v="686"/>
    <x v="6"/>
    <n v="1269579600"/>
    <d v="2010-03-26T05:00:00"/>
    <s v="3/26/2010"/>
    <b v="0"/>
    <b v="1"/>
    <s v="film &amp; video/animation"/>
    <n v="0.34959979476654696"/>
    <m/>
    <x v="4"/>
    <s v="animation"/>
    <n v="1"/>
    <n v="0"/>
    <n v="0"/>
    <n v="0"/>
  </r>
  <r>
    <n v="749"/>
    <s v="Hunter-Logan"/>
    <s v="Down-sized needs-based task-force"/>
    <n v="8600"/>
    <n v="13527"/>
    <x v="1"/>
    <n v="366"/>
    <s v="IT"/>
    <s v="EUR"/>
    <n v="1412744400"/>
    <d v="2014-10-08T05:00:00"/>
    <s v="10/20/2014"/>
    <x v="687"/>
    <x v="1"/>
    <n v="1413781200"/>
    <d v="2014-10-20T05:00:00"/>
    <s v="10/20/2014"/>
    <b v="0"/>
    <b v="1"/>
    <s v="technology/wearables"/>
    <n v="1.5729069767441861"/>
    <m/>
    <x v="2"/>
    <s v="wearables"/>
    <n v="0"/>
    <n v="0"/>
    <n v="0"/>
    <n v="0"/>
  </r>
  <r>
    <n v="750"/>
    <s v="Ramos and Sons"/>
    <s v="Extended responsive Internet solution"/>
    <n v="100"/>
    <n v="1"/>
    <x v="0"/>
    <n v="1"/>
    <s v="GB"/>
    <s v="GBP"/>
    <n v="1277960400"/>
    <d v="2010-07-01T05:00:00"/>
    <s v="7/26/2010"/>
    <x v="688"/>
    <x v="6"/>
    <n v="1280120400"/>
    <d v="2010-07-26T05:00:00"/>
    <s v="7/26/2010"/>
    <b v="0"/>
    <b v="0"/>
    <s v="music/electric music"/>
    <n v="0.01"/>
    <m/>
    <x v="1"/>
    <s v="electric music"/>
    <n v="0"/>
    <n v="0"/>
    <n v="0"/>
    <n v="1"/>
  </r>
  <r>
    <n v="751"/>
    <s v="Lane-Barber"/>
    <s v="Universal value-added moderator"/>
    <n v="3600"/>
    <n v="8363"/>
    <x v="1"/>
    <n v="270"/>
    <s v="US"/>
    <s v="USD"/>
    <n v="1458190800"/>
    <d v="2016-03-17T05:00:00"/>
    <s v="4/1/2016"/>
    <x v="689"/>
    <x v="7"/>
    <n v="1459486800"/>
    <d v="2016-04-01T05:00:00"/>
    <s v="4/1/2016"/>
    <b v="1"/>
    <b v="1"/>
    <s v="publishing/nonfiction"/>
    <n v="2.3230555555555554"/>
    <m/>
    <x v="5"/>
    <s v="nonfiction"/>
    <n v="0"/>
    <n v="0"/>
    <n v="0"/>
    <n v="0"/>
  </r>
  <r>
    <n v="752"/>
    <s v="Lowery Group"/>
    <s v="Sharable motivating emulation"/>
    <n v="5800"/>
    <n v="5362"/>
    <x v="3"/>
    <n v="114"/>
    <s v="US"/>
    <s v="USD"/>
    <n v="1280984400"/>
    <d v="2010-08-05T05:00:00"/>
    <s v="8/23/2010"/>
    <x v="690"/>
    <x v="6"/>
    <n v="1282539600"/>
    <d v="2010-08-23T05:00:00"/>
    <s v="8/23/2010"/>
    <b v="0"/>
    <b v="1"/>
    <s v="theater/plays"/>
    <n v="0.92448275862068963"/>
    <m/>
    <x v="3"/>
    <s v="plays"/>
    <n v="1"/>
    <n v="0"/>
    <n v="0"/>
    <n v="0"/>
  </r>
  <r>
    <n v="753"/>
    <s v="Guerrero-Griffin"/>
    <s v="Networked web-enabled product"/>
    <n v="4700"/>
    <n v="12065"/>
    <x v="1"/>
    <n v="137"/>
    <s v="US"/>
    <s v="USD"/>
    <n v="1274590800"/>
    <d v="2010-05-23T05:00:00"/>
    <s v="6/7/2010"/>
    <x v="691"/>
    <x v="6"/>
    <n v="1275886800"/>
    <d v="2010-06-07T05:00:00"/>
    <s v="6/7/2010"/>
    <b v="0"/>
    <b v="0"/>
    <s v="photography/photography books"/>
    <n v="2.5670212765957445"/>
    <m/>
    <x v="7"/>
    <s v="photography books"/>
    <n v="0"/>
    <n v="0"/>
    <n v="0"/>
    <n v="0"/>
  </r>
  <r>
    <n v="754"/>
    <s v="Perez, Reed and Lee"/>
    <s v="Advanced dedicated encoding"/>
    <n v="70400"/>
    <n v="118603"/>
    <x v="1"/>
    <n v="3205"/>
    <s v="US"/>
    <s v="USD"/>
    <n v="1351400400"/>
    <d v="2012-10-28T05:00:00"/>
    <s v="12/20/2012"/>
    <x v="424"/>
    <x v="4"/>
    <n v="1355983200"/>
    <d v="2012-12-20T06:00:00"/>
    <s v="12/20/2012"/>
    <b v="0"/>
    <b v="0"/>
    <s v="theater/plays"/>
    <n v="1.6847017045454546"/>
    <m/>
    <x v="3"/>
    <s v="plays"/>
    <n v="0"/>
    <n v="0"/>
    <n v="0"/>
    <n v="0"/>
  </r>
  <r>
    <n v="755"/>
    <s v="Chen, Pollard and Clarke"/>
    <s v="Stand-alone multi-state project"/>
    <n v="4500"/>
    <n v="7496"/>
    <x v="1"/>
    <n v="288"/>
    <s v="DK"/>
    <s v="DKK"/>
    <n v="1514354400"/>
    <d v="2017-12-27T06:00:00"/>
    <s v="1/8/2018"/>
    <x v="231"/>
    <x v="9"/>
    <n v="1515391200"/>
    <d v="2018-01-08T06:00:00"/>
    <s v="1/8/2018"/>
    <b v="0"/>
    <b v="1"/>
    <s v="theater/plays"/>
    <n v="1.6657777777777778"/>
    <m/>
    <x v="3"/>
    <s v="plays"/>
    <n v="0"/>
    <n v="0"/>
    <n v="0"/>
    <n v="0"/>
  </r>
  <r>
    <n v="756"/>
    <s v="Serrano, Gallagher and Griffith"/>
    <s v="Customizable bi-directional monitoring"/>
    <n v="1300"/>
    <n v="10037"/>
    <x v="1"/>
    <n v="148"/>
    <s v="US"/>
    <s v="USD"/>
    <n v="1421733600"/>
    <d v="2015-01-20T06:00:00"/>
    <s v="1/26/2015"/>
    <x v="692"/>
    <x v="0"/>
    <n v="1422252000"/>
    <d v="2015-01-26T06:00:00"/>
    <s v="1/26/2015"/>
    <b v="0"/>
    <b v="0"/>
    <s v="theater/plays"/>
    <n v="7.7207692307692311"/>
    <m/>
    <x v="3"/>
    <s v="plays"/>
    <n v="0"/>
    <n v="0"/>
    <n v="0"/>
    <n v="0"/>
  </r>
  <r>
    <n v="757"/>
    <s v="Callahan-Gilbert"/>
    <s v="Profit-focused motivating function"/>
    <n v="1400"/>
    <n v="5696"/>
    <x v="1"/>
    <n v="114"/>
    <s v="US"/>
    <s v="USD"/>
    <n v="1305176400"/>
    <d v="2011-05-12T05:00:00"/>
    <s v="5/16/2011"/>
    <x v="693"/>
    <x v="8"/>
    <n v="1305522000"/>
    <d v="2011-05-16T05:00:00"/>
    <s v="5/16/2011"/>
    <b v="0"/>
    <b v="0"/>
    <s v="film &amp; video/drama"/>
    <n v="4.0685714285714285"/>
    <m/>
    <x v="4"/>
    <s v="drama"/>
    <n v="0"/>
    <n v="0"/>
    <n v="0"/>
    <n v="0"/>
  </r>
  <r>
    <n v="758"/>
    <s v="Logan-Miranda"/>
    <s v="Proactive systemic firmware"/>
    <n v="29600"/>
    <n v="167005"/>
    <x v="1"/>
    <n v="1518"/>
    <s v="CA"/>
    <s v="CAD"/>
    <n v="1414126800"/>
    <d v="2014-10-24T05:00:00"/>
    <s v="11/2/2014"/>
    <x v="694"/>
    <x v="1"/>
    <n v="1414904400"/>
    <d v="2014-11-02T05:00:00"/>
    <s v="11/2/2014"/>
    <b v="0"/>
    <b v="0"/>
    <s v="music/rock"/>
    <n v="5.6420608108108112"/>
    <m/>
    <x v="1"/>
    <s v="rock"/>
    <n v="0"/>
    <n v="0"/>
    <n v="0"/>
    <n v="0"/>
  </r>
  <r>
    <n v="759"/>
    <s v="Rodriguez PLC"/>
    <s v="Grass-roots upward-trending installation"/>
    <n v="167500"/>
    <n v="114615"/>
    <x v="0"/>
    <n v="1274"/>
    <s v="US"/>
    <s v="USD"/>
    <n v="1517810400"/>
    <d v="2018-02-05T06:00:00"/>
    <s v="3/7/2018"/>
    <x v="236"/>
    <x v="9"/>
    <n v="1520402400"/>
    <d v="2018-03-07T06:00:00"/>
    <s v="3/7/2018"/>
    <b v="0"/>
    <b v="0"/>
    <s v="music/electric music"/>
    <n v="0.6842686567164179"/>
    <m/>
    <x v="1"/>
    <s v="electric music"/>
    <n v="0"/>
    <n v="0"/>
    <n v="0"/>
    <n v="1"/>
  </r>
  <r>
    <n v="760"/>
    <s v="Smith-Kennedy"/>
    <s v="Virtual heuristic hub"/>
    <n v="48300"/>
    <n v="16592"/>
    <x v="0"/>
    <n v="210"/>
    <s v="IT"/>
    <s v="EUR"/>
    <n v="1564635600"/>
    <d v="2019-08-01T05:00:00"/>
    <s v="8/30/2019"/>
    <x v="695"/>
    <x v="3"/>
    <n v="1567141200"/>
    <d v="2019-08-30T05:00:00"/>
    <s v="8/30/2019"/>
    <b v="0"/>
    <b v="1"/>
    <s v="games/video games"/>
    <n v="0.34351966873706002"/>
    <m/>
    <x v="6"/>
    <s v="video games"/>
    <n v="0"/>
    <n v="0"/>
    <n v="0"/>
    <n v="1"/>
  </r>
  <r>
    <n v="761"/>
    <s v="Mitchell-Lee"/>
    <s v="Customizable leadingedge model"/>
    <n v="2200"/>
    <n v="14420"/>
    <x v="1"/>
    <n v="166"/>
    <s v="US"/>
    <s v="USD"/>
    <n v="1500699600"/>
    <d v="2017-07-22T05:00:00"/>
    <s v="7/27/2017"/>
    <x v="696"/>
    <x v="5"/>
    <n v="1501131600"/>
    <d v="2017-07-27T05:00:00"/>
    <s v="7/27/2017"/>
    <b v="0"/>
    <b v="0"/>
    <s v="music/rock"/>
    <n v="6.5545454545454547"/>
    <m/>
    <x v="1"/>
    <s v="rock"/>
    <n v="0"/>
    <n v="0"/>
    <n v="0"/>
    <n v="0"/>
  </r>
  <r>
    <n v="762"/>
    <s v="Davis Ltd"/>
    <s v="Upgradable uniform service-desk"/>
    <n v="3500"/>
    <n v="6204"/>
    <x v="1"/>
    <n v="100"/>
    <s v="AU"/>
    <s v="AUD"/>
    <n v="1354082400"/>
    <d v="2012-11-28T06:00:00"/>
    <s v="12/9/2012"/>
    <x v="697"/>
    <x v="4"/>
    <n v="1355032800"/>
    <d v="2012-12-09T06:00:00"/>
    <s v="12/9/2012"/>
    <b v="0"/>
    <b v="0"/>
    <s v="music/jazz"/>
    <n v="1.7725714285714285"/>
    <m/>
    <x v="1"/>
    <s v="jazz"/>
    <n v="0"/>
    <n v="0"/>
    <n v="0"/>
    <n v="0"/>
  </r>
  <r>
    <n v="763"/>
    <s v="Rowland PLC"/>
    <s v="Inverse client-driven product"/>
    <n v="5600"/>
    <n v="6338"/>
    <x v="1"/>
    <n v="235"/>
    <s v="US"/>
    <s v="USD"/>
    <n v="1336453200"/>
    <d v="2012-05-08T05:00:00"/>
    <s v="6/12/2012"/>
    <x v="698"/>
    <x v="4"/>
    <n v="1339477200"/>
    <d v="2012-06-12T05:00:00"/>
    <s v="6/12/2012"/>
    <b v="0"/>
    <b v="1"/>
    <s v="theater/plays"/>
    <n v="1.1317857142857144"/>
    <m/>
    <x v="3"/>
    <s v="plays"/>
    <n v="0"/>
    <n v="0"/>
    <n v="0"/>
    <n v="0"/>
  </r>
  <r>
    <n v="764"/>
    <s v="Shaffer-Mason"/>
    <s v="Managed bandwidth-monitored system engine"/>
    <n v="1100"/>
    <n v="8010"/>
    <x v="1"/>
    <n v="148"/>
    <s v="US"/>
    <s v="USD"/>
    <n v="1305262800"/>
    <d v="2011-05-13T05:00:00"/>
    <s v="5/21/2011"/>
    <x v="699"/>
    <x v="8"/>
    <n v="1305954000"/>
    <d v="2011-05-21T05:00:00"/>
    <s v="5/21/2011"/>
    <b v="0"/>
    <b v="0"/>
    <s v="music/rock"/>
    <n v="7.2818181818181822"/>
    <m/>
    <x v="1"/>
    <s v="rock"/>
    <n v="0"/>
    <n v="0"/>
    <n v="0"/>
    <n v="0"/>
  </r>
  <r>
    <n v="765"/>
    <s v="Matthews LLC"/>
    <s v="Advanced transitional help-desk"/>
    <n v="3900"/>
    <n v="8125"/>
    <x v="1"/>
    <n v="198"/>
    <s v="US"/>
    <s v="USD"/>
    <n v="1492232400"/>
    <d v="2017-04-15T05:00:00"/>
    <s v="5/10/2017"/>
    <x v="489"/>
    <x v="5"/>
    <n v="1494392400"/>
    <d v="2017-05-10T05:00:00"/>
    <s v="5/10/2017"/>
    <b v="1"/>
    <b v="1"/>
    <s v="music/indie rock"/>
    <n v="2.0833333333333335"/>
    <m/>
    <x v="1"/>
    <s v="indie rock"/>
    <n v="0"/>
    <n v="0"/>
    <n v="0"/>
    <n v="0"/>
  </r>
  <r>
    <n v="766"/>
    <s v="Montgomery-Castro"/>
    <s v="De-engineered disintermediate encryption"/>
    <n v="43800"/>
    <n v="13653"/>
    <x v="0"/>
    <n v="248"/>
    <s v="AU"/>
    <s v="AUD"/>
    <n v="1537333200"/>
    <d v="2018-09-19T05:00:00"/>
    <s v="9/20/2018"/>
    <x v="512"/>
    <x v="9"/>
    <n v="1537419600"/>
    <d v="2018-09-20T05:00:00"/>
    <s v="9/20/2018"/>
    <b v="0"/>
    <b v="0"/>
    <s v="film &amp; video/science fiction"/>
    <n v="0.31171232876712329"/>
    <m/>
    <x v="4"/>
    <s v="science fiction"/>
    <n v="0"/>
    <n v="0"/>
    <n v="0"/>
    <n v="1"/>
  </r>
  <r>
    <n v="767"/>
    <s v="Hale, Pearson and Jenkins"/>
    <s v="Upgradable attitude-oriented project"/>
    <n v="97200"/>
    <n v="55372"/>
    <x v="0"/>
    <n v="513"/>
    <s v="US"/>
    <s v="USD"/>
    <n v="1444107600"/>
    <d v="2015-10-06T05:00:00"/>
    <s v="11/20/2015"/>
    <x v="700"/>
    <x v="0"/>
    <n v="1447999200"/>
    <d v="2015-11-20T06:00:00"/>
    <s v="11/20/2015"/>
    <b v="0"/>
    <b v="0"/>
    <s v="publishing/translations"/>
    <n v="0.56967078189300413"/>
    <m/>
    <x v="5"/>
    <s v="translations"/>
    <n v="0"/>
    <n v="0"/>
    <n v="0"/>
    <n v="1"/>
  </r>
  <r>
    <n v="768"/>
    <s v="Ramirez-Calderon"/>
    <s v="Fundamental zero tolerance alliance"/>
    <n v="4800"/>
    <n v="11088"/>
    <x v="1"/>
    <n v="150"/>
    <s v="US"/>
    <s v="USD"/>
    <n v="1386741600"/>
    <d v="2013-12-11T06:00:00"/>
    <s v="12/26/2013"/>
    <x v="701"/>
    <x v="2"/>
    <n v="1388037600"/>
    <d v="2013-12-26T06:00:00"/>
    <s v="12/26/2013"/>
    <b v="0"/>
    <b v="0"/>
    <s v="theater/plays"/>
    <n v="2.31"/>
    <m/>
    <x v="3"/>
    <s v="plays"/>
    <n v="0"/>
    <n v="0"/>
    <n v="0"/>
    <n v="0"/>
  </r>
  <r>
    <n v="769"/>
    <s v="Johnson-Morales"/>
    <s v="Devolved 24hour forecast"/>
    <n v="125600"/>
    <n v="109106"/>
    <x v="0"/>
    <n v="3410"/>
    <s v="US"/>
    <s v="USD"/>
    <n v="1376542800"/>
    <d v="2013-08-15T05:00:00"/>
    <s v="9/10/2013"/>
    <x v="340"/>
    <x v="2"/>
    <n v="1378789200"/>
    <d v="2013-09-10T05:00:00"/>
    <s v="9/10/2013"/>
    <b v="0"/>
    <b v="0"/>
    <s v="games/video games"/>
    <n v="0.86867834394904464"/>
    <m/>
    <x v="6"/>
    <s v="video games"/>
    <n v="0"/>
    <n v="0"/>
    <n v="0"/>
    <n v="1"/>
  </r>
  <r>
    <n v="770"/>
    <s v="Mathis-Rodriguez"/>
    <s v="User-centric attitude-oriented intranet"/>
    <n v="4300"/>
    <n v="11642"/>
    <x v="1"/>
    <n v="216"/>
    <s v="IT"/>
    <s v="EUR"/>
    <n v="1397451600"/>
    <d v="2014-04-14T05:00:00"/>
    <s v="4/21/2014"/>
    <x v="702"/>
    <x v="1"/>
    <n v="1398056400"/>
    <d v="2014-04-21T05:00:00"/>
    <s v="4/21/2014"/>
    <b v="0"/>
    <b v="1"/>
    <s v="theater/plays"/>
    <n v="2.7074418604651163"/>
    <m/>
    <x v="3"/>
    <s v="plays"/>
    <n v="0"/>
    <n v="0"/>
    <n v="0"/>
    <n v="0"/>
  </r>
  <r>
    <n v="771"/>
    <s v="Smith, Mack and Williams"/>
    <s v="Self-enabling 5thgeneration paradigm"/>
    <n v="5600"/>
    <n v="2769"/>
    <x v="3"/>
    <n v="26"/>
    <s v="US"/>
    <s v="USD"/>
    <n v="1548482400"/>
    <d v="2019-01-26T06:00:00"/>
    <s v="2/22/2019"/>
    <x v="703"/>
    <x v="3"/>
    <n v="1550815200"/>
    <d v="2019-02-22T06:00:00"/>
    <s v="2/22/2019"/>
    <b v="0"/>
    <b v="0"/>
    <s v="theater/plays"/>
    <n v="0.49446428571428569"/>
    <m/>
    <x v="3"/>
    <s v="plays"/>
    <n v="1"/>
    <n v="0"/>
    <n v="0"/>
    <n v="0"/>
  </r>
  <r>
    <n v="772"/>
    <s v="Johnson-Pace"/>
    <s v="Persistent 3rdgeneration moratorium"/>
    <n v="149600"/>
    <n v="169586"/>
    <x v="1"/>
    <n v="5139"/>
    <s v="US"/>
    <s v="USD"/>
    <n v="1549692000"/>
    <d v="2019-02-09T06:00:00"/>
    <s v="2/13/2019"/>
    <x v="704"/>
    <x v="3"/>
    <n v="1550037600"/>
    <d v="2019-02-13T06:00:00"/>
    <s v="2/13/2019"/>
    <b v="0"/>
    <b v="0"/>
    <s v="music/indie rock"/>
    <n v="1.1335962566844919"/>
    <m/>
    <x v="1"/>
    <s v="indie rock"/>
    <n v="0"/>
    <n v="0"/>
    <n v="0"/>
    <n v="0"/>
  </r>
  <r>
    <n v="773"/>
    <s v="Meza, Kirby and Patel"/>
    <s v="Cross-platform empowering project"/>
    <n v="53100"/>
    <n v="101185"/>
    <x v="1"/>
    <n v="2353"/>
    <s v="US"/>
    <s v="USD"/>
    <n v="1492059600"/>
    <d v="2017-04-13T05:00:00"/>
    <s v="4/23/2017"/>
    <x v="705"/>
    <x v="5"/>
    <n v="1492923600"/>
    <d v="2017-04-23T05:00:00"/>
    <s v="4/23/2017"/>
    <b v="0"/>
    <b v="0"/>
    <s v="theater/plays"/>
    <n v="1.9055555555555554"/>
    <m/>
    <x v="3"/>
    <s v="plays"/>
    <n v="0"/>
    <n v="0"/>
    <n v="0"/>
    <n v="0"/>
  </r>
  <r>
    <n v="774"/>
    <s v="Gonzalez-Snow"/>
    <s v="Polarized user-facing interface"/>
    <n v="5000"/>
    <n v="6775"/>
    <x v="1"/>
    <n v="78"/>
    <s v="IT"/>
    <s v="EUR"/>
    <n v="1463979600"/>
    <d v="2016-05-23T05:00:00"/>
    <s v="7/3/2016"/>
    <x v="706"/>
    <x v="7"/>
    <n v="1467522000"/>
    <d v="2016-07-03T05:00:00"/>
    <s v="7/3/2016"/>
    <b v="0"/>
    <b v="0"/>
    <s v="technology/web"/>
    <n v="1.355"/>
    <m/>
    <x v="2"/>
    <s v="web"/>
    <n v="0"/>
    <n v="0"/>
    <n v="0"/>
    <n v="0"/>
  </r>
  <r>
    <n v="775"/>
    <s v="Murphy LLC"/>
    <s v="Customer-focused non-volatile framework"/>
    <n v="9400"/>
    <n v="968"/>
    <x v="0"/>
    <n v="10"/>
    <s v="US"/>
    <s v="USD"/>
    <n v="1415253600"/>
    <d v="2014-11-06T06:00:00"/>
    <s v="11/16/2014"/>
    <x v="707"/>
    <x v="1"/>
    <n v="1416117600"/>
    <d v="2014-11-16T06:00:00"/>
    <s v="11/16/2014"/>
    <b v="0"/>
    <b v="0"/>
    <s v="music/rock"/>
    <n v="0.10297872340425532"/>
    <m/>
    <x v="1"/>
    <s v="rock"/>
    <n v="0"/>
    <n v="0"/>
    <n v="0"/>
    <n v="1"/>
  </r>
  <r>
    <n v="776"/>
    <s v="Taylor-Rowe"/>
    <s v="Synchronized multimedia frame"/>
    <n v="110800"/>
    <n v="72623"/>
    <x v="0"/>
    <n v="2201"/>
    <s v="US"/>
    <s v="USD"/>
    <n v="1562216400"/>
    <d v="2019-07-04T05:00:00"/>
    <s v="7/22/2019"/>
    <x v="708"/>
    <x v="3"/>
    <n v="1563771600"/>
    <d v="2019-07-22T05:00:00"/>
    <s v="7/22/2019"/>
    <b v="0"/>
    <b v="0"/>
    <s v="theater/plays"/>
    <n v="0.65544223826714798"/>
    <m/>
    <x v="3"/>
    <s v="plays"/>
    <n v="0"/>
    <n v="0"/>
    <n v="0"/>
    <n v="1"/>
  </r>
  <r>
    <n v="777"/>
    <s v="Henderson Ltd"/>
    <s v="Open-architected stable algorithm"/>
    <n v="93800"/>
    <n v="45987"/>
    <x v="0"/>
    <n v="676"/>
    <s v="US"/>
    <s v="USD"/>
    <n v="1316754000"/>
    <d v="2011-09-23T05:00:00"/>
    <s v="10/22/2011"/>
    <x v="709"/>
    <x v="8"/>
    <n v="1319259600"/>
    <d v="2011-10-22T05:00:00"/>
    <s v="10/22/2011"/>
    <b v="0"/>
    <b v="0"/>
    <s v="theater/plays"/>
    <n v="0.49026652452025588"/>
    <m/>
    <x v="3"/>
    <s v="plays"/>
    <n v="0"/>
    <n v="0"/>
    <n v="0"/>
    <n v="1"/>
  </r>
  <r>
    <n v="778"/>
    <s v="Moss-Guzman"/>
    <s v="Cross-platform optimizing website"/>
    <n v="1300"/>
    <n v="10243"/>
    <x v="1"/>
    <n v="174"/>
    <s v="CH"/>
    <s v="CHF"/>
    <n v="1313211600"/>
    <d v="2011-08-13T05:00:00"/>
    <s v="8/18/2011"/>
    <x v="710"/>
    <x v="8"/>
    <n v="1313643600"/>
    <d v="2011-08-18T05:00:00"/>
    <s v="8/18/2011"/>
    <b v="0"/>
    <b v="0"/>
    <s v="film &amp; video/animation"/>
    <n v="7.8792307692307695"/>
    <m/>
    <x v="4"/>
    <s v="animation"/>
    <n v="0"/>
    <n v="0"/>
    <n v="0"/>
    <n v="0"/>
  </r>
  <r>
    <n v="779"/>
    <s v="Webb Group"/>
    <s v="Public-key actuating projection"/>
    <n v="108700"/>
    <n v="87293"/>
    <x v="0"/>
    <n v="831"/>
    <s v="US"/>
    <s v="USD"/>
    <n v="1439528400"/>
    <d v="2015-08-14T05:00:00"/>
    <s v="8/23/2015"/>
    <x v="711"/>
    <x v="0"/>
    <n v="1440306000"/>
    <d v="2015-08-23T05:00:00"/>
    <s v="8/23/2015"/>
    <b v="0"/>
    <b v="1"/>
    <s v="theater/plays"/>
    <n v="0.80306347746090156"/>
    <m/>
    <x v="3"/>
    <s v="plays"/>
    <n v="0"/>
    <n v="0"/>
    <n v="0"/>
    <n v="1"/>
  </r>
  <r>
    <n v="780"/>
    <s v="Brooks-Rodriguez"/>
    <s v="Implemented intangible instruction set"/>
    <n v="5100"/>
    <n v="5421"/>
    <x v="1"/>
    <n v="164"/>
    <s v="US"/>
    <s v="USD"/>
    <n v="1469163600"/>
    <d v="2016-07-22T05:00:00"/>
    <s v="8/10/2016"/>
    <x v="712"/>
    <x v="7"/>
    <n v="1470805200"/>
    <d v="2016-08-10T05:00:00"/>
    <s v="8/10/2016"/>
    <b v="0"/>
    <b v="1"/>
    <s v="film &amp; video/drama"/>
    <n v="1.0629411764705883"/>
    <m/>
    <x v="4"/>
    <s v="drama"/>
    <n v="0"/>
    <n v="0"/>
    <n v="0"/>
    <n v="0"/>
  </r>
  <r>
    <n v="781"/>
    <s v="Thomas Ltd"/>
    <s v="Cross-group interactive architecture"/>
    <n v="8700"/>
    <n v="4414"/>
    <x v="3"/>
    <n v="56"/>
    <s v="CH"/>
    <s v="CHF"/>
    <n v="1288501200"/>
    <d v="2010-10-31T05:00:00"/>
    <s v="12/21/2010"/>
    <x v="70"/>
    <x v="6"/>
    <n v="1292911200"/>
    <d v="2010-12-21T06:00:00"/>
    <s v="12/21/2010"/>
    <b v="0"/>
    <b v="0"/>
    <s v="theater/plays"/>
    <n v="0.50735632183908042"/>
    <m/>
    <x v="3"/>
    <s v="plays"/>
    <n v="1"/>
    <n v="0"/>
    <n v="0"/>
    <n v="0"/>
  </r>
  <r>
    <n v="782"/>
    <s v="Williams and Sons"/>
    <s v="Centralized asymmetric framework"/>
    <n v="5100"/>
    <n v="10981"/>
    <x v="1"/>
    <n v="161"/>
    <s v="US"/>
    <s v="USD"/>
    <n v="1298959200"/>
    <d v="2011-03-01T06:00:00"/>
    <s v="3/29/2011"/>
    <x v="713"/>
    <x v="8"/>
    <n v="1301374800"/>
    <d v="2011-03-29T05:00:00"/>
    <s v="3/29/2011"/>
    <b v="0"/>
    <b v="1"/>
    <s v="film &amp; video/animation"/>
    <n v="2.153137254901961"/>
    <m/>
    <x v="4"/>
    <s v="animation"/>
    <n v="0"/>
    <n v="0"/>
    <n v="0"/>
    <n v="0"/>
  </r>
  <r>
    <n v="783"/>
    <s v="Vega, Chan and Carney"/>
    <s v="Down-sized systematic utilization"/>
    <n v="7400"/>
    <n v="10451"/>
    <x v="1"/>
    <n v="138"/>
    <s v="US"/>
    <s v="USD"/>
    <n v="1387260000"/>
    <d v="2013-12-17T06:00:00"/>
    <s v="12/24/2013"/>
    <x v="714"/>
    <x v="2"/>
    <n v="1387864800"/>
    <d v="2013-12-24T06:00:00"/>
    <s v="12/24/2013"/>
    <b v="0"/>
    <b v="0"/>
    <s v="music/rock"/>
    <n v="1.4122972972972974"/>
    <m/>
    <x v="1"/>
    <s v="rock"/>
    <n v="0"/>
    <n v="0"/>
    <n v="0"/>
    <n v="0"/>
  </r>
  <r>
    <n v="784"/>
    <s v="Byrd Group"/>
    <s v="Profound fault-tolerant model"/>
    <n v="88900"/>
    <n v="102535"/>
    <x v="1"/>
    <n v="3308"/>
    <s v="US"/>
    <s v="USD"/>
    <n v="1457244000"/>
    <d v="2016-03-06T06:00:00"/>
    <s v="3/17/2016"/>
    <x v="715"/>
    <x v="7"/>
    <n v="1458190800"/>
    <d v="2016-03-17T05:00:00"/>
    <s v="3/17/2016"/>
    <b v="0"/>
    <b v="0"/>
    <s v="technology/web"/>
    <n v="1.1533745781777278"/>
    <m/>
    <x v="2"/>
    <s v="web"/>
    <n v="0"/>
    <n v="0"/>
    <n v="0"/>
    <n v="0"/>
  </r>
  <r>
    <n v="785"/>
    <s v="Peterson, Fletcher and Sanchez"/>
    <s v="Multi-channeled bi-directional moratorium"/>
    <n v="6700"/>
    <n v="12939"/>
    <x v="1"/>
    <n v="127"/>
    <s v="AU"/>
    <s v="AUD"/>
    <n v="1556341200"/>
    <d v="2019-04-27T05:00:00"/>
    <s v="5/31/2019"/>
    <x v="716"/>
    <x v="3"/>
    <n v="1559278800"/>
    <d v="2019-05-31T05:00:00"/>
    <s v="5/31/2019"/>
    <b v="0"/>
    <b v="1"/>
    <s v="film &amp; video/animation"/>
    <n v="1.9311940298507462"/>
    <m/>
    <x v="4"/>
    <s v="animation"/>
    <n v="0"/>
    <n v="0"/>
    <n v="0"/>
    <n v="0"/>
  </r>
  <r>
    <n v="786"/>
    <s v="Smith-Brown"/>
    <s v="Object-based content-based ability"/>
    <n v="1500"/>
    <n v="10946"/>
    <x v="1"/>
    <n v="207"/>
    <s v="IT"/>
    <s v="EUR"/>
    <n v="1522126800"/>
    <d v="2018-03-27T05:00:00"/>
    <s v="4/3/2018"/>
    <x v="717"/>
    <x v="9"/>
    <n v="1522731600"/>
    <d v="2018-04-03T05:00:00"/>
    <s v="4/3/2018"/>
    <b v="0"/>
    <b v="1"/>
    <s v="music/jazz"/>
    <n v="7.2973333333333334"/>
    <m/>
    <x v="1"/>
    <s v="jazz"/>
    <n v="0"/>
    <n v="0"/>
    <n v="0"/>
    <n v="0"/>
  </r>
  <r>
    <n v="787"/>
    <s v="Vance-Glover"/>
    <s v="Progressive coherent secured line"/>
    <n v="61200"/>
    <n v="60994"/>
    <x v="0"/>
    <n v="859"/>
    <s v="CA"/>
    <s v="CAD"/>
    <n v="1305954000"/>
    <d v="2011-05-21T05:00:00"/>
    <s v="5/30/2011"/>
    <x v="718"/>
    <x v="8"/>
    <n v="1306731600"/>
    <d v="2011-05-30T05:00:00"/>
    <s v="5/30/2011"/>
    <b v="0"/>
    <b v="0"/>
    <s v="music/rock"/>
    <n v="0.99663398692810456"/>
    <m/>
    <x v="1"/>
    <s v="rock"/>
    <n v="0"/>
    <n v="0"/>
    <n v="0"/>
    <n v="1"/>
  </r>
  <r>
    <n v="788"/>
    <s v="Joyce PLC"/>
    <s v="Synchronized directional capability"/>
    <n v="3600"/>
    <n v="3174"/>
    <x v="2"/>
    <n v="31"/>
    <s v="US"/>
    <s v="USD"/>
    <n v="1350709200"/>
    <d v="2012-10-20T05:00:00"/>
    <s v="11/10/2012"/>
    <x v="719"/>
    <x v="4"/>
    <n v="1352527200"/>
    <d v="2012-11-10T06:00:00"/>
    <s v="11/10/2012"/>
    <b v="0"/>
    <b v="0"/>
    <s v="film &amp; video/animation"/>
    <n v="0.88166666666666671"/>
    <m/>
    <x v="4"/>
    <s v="animation"/>
    <n v="0"/>
    <n v="1"/>
    <n v="0"/>
    <n v="0"/>
  </r>
  <r>
    <n v="789"/>
    <s v="Kennedy-Miller"/>
    <s v="Cross-platform composite migration"/>
    <n v="9000"/>
    <n v="3351"/>
    <x v="0"/>
    <n v="45"/>
    <s v="US"/>
    <s v="USD"/>
    <n v="1401166800"/>
    <d v="2014-05-27T05:00:00"/>
    <s v="7/3/2014"/>
    <x v="115"/>
    <x v="1"/>
    <n v="1404363600"/>
    <d v="2014-07-03T05:00:00"/>
    <s v="7/3/2014"/>
    <b v="0"/>
    <b v="0"/>
    <s v="theater/plays"/>
    <n v="0.37233333333333335"/>
    <m/>
    <x v="3"/>
    <s v="plays"/>
    <n v="0"/>
    <n v="0"/>
    <n v="0"/>
    <n v="1"/>
  </r>
  <r>
    <n v="790"/>
    <s v="White-Obrien"/>
    <s v="Operative local pricing structure"/>
    <n v="185900"/>
    <n v="56774"/>
    <x v="3"/>
    <n v="1113"/>
    <s v="US"/>
    <s v="USD"/>
    <n v="1266127200"/>
    <d v="2010-02-14T06:00:00"/>
    <s v="2/20/2010"/>
    <x v="720"/>
    <x v="6"/>
    <n v="1266645600"/>
    <d v="2010-02-20T06:00:00"/>
    <s v="2/20/2010"/>
    <b v="0"/>
    <b v="0"/>
    <s v="theater/plays"/>
    <n v="0.30540075309306081"/>
    <m/>
    <x v="3"/>
    <s v="plays"/>
    <n v="1"/>
    <n v="0"/>
    <n v="0"/>
    <n v="0"/>
  </r>
  <r>
    <n v="791"/>
    <s v="Stafford, Hess and Raymond"/>
    <s v="Optional web-enabled extranet"/>
    <n v="2100"/>
    <n v="540"/>
    <x v="0"/>
    <n v="6"/>
    <s v="US"/>
    <s v="USD"/>
    <n v="1481436000"/>
    <d v="2016-12-11T06:00:00"/>
    <s v="12/27/2016"/>
    <x v="721"/>
    <x v="7"/>
    <n v="1482818400"/>
    <d v="2016-12-27T06:00:00"/>
    <s v="12/27/2016"/>
    <b v="0"/>
    <b v="0"/>
    <s v="food/food trucks"/>
    <n v="0.25714285714285712"/>
    <m/>
    <x v="0"/>
    <s v="food trucks"/>
    <n v="0"/>
    <n v="0"/>
    <n v="0"/>
    <n v="1"/>
  </r>
  <r>
    <n v="792"/>
    <s v="Jordan, Schneider and Hall"/>
    <s v="Reduced 6thgeneration intranet"/>
    <n v="2000"/>
    <n v="680"/>
    <x v="0"/>
    <n v="7"/>
    <s v="US"/>
    <s v="USD"/>
    <n v="1372222800"/>
    <d v="2013-06-26T05:00:00"/>
    <s v="7/24/2013"/>
    <x v="722"/>
    <x v="2"/>
    <n v="1374642000"/>
    <d v="2013-07-24T05:00:00"/>
    <s v="7/24/2013"/>
    <b v="0"/>
    <b v="1"/>
    <s v="theater/plays"/>
    <n v="0.34"/>
    <m/>
    <x v="3"/>
    <s v="plays"/>
    <n v="0"/>
    <n v="0"/>
    <n v="0"/>
    <n v="1"/>
  </r>
  <r>
    <n v="793"/>
    <s v="Rodriguez, Cox and Rodriguez"/>
    <s v="Networked disintermediate leverage"/>
    <n v="1100"/>
    <n v="13045"/>
    <x v="1"/>
    <n v="181"/>
    <s v="CH"/>
    <s v="CHF"/>
    <n v="1372136400"/>
    <d v="2013-06-25T05:00:00"/>
    <s v="6/29/2013"/>
    <x v="451"/>
    <x v="2"/>
    <n v="1372482000"/>
    <d v="2013-06-29T05:00:00"/>
    <s v="6/29/2013"/>
    <b v="0"/>
    <b v="0"/>
    <s v="publishing/nonfiction"/>
    <n v="11.859090909090909"/>
    <m/>
    <x v="5"/>
    <s v="nonfiction"/>
    <n v="0"/>
    <n v="0"/>
    <n v="0"/>
    <n v="0"/>
  </r>
  <r>
    <n v="794"/>
    <s v="Welch Inc"/>
    <s v="Optional optimal website"/>
    <n v="6600"/>
    <n v="8276"/>
    <x v="1"/>
    <n v="110"/>
    <s v="US"/>
    <s v="USD"/>
    <n v="1513922400"/>
    <d v="2017-12-22T06:00:00"/>
    <s v="1/3/2018"/>
    <x v="642"/>
    <x v="9"/>
    <n v="1514959200"/>
    <d v="2018-01-03T06:00:00"/>
    <s v="1/3/2018"/>
    <b v="0"/>
    <b v="0"/>
    <s v="music/rock"/>
    <n v="1.2539393939393939"/>
    <m/>
    <x v="1"/>
    <s v="rock"/>
    <n v="0"/>
    <n v="0"/>
    <n v="0"/>
    <n v="0"/>
  </r>
  <r>
    <n v="795"/>
    <s v="Vasquez Inc"/>
    <s v="Stand-alone asynchronous functionalities"/>
    <n v="7100"/>
    <n v="1022"/>
    <x v="0"/>
    <n v="31"/>
    <s v="US"/>
    <s v="USD"/>
    <n v="1477976400"/>
    <d v="2016-11-01T05:00:00"/>
    <s v="11/4/2016"/>
    <x v="723"/>
    <x v="7"/>
    <n v="1478235600"/>
    <d v="2016-11-04T05:00:00"/>
    <s v="11/4/2016"/>
    <b v="0"/>
    <b v="0"/>
    <s v="film &amp; video/drama"/>
    <n v="0.14394366197183098"/>
    <m/>
    <x v="4"/>
    <s v="drama"/>
    <n v="0"/>
    <n v="0"/>
    <n v="0"/>
    <n v="1"/>
  </r>
  <r>
    <n v="796"/>
    <s v="Freeman-Ferguson"/>
    <s v="Profound full-range open system"/>
    <n v="7800"/>
    <n v="4275"/>
    <x v="0"/>
    <n v="78"/>
    <s v="US"/>
    <s v="USD"/>
    <n v="1407474000"/>
    <d v="2014-08-08T05:00:00"/>
    <s v="8/15/2014"/>
    <x v="724"/>
    <x v="1"/>
    <n v="1408078800"/>
    <d v="2014-08-15T05:00:00"/>
    <s v="8/15/2014"/>
    <b v="0"/>
    <b v="1"/>
    <s v="games/mobile games"/>
    <n v="0.54807692307692313"/>
    <m/>
    <x v="6"/>
    <s v="mobile games"/>
    <n v="0"/>
    <n v="0"/>
    <n v="0"/>
    <n v="1"/>
  </r>
  <r>
    <n v="797"/>
    <s v="Houston, Moore and Rogers"/>
    <s v="Optional tangible utilization"/>
    <n v="7600"/>
    <n v="8332"/>
    <x v="1"/>
    <n v="185"/>
    <s v="US"/>
    <s v="USD"/>
    <n v="1546149600"/>
    <d v="2018-12-30T06:00:00"/>
    <s v="1/22/2019"/>
    <x v="725"/>
    <x v="3"/>
    <n v="1548136800"/>
    <d v="2019-01-22T06:00:00"/>
    <s v="1/22/2019"/>
    <b v="0"/>
    <b v="0"/>
    <s v="technology/web"/>
    <n v="1.0963157894736841"/>
    <m/>
    <x v="2"/>
    <s v="web"/>
    <n v="0"/>
    <n v="0"/>
    <n v="0"/>
    <n v="0"/>
  </r>
  <r>
    <n v="798"/>
    <s v="Small-Fuentes"/>
    <s v="Seamless maximized product"/>
    <n v="3400"/>
    <n v="6408"/>
    <x v="1"/>
    <n v="121"/>
    <s v="US"/>
    <s v="USD"/>
    <n v="1338440400"/>
    <d v="2012-05-31T05:00:00"/>
    <s v="6/28/2012"/>
    <x v="726"/>
    <x v="4"/>
    <n v="1340859600"/>
    <d v="2012-06-28T05:00:00"/>
    <s v="6/28/2012"/>
    <b v="0"/>
    <b v="1"/>
    <s v="theater/plays"/>
    <n v="1.8847058823529412"/>
    <m/>
    <x v="3"/>
    <s v="plays"/>
    <n v="0"/>
    <n v="0"/>
    <n v="0"/>
    <n v="0"/>
  </r>
  <r>
    <n v="799"/>
    <s v="Reid-Day"/>
    <s v="Devolved tertiary time-frame"/>
    <n v="84500"/>
    <n v="73522"/>
    <x v="0"/>
    <n v="1225"/>
    <s v="GB"/>
    <s v="GBP"/>
    <n v="1454133600"/>
    <d v="2016-01-30T06:00:00"/>
    <s v="2/3/2016"/>
    <x v="727"/>
    <x v="7"/>
    <n v="1454479200"/>
    <d v="2016-02-03T06:00:00"/>
    <s v="2/3/2016"/>
    <b v="0"/>
    <b v="0"/>
    <s v="theater/plays"/>
    <n v="0.87008284023668636"/>
    <m/>
    <x v="3"/>
    <s v="plays"/>
    <n v="0"/>
    <n v="0"/>
    <n v="0"/>
    <n v="1"/>
  </r>
  <r>
    <n v="800"/>
    <s v="Wallace LLC"/>
    <s v="Centralized regional function"/>
    <n v="100"/>
    <n v="1"/>
    <x v="0"/>
    <n v="1"/>
    <s v="CH"/>
    <s v="CHF"/>
    <n v="1434085200"/>
    <d v="2015-06-12T05:00:00"/>
    <s v="6/16/2015"/>
    <x v="560"/>
    <x v="0"/>
    <n v="1434430800"/>
    <d v="2015-06-16T05:00:00"/>
    <s v="6/16/2015"/>
    <b v="0"/>
    <b v="0"/>
    <s v="music/rock"/>
    <n v="0.01"/>
    <m/>
    <x v="1"/>
    <s v="rock"/>
    <n v="0"/>
    <n v="0"/>
    <n v="0"/>
    <n v="1"/>
  </r>
  <r>
    <n v="801"/>
    <s v="Olson-Bishop"/>
    <s v="User-friendly high-level initiative"/>
    <n v="2300"/>
    <n v="4667"/>
    <x v="1"/>
    <n v="106"/>
    <s v="US"/>
    <s v="USD"/>
    <n v="1577772000"/>
    <d v="2019-12-31T06:00:00"/>
    <s v="1/22/2020"/>
    <x v="728"/>
    <x v="10"/>
    <n v="1579672800"/>
    <d v="2020-01-22T06:00:00"/>
    <s v="1/22/2020"/>
    <b v="0"/>
    <b v="1"/>
    <s v="photography/photography books"/>
    <n v="2.0291304347826089"/>
    <m/>
    <x v="7"/>
    <s v="photography books"/>
    <n v="0"/>
    <n v="0"/>
    <n v="0"/>
    <n v="0"/>
  </r>
  <r>
    <n v="802"/>
    <s v="Rodriguez, Anderson and Porter"/>
    <s v="Reverse-engineered zero-defect infrastructure"/>
    <n v="6200"/>
    <n v="12216"/>
    <x v="1"/>
    <n v="142"/>
    <s v="US"/>
    <s v="USD"/>
    <n v="1562216400"/>
    <d v="2019-07-04T05:00:00"/>
    <s v="7/6/2019"/>
    <x v="339"/>
    <x v="3"/>
    <n v="1562389200"/>
    <d v="2019-07-06T05:00:00"/>
    <s v="7/6/2019"/>
    <b v="0"/>
    <b v="0"/>
    <s v="photography/photography books"/>
    <n v="1.9703225806451612"/>
    <m/>
    <x v="7"/>
    <s v="photography books"/>
    <n v="0"/>
    <n v="0"/>
    <n v="0"/>
    <n v="0"/>
  </r>
  <r>
    <n v="803"/>
    <s v="Perez, Brown and Meyers"/>
    <s v="Stand-alone background customer loyalty"/>
    <n v="6100"/>
    <n v="6527"/>
    <x v="1"/>
    <n v="233"/>
    <s v="US"/>
    <s v="USD"/>
    <n v="1548568800"/>
    <d v="2019-01-27T06:00:00"/>
    <s v="3/2/2019"/>
    <x v="35"/>
    <x v="3"/>
    <n v="1551506400"/>
    <d v="2019-03-02T06:00:00"/>
    <s v="3/2/2019"/>
    <b v="0"/>
    <b v="0"/>
    <s v="theater/plays"/>
    <n v="1.07"/>
    <m/>
    <x v="3"/>
    <s v="plays"/>
    <n v="0"/>
    <n v="0"/>
    <n v="0"/>
    <n v="0"/>
  </r>
  <r>
    <n v="804"/>
    <s v="English-Mccullough"/>
    <s v="Business-focused discrete software"/>
    <n v="2600"/>
    <n v="6987"/>
    <x v="1"/>
    <n v="218"/>
    <s v="US"/>
    <s v="USD"/>
    <n v="1514872800"/>
    <d v="2018-01-02T06:00:00"/>
    <s v="1/22/2018"/>
    <x v="729"/>
    <x v="9"/>
    <n v="1516600800"/>
    <d v="2018-01-22T06:00:00"/>
    <s v="1/22/2018"/>
    <b v="0"/>
    <b v="0"/>
    <s v="music/rock"/>
    <n v="2.6873076923076922"/>
    <m/>
    <x v="1"/>
    <s v="rock"/>
    <n v="0"/>
    <n v="0"/>
    <n v="0"/>
    <n v="0"/>
  </r>
  <r>
    <n v="805"/>
    <s v="Smith-Nguyen"/>
    <s v="Advanced intermediate Graphic Interface"/>
    <n v="9700"/>
    <n v="4932"/>
    <x v="0"/>
    <n v="67"/>
    <s v="AU"/>
    <s v="AUD"/>
    <n v="1416031200"/>
    <d v="2014-11-15T06:00:00"/>
    <s v="1/5/2015"/>
    <x v="241"/>
    <x v="0"/>
    <n v="1420437600"/>
    <d v="2015-01-05T06:00:00"/>
    <s v="1/5/2015"/>
    <b v="0"/>
    <b v="0"/>
    <s v="film &amp; video/documentary"/>
    <n v="0.50845360824742269"/>
    <m/>
    <x v="4"/>
    <s v="documentary"/>
    <n v="0"/>
    <n v="0"/>
    <n v="0"/>
    <n v="1"/>
  </r>
  <r>
    <n v="806"/>
    <s v="Harmon-Madden"/>
    <s v="Adaptive holistic hub"/>
    <n v="700"/>
    <n v="8262"/>
    <x v="1"/>
    <n v="76"/>
    <s v="US"/>
    <s v="USD"/>
    <n v="1330927200"/>
    <d v="2012-03-05T06:00:00"/>
    <s v="3/29/2012"/>
    <x v="730"/>
    <x v="4"/>
    <n v="1332997200"/>
    <d v="2012-03-29T05:00:00"/>
    <s v="3/29/2012"/>
    <b v="0"/>
    <b v="1"/>
    <s v="film &amp; video/drama"/>
    <n v="11.802857142857142"/>
    <m/>
    <x v="4"/>
    <s v="drama"/>
    <n v="0"/>
    <n v="0"/>
    <n v="0"/>
    <n v="0"/>
  </r>
  <r>
    <n v="807"/>
    <s v="Walker-Taylor"/>
    <s v="Automated uniform concept"/>
    <n v="700"/>
    <n v="1848"/>
    <x v="1"/>
    <n v="43"/>
    <s v="US"/>
    <s v="USD"/>
    <n v="1571115600"/>
    <d v="2019-10-15T05:00:00"/>
    <s v="11/28/2019"/>
    <x v="322"/>
    <x v="3"/>
    <n v="1574920800"/>
    <d v="2019-11-28T06:00:00"/>
    <s v="11/28/2019"/>
    <b v="0"/>
    <b v="1"/>
    <s v="theater/plays"/>
    <n v="2.64"/>
    <m/>
    <x v="3"/>
    <s v="plays"/>
    <n v="0"/>
    <n v="0"/>
    <n v="0"/>
    <n v="0"/>
  </r>
  <r>
    <n v="808"/>
    <s v="Harris, Medina and Mitchell"/>
    <s v="Enhanced regional flexibility"/>
    <n v="5200"/>
    <n v="1583"/>
    <x v="0"/>
    <n v="19"/>
    <s v="US"/>
    <s v="USD"/>
    <n v="1463461200"/>
    <d v="2016-05-17T05:00:00"/>
    <s v="6/3/2016"/>
    <x v="731"/>
    <x v="7"/>
    <n v="1464930000"/>
    <d v="2016-06-03T05:00:00"/>
    <s v="6/3/2016"/>
    <b v="0"/>
    <b v="0"/>
    <s v="food/food trucks"/>
    <n v="0.30442307692307691"/>
    <m/>
    <x v="0"/>
    <s v="food trucks"/>
    <n v="0"/>
    <n v="0"/>
    <n v="0"/>
    <n v="1"/>
  </r>
  <r>
    <n v="809"/>
    <s v="Williams and Sons"/>
    <s v="Public-key bottom-line algorithm"/>
    <n v="140800"/>
    <n v="88536"/>
    <x v="0"/>
    <n v="2108"/>
    <s v="CH"/>
    <s v="CHF"/>
    <n v="1344920400"/>
    <d v="2012-08-14T05:00:00"/>
    <s v="8/15/2012"/>
    <x v="732"/>
    <x v="4"/>
    <n v="1345006800"/>
    <d v="2012-08-15T05:00:00"/>
    <s v="8/15/2012"/>
    <b v="0"/>
    <b v="0"/>
    <s v="film &amp; video/documentary"/>
    <n v="0.62880681818181816"/>
    <m/>
    <x v="4"/>
    <s v="documentary"/>
    <n v="0"/>
    <n v="0"/>
    <n v="0"/>
    <n v="1"/>
  </r>
  <r>
    <n v="810"/>
    <s v="Ball-Fisher"/>
    <s v="Multi-layered intangible instruction set"/>
    <n v="6400"/>
    <n v="12360"/>
    <x v="1"/>
    <n v="221"/>
    <s v="US"/>
    <s v="USD"/>
    <n v="1511848800"/>
    <d v="2017-11-28T06:00:00"/>
    <s v="12/8/2017"/>
    <x v="157"/>
    <x v="5"/>
    <n v="1512712800"/>
    <d v="2017-12-08T06:00:00"/>
    <s v="12/8/2017"/>
    <b v="0"/>
    <b v="1"/>
    <s v="theater/plays"/>
    <n v="1.9312499999999999"/>
    <m/>
    <x v="3"/>
    <s v="plays"/>
    <n v="0"/>
    <n v="0"/>
    <n v="0"/>
    <n v="0"/>
  </r>
  <r>
    <n v="811"/>
    <s v="Page, Holt and Mack"/>
    <s v="Fundamental methodical emulation"/>
    <n v="92500"/>
    <n v="71320"/>
    <x v="0"/>
    <n v="679"/>
    <s v="US"/>
    <s v="USD"/>
    <n v="1452319200"/>
    <d v="2016-01-09T06:00:00"/>
    <s v="1/11/2016"/>
    <x v="733"/>
    <x v="7"/>
    <n v="1452492000"/>
    <d v="2016-01-11T06:00:00"/>
    <s v="1/11/2016"/>
    <b v="0"/>
    <b v="1"/>
    <s v="games/video games"/>
    <n v="0.77102702702702708"/>
    <m/>
    <x v="6"/>
    <s v="video games"/>
    <n v="0"/>
    <n v="0"/>
    <n v="0"/>
    <n v="1"/>
  </r>
  <r>
    <n v="812"/>
    <s v="Landry Group"/>
    <s v="Expanded value-added hardware"/>
    <n v="59700"/>
    <n v="134640"/>
    <x v="1"/>
    <n v="2805"/>
    <s v="CA"/>
    <s v="CAD"/>
    <n v="1523854800"/>
    <d v="2018-04-16T05:00:00"/>
    <s v="4/21/2018"/>
    <x v="734"/>
    <x v="9"/>
    <n v="1524286800"/>
    <d v="2018-04-21T05:00:00"/>
    <s v="4/21/2018"/>
    <b v="0"/>
    <b v="0"/>
    <s v="publishing/nonfiction"/>
    <n v="2.2552763819095478"/>
    <m/>
    <x v="5"/>
    <s v="nonfiction"/>
    <n v="0"/>
    <n v="0"/>
    <n v="0"/>
    <n v="0"/>
  </r>
  <r>
    <n v="813"/>
    <s v="Buckley Group"/>
    <s v="Diverse high-level attitude"/>
    <n v="3200"/>
    <n v="7661"/>
    <x v="1"/>
    <n v="68"/>
    <s v="US"/>
    <s v="USD"/>
    <n v="1346043600"/>
    <d v="2012-08-27T05:00:00"/>
    <s v="9/6/2012"/>
    <x v="735"/>
    <x v="4"/>
    <n v="1346907600"/>
    <d v="2012-09-06T05:00:00"/>
    <s v="9/6/2012"/>
    <b v="0"/>
    <b v="0"/>
    <s v="games/video games"/>
    <n v="2.3940625"/>
    <m/>
    <x v="6"/>
    <s v="video games"/>
    <n v="0"/>
    <n v="0"/>
    <n v="0"/>
    <n v="0"/>
  </r>
  <r>
    <n v="814"/>
    <s v="Vincent PLC"/>
    <s v="Visionary 24hour analyzer"/>
    <n v="3200"/>
    <n v="2950"/>
    <x v="0"/>
    <n v="36"/>
    <s v="DK"/>
    <s v="DKK"/>
    <n v="1464325200"/>
    <d v="2016-05-27T05:00:00"/>
    <s v="5/29/2016"/>
    <x v="736"/>
    <x v="7"/>
    <n v="1464498000"/>
    <d v="2016-05-29T05:00:00"/>
    <s v="5/29/2016"/>
    <b v="0"/>
    <b v="1"/>
    <s v="music/rock"/>
    <n v="0.921875"/>
    <m/>
    <x v="1"/>
    <s v="rock"/>
    <n v="0"/>
    <n v="0"/>
    <n v="0"/>
    <n v="1"/>
  </r>
  <r>
    <n v="815"/>
    <s v="Watson-Douglas"/>
    <s v="Centralized bandwidth-monitored leverage"/>
    <n v="9000"/>
    <n v="11721"/>
    <x v="1"/>
    <n v="183"/>
    <s v="CA"/>
    <s v="CAD"/>
    <n v="1511935200"/>
    <d v="2017-11-29T06:00:00"/>
    <s v="12/25/2017"/>
    <x v="737"/>
    <x v="5"/>
    <n v="1514181600"/>
    <d v="2017-12-25T06:00:00"/>
    <s v="12/25/2017"/>
    <b v="0"/>
    <b v="0"/>
    <s v="music/rock"/>
    <n v="1.3023333333333333"/>
    <m/>
    <x v="1"/>
    <s v="rock"/>
    <n v="0"/>
    <n v="0"/>
    <n v="0"/>
    <n v="0"/>
  </r>
  <r>
    <n v="816"/>
    <s v="Jones, Casey and Jones"/>
    <s v="Ergonomic mission-critical moratorium"/>
    <n v="2300"/>
    <n v="14150"/>
    <x v="1"/>
    <n v="133"/>
    <s v="US"/>
    <s v="USD"/>
    <n v="1392012000"/>
    <d v="2014-02-10T06:00:00"/>
    <s v="2/12/2014"/>
    <x v="738"/>
    <x v="1"/>
    <n v="1392184800"/>
    <d v="2014-02-12T06:00:00"/>
    <s v="2/12/2014"/>
    <b v="1"/>
    <b v="1"/>
    <s v="theater/plays"/>
    <n v="6.1521739130434785"/>
    <m/>
    <x v="3"/>
    <s v="plays"/>
    <n v="0"/>
    <n v="0"/>
    <n v="0"/>
    <n v="0"/>
  </r>
  <r>
    <n v="817"/>
    <s v="Alvarez-Bauer"/>
    <s v="Front-line intermediate moderator"/>
    <n v="51300"/>
    <n v="189192"/>
    <x v="1"/>
    <n v="2489"/>
    <s v="IT"/>
    <s v="EUR"/>
    <n v="1556946000"/>
    <d v="2019-05-04T05:00:00"/>
    <s v="6/1/2019"/>
    <x v="739"/>
    <x v="3"/>
    <n v="1559365200"/>
    <d v="2019-06-01T05:00:00"/>
    <s v="6/1/2019"/>
    <b v="0"/>
    <b v="1"/>
    <s v="publishing/nonfiction"/>
    <n v="3.687953216374269"/>
    <m/>
    <x v="5"/>
    <s v="nonfiction"/>
    <n v="0"/>
    <n v="0"/>
    <n v="0"/>
    <n v="0"/>
  </r>
  <r>
    <n v="818"/>
    <s v="Martinez LLC"/>
    <s v="Automated local secured line"/>
    <n v="700"/>
    <n v="7664"/>
    <x v="1"/>
    <n v="69"/>
    <s v="US"/>
    <s v="USD"/>
    <n v="1548050400"/>
    <d v="2019-01-21T06:00:00"/>
    <s v="2/3/2019"/>
    <x v="740"/>
    <x v="3"/>
    <n v="1549173600"/>
    <d v="2019-02-03T06:00:00"/>
    <s v="2/3/2019"/>
    <b v="0"/>
    <b v="1"/>
    <s v="theater/plays"/>
    <n v="10.948571428571428"/>
    <m/>
    <x v="3"/>
    <s v="plays"/>
    <n v="0"/>
    <n v="0"/>
    <n v="0"/>
    <n v="0"/>
  </r>
  <r>
    <n v="819"/>
    <s v="Buck-Khan"/>
    <s v="Integrated bandwidth-monitored alliance"/>
    <n v="8900"/>
    <n v="4509"/>
    <x v="0"/>
    <n v="47"/>
    <s v="US"/>
    <s v="USD"/>
    <n v="1353736800"/>
    <d v="2012-11-24T06:00:00"/>
    <s v="12/9/2012"/>
    <x v="697"/>
    <x v="4"/>
    <n v="1355032800"/>
    <d v="2012-12-09T06:00:00"/>
    <s v="12/9/2012"/>
    <b v="1"/>
    <b v="0"/>
    <s v="games/video games"/>
    <n v="0.50662921348314605"/>
    <m/>
    <x v="6"/>
    <s v="video games"/>
    <n v="0"/>
    <n v="0"/>
    <n v="0"/>
    <n v="1"/>
  </r>
  <r>
    <n v="820"/>
    <s v="Valdez, Williams and Meyer"/>
    <s v="Cross-group heuristic forecast"/>
    <n v="1500"/>
    <n v="12009"/>
    <x v="1"/>
    <n v="279"/>
    <s v="GB"/>
    <s v="GBP"/>
    <n v="1532840400"/>
    <d v="2018-07-29T05:00:00"/>
    <s v="8/11/2018"/>
    <x v="741"/>
    <x v="9"/>
    <n v="1533963600"/>
    <d v="2018-08-11T05:00:00"/>
    <s v="8/11/2018"/>
    <b v="0"/>
    <b v="1"/>
    <s v="music/rock"/>
    <n v="8.0060000000000002"/>
    <m/>
    <x v="1"/>
    <s v="rock"/>
    <n v="0"/>
    <n v="0"/>
    <n v="0"/>
    <n v="0"/>
  </r>
  <r>
    <n v="821"/>
    <s v="Alvarez-Andrews"/>
    <s v="Extended impactful secured line"/>
    <n v="4900"/>
    <n v="14273"/>
    <x v="1"/>
    <n v="210"/>
    <s v="US"/>
    <s v="USD"/>
    <n v="1488261600"/>
    <d v="2017-02-28T06:00:00"/>
    <s v="3/13/2017"/>
    <x v="742"/>
    <x v="5"/>
    <n v="1489381200"/>
    <d v="2017-03-13T05:00:00"/>
    <s v="3/13/2017"/>
    <b v="0"/>
    <b v="0"/>
    <s v="film &amp; video/documentary"/>
    <n v="2.9128571428571428"/>
    <m/>
    <x v="4"/>
    <s v="documentary"/>
    <n v="0"/>
    <n v="0"/>
    <n v="0"/>
    <n v="0"/>
  </r>
  <r>
    <n v="822"/>
    <s v="Stewart and Sons"/>
    <s v="Distributed optimizing protocol"/>
    <n v="54000"/>
    <n v="188982"/>
    <x v="1"/>
    <n v="2100"/>
    <s v="US"/>
    <s v="USD"/>
    <n v="1393567200"/>
    <d v="2014-02-28T06:00:00"/>
    <s v="3/17/2014"/>
    <x v="743"/>
    <x v="1"/>
    <n v="1395032400"/>
    <d v="2014-03-17T05:00:00"/>
    <s v="3/17/2014"/>
    <b v="0"/>
    <b v="0"/>
    <s v="music/rock"/>
    <n v="3.4996666666666667"/>
    <m/>
    <x v="1"/>
    <s v="rock"/>
    <n v="0"/>
    <n v="0"/>
    <n v="0"/>
    <n v="0"/>
  </r>
  <r>
    <n v="823"/>
    <s v="Dyer Inc"/>
    <s v="Secured well-modulated system engine"/>
    <n v="4100"/>
    <n v="14640"/>
    <x v="1"/>
    <n v="252"/>
    <s v="US"/>
    <s v="USD"/>
    <n v="1410325200"/>
    <d v="2014-09-10T05:00:00"/>
    <s v="10/5/2014"/>
    <x v="744"/>
    <x v="1"/>
    <n v="1412485200"/>
    <d v="2014-10-05T05:00:00"/>
    <s v="10/5/2014"/>
    <b v="1"/>
    <b v="1"/>
    <s v="music/rock"/>
    <n v="3.5707317073170732"/>
    <m/>
    <x v="1"/>
    <s v="rock"/>
    <n v="0"/>
    <n v="0"/>
    <n v="0"/>
    <n v="0"/>
  </r>
  <r>
    <n v="824"/>
    <s v="Anderson, Williams and Cox"/>
    <s v="Streamlined national benchmark"/>
    <n v="85000"/>
    <n v="107516"/>
    <x v="1"/>
    <n v="1280"/>
    <s v="US"/>
    <s v="USD"/>
    <n v="1276923600"/>
    <d v="2010-06-19T05:00:00"/>
    <s v="7/21/2010"/>
    <x v="269"/>
    <x v="6"/>
    <n v="1279688400"/>
    <d v="2010-07-21T05:00:00"/>
    <s v="7/21/2010"/>
    <b v="0"/>
    <b v="1"/>
    <s v="publishing/nonfiction"/>
    <n v="1.2648941176470587"/>
    <m/>
    <x v="5"/>
    <s v="nonfiction"/>
    <n v="0"/>
    <n v="0"/>
    <n v="0"/>
    <n v="0"/>
  </r>
  <r>
    <n v="825"/>
    <s v="Solomon PLC"/>
    <s v="Open-architected 24/7 infrastructure"/>
    <n v="3600"/>
    <n v="13950"/>
    <x v="1"/>
    <n v="157"/>
    <s v="GB"/>
    <s v="GBP"/>
    <n v="1500958800"/>
    <d v="2017-07-25T05:00:00"/>
    <s v="8/6/2017"/>
    <x v="745"/>
    <x v="5"/>
    <n v="1501995600"/>
    <d v="2017-08-06T05:00:00"/>
    <s v="8/6/2017"/>
    <b v="0"/>
    <b v="0"/>
    <s v="film &amp; video/shorts"/>
    <n v="3.875"/>
    <m/>
    <x v="4"/>
    <s v="shorts"/>
    <n v="0"/>
    <n v="0"/>
    <n v="0"/>
    <n v="0"/>
  </r>
  <r>
    <n v="826"/>
    <s v="Miller-Hubbard"/>
    <s v="Digitized 6thgeneration Local Area Network"/>
    <n v="2800"/>
    <n v="12797"/>
    <x v="1"/>
    <n v="194"/>
    <s v="US"/>
    <s v="USD"/>
    <n v="1292220000"/>
    <d v="2010-12-13T06:00:00"/>
    <s v="1/10/2011"/>
    <x v="746"/>
    <x v="8"/>
    <n v="1294639200"/>
    <d v="2011-01-10T06:00:00"/>
    <s v="1/10/2011"/>
    <b v="0"/>
    <b v="1"/>
    <s v="theater/plays"/>
    <n v="4.5703571428571426"/>
    <m/>
    <x v="3"/>
    <s v="plays"/>
    <n v="0"/>
    <n v="0"/>
    <n v="0"/>
    <n v="0"/>
  </r>
  <r>
    <n v="827"/>
    <s v="Miranda, Martinez and Lowery"/>
    <s v="Innovative actuating artificial intelligence"/>
    <n v="2300"/>
    <n v="6134"/>
    <x v="1"/>
    <n v="82"/>
    <s v="AU"/>
    <s v="AUD"/>
    <n v="1304398800"/>
    <d v="2011-05-03T05:00:00"/>
    <s v="5/15/2011"/>
    <x v="747"/>
    <x v="8"/>
    <n v="1305435600"/>
    <d v="2011-05-15T05:00:00"/>
    <s v="5/15/2011"/>
    <b v="0"/>
    <b v="1"/>
    <s v="film &amp; video/drama"/>
    <n v="2.6669565217391304"/>
    <m/>
    <x v="4"/>
    <s v="drama"/>
    <n v="0"/>
    <n v="0"/>
    <n v="0"/>
    <n v="0"/>
  </r>
  <r>
    <n v="828"/>
    <s v="Munoz, Cherry and Bell"/>
    <s v="Cross-platform reciprocal budgetary management"/>
    <n v="7100"/>
    <n v="4899"/>
    <x v="0"/>
    <n v="70"/>
    <s v="US"/>
    <s v="USD"/>
    <n v="1535432400"/>
    <d v="2018-08-28T05:00:00"/>
    <s v="9/22/2018"/>
    <x v="503"/>
    <x v="9"/>
    <n v="1537592400"/>
    <d v="2018-09-22T05:00:00"/>
    <s v="9/22/2018"/>
    <b v="0"/>
    <b v="0"/>
    <s v="theater/plays"/>
    <n v="0.69"/>
    <m/>
    <x v="3"/>
    <s v="plays"/>
    <n v="0"/>
    <n v="0"/>
    <n v="0"/>
    <n v="1"/>
  </r>
  <r>
    <n v="829"/>
    <s v="Baker-Higgins"/>
    <s v="Vision-oriented scalable portal"/>
    <n v="9600"/>
    <n v="4929"/>
    <x v="0"/>
    <n v="154"/>
    <s v="US"/>
    <s v="USD"/>
    <n v="1433826000"/>
    <d v="2015-06-09T05:00:00"/>
    <s v="6/24/2015"/>
    <x v="748"/>
    <x v="0"/>
    <n v="1435122000"/>
    <d v="2015-06-24T05:00:00"/>
    <s v="6/24/2015"/>
    <b v="0"/>
    <b v="0"/>
    <s v="theater/plays"/>
    <n v="0.51343749999999999"/>
    <m/>
    <x v="3"/>
    <s v="plays"/>
    <n v="0"/>
    <n v="0"/>
    <n v="0"/>
    <n v="1"/>
  </r>
  <r>
    <n v="830"/>
    <s v="Johnson, Turner and Carroll"/>
    <s v="Persevering zero administration knowledge user"/>
    <n v="121600"/>
    <n v="1424"/>
    <x v="0"/>
    <n v="22"/>
    <s v="US"/>
    <s v="USD"/>
    <n v="1514959200"/>
    <d v="2018-01-03T06:00:00"/>
    <s v="3/3/2018"/>
    <x v="330"/>
    <x v="9"/>
    <n v="1520056800"/>
    <d v="2018-03-03T06:00:00"/>
    <s v="3/3/2018"/>
    <b v="0"/>
    <b v="0"/>
    <s v="theater/plays"/>
    <n v="1.1710526315789473E-2"/>
    <m/>
    <x v="3"/>
    <s v="plays"/>
    <n v="0"/>
    <n v="0"/>
    <n v="0"/>
    <n v="1"/>
  </r>
  <r>
    <n v="831"/>
    <s v="Ward PLC"/>
    <s v="Front-line bottom-line Graphic Interface"/>
    <n v="97100"/>
    <n v="105817"/>
    <x v="1"/>
    <n v="4233"/>
    <s v="US"/>
    <s v="USD"/>
    <n v="1332738000"/>
    <d v="2012-03-26T05:00:00"/>
    <s v="4/29/2012"/>
    <x v="749"/>
    <x v="4"/>
    <n v="1335675600"/>
    <d v="2012-04-29T05:00:00"/>
    <s v="4/29/2012"/>
    <b v="0"/>
    <b v="0"/>
    <s v="photography/photography books"/>
    <n v="1.089773429454171"/>
    <m/>
    <x v="7"/>
    <s v="photography books"/>
    <n v="0"/>
    <n v="0"/>
    <n v="0"/>
    <n v="0"/>
  </r>
  <r>
    <n v="832"/>
    <s v="Bradley, Beck and Mayo"/>
    <s v="Synergized fault-tolerant hierarchy"/>
    <n v="43200"/>
    <n v="136156"/>
    <x v="1"/>
    <n v="1297"/>
    <s v="DK"/>
    <s v="DKK"/>
    <n v="1445490000"/>
    <d v="2015-10-22T05:00:00"/>
    <s v="11/25/2015"/>
    <x v="750"/>
    <x v="0"/>
    <n v="1448431200"/>
    <d v="2015-11-25T06:00:00"/>
    <s v="11/25/2015"/>
    <b v="1"/>
    <b v="0"/>
    <s v="publishing/translations"/>
    <n v="3.1517592592592591"/>
    <m/>
    <x v="5"/>
    <s v="translations"/>
    <n v="0"/>
    <n v="0"/>
    <n v="0"/>
    <n v="0"/>
  </r>
  <r>
    <n v="833"/>
    <s v="Levine, Martin and Hernandez"/>
    <s v="Expanded asynchronous groupware"/>
    <n v="6800"/>
    <n v="10723"/>
    <x v="1"/>
    <n v="165"/>
    <s v="DK"/>
    <s v="DKK"/>
    <n v="1297663200"/>
    <d v="2011-02-14T06:00:00"/>
    <s v="2/25/2011"/>
    <x v="751"/>
    <x v="8"/>
    <n v="1298613600"/>
    <d v="2011-02-25T06:00:00"/>
    <s v="2/25/2011"/>
    <b v="0"/>
    <b v="0"/>
    <s v="publishing/translations"/>
    <n v="1.5769117647058823"/>
    <m/>
    <x v="5"/>
    <s v="translations"/>
    <n v="0"/>
    <n v="0"/>
    <n v="0"/>
    <n v="0"/>
  </r>
  <r>
    <n v="834"/>
    <s v="Gallegos, Wagner and Gaines"/>
    <s v="Expanded fault-tolerant emulation"/>
    <n v="7300"/>
    <n v="11228"/>
    <x v="1"/>
    <n v="119"/>
    <s v="US"/>
    <s v="USD"/>
    <n v="1371963600"/>
    <d v="2013-06-23T05:00:00"/>
    <s v="6/29/2013"/>
    <x v="451"/>
    <x v="2"/>
    <n v="1372482000"/>
    <d v="2013-06-29T05:00:00"/>
    <s v="6/29/2013"/>
    <b v="0"/>
    <b v="0"/>
    <s v="theater/plays"/>
    <n v="1.5380821917808218"/>
    <m/>
    <x v="3"/>
    <s v="plays"/>
    <n v="0"/>
    <n v="0"/>
    <n v="0"/>
    <n v="0"/>
  </r>
  <r>
    <n v="835"/>
    <s v="Hodges, Smith and Kelly"/>
    <s v="Future-proofed 24hour model"/>
    <n v="86200"/>
    <n v="77355"/>
    <x v="0"/>
    <n v="1758"/>
    <s v="US"/>
    <s v="USD"/>
    <n v="1425103200"/>
    <d v="2015-02-28T06:00:00"/>
    <s v="3/6/2015"/>
    <x v="752"/>
    <x v="0"/>
    <n v="1425621600"/>
    <d v="2015-03-06T06:00:00"/>
    <s v="3/6/2015"/>
    <b v="0"/>
    <b v="0"/>
    <s v="technology/web"/>
    <n v="0.89738979118329465"/>
    <m/>
    <x v="2"/>
    <s v="web"/>
    <n v="0"/>
    <n v="0"/>
    <n v="0"/>
    <n v="1"/>
  </r>
  <r>
    <n v="836"/>
    <s v="Macias Inc"/>
    <s v="Optimized didactic intranet"/>
    <n v="8100"/>
    <n v="6086"/>
    <x v="0"/>
    <n v="94"/>
    <s v="US"/>
    <s v="USD"/>
    <n v="1265349600"/>
    <d v="2010-02-05T06:00:00"/>
    <s v="2/16/2010"/>
    <x v="753"/>
    <x v="6"/>
    <n v="1266300000"/>
    <d v="2010-02-16T06:00:00"/>
    <s v="2/16/2010"/>
    <b v="0"/>
    <b v="0"/>
    <s v="music/indie rock"/>
    <n v="0.75135802469135804"/>
    <m/>
    <x v="1"/>
    <s v="indie rock"/>
    <n v="0"/>
    <n v="0"/>
    <n v="0"/>
    <n v="1"/>
  </r>
  <r>
    <n v="837"/>
    <s v="Cook-Ortiz"/>
    <s v="Right-sized dedicated standardization"/>
    <n v="17700"/>
    <n v="150960"/>
    <x v="1"/>
    <n v="1797"/>
    <s v="US"/>
    <s v="USD"/>
    <n v="1301202000"/>
    <d v="2011-03-27T05:00:00"/>
    <s v="5/20/2011"/>
    <x v="754"/>
    <x v="8"/>
    <n v="1305867600"/>
    <d v="2011-05-20T05:00:00"/>
    <s v="5/20/2011"/>
    <b v="0"/>
    <b v="0"/>
    <s v="music/jazz"/>
    <n v="8.5288135593220336"/>
    <m/>
    <x v="1"/>
    <s v="jazz"/>
    <n v="0"/>
    <n v="0"/>
    <n v="0"/>
    <n v="0"/>
  </r>
  <r>
    <n v="838"/>
    <s v="Jordan-Fischer"/>
    <s v="Vision-oriented high-level extranet"/>
    <n v="6400"/>
    <n v="8890"/>
    <x v="1"/>
    <n v="261"/>
    <s v="US"/>
    <s v="USD"/>
    <n v="1538024400"/>
    <d v="2018-09-27T05:00:00"/>
    <s v="10/6/2018"/>
    <x v="755"/>
    <x v="9"/>
    <n v="1538802000"/>
    <d v="2018-10-06T05:00:00"/>
    <s v="10/6/2018"/>
    <b v="0"/>
    <b v="0"/>
    <s v="theater/plays"/>
    <n v="1.3890625000000001"/>
    <m/>
    <x v="3"/>
    <s v="plays"/>
    <n v="0"/>
    <n v="0"/>
    <n v="0"/>
    <n v="0"/>
  </r>
  <r>
    <n v="839"/>
    <s v="Pierce-Ramirez"/>
    <s v="Organized scalable initiative"/>
    <n v="7700"/>
    <n v="14644"/>
    <x v="1"/>
    <n v="157"/>
    <s v="US"/>
    <s v="USD"/>
    <n v="1395032400"/>
    <d v="2014-03-17T05:00:00"/>
    <s v="5/1/2014"/>
    <x v="756"/>
    <x v="1"/>
    <n v="1398920400"/>
    <d v="2014-05-01T05:00:00"/>
    <s v="5/1/2014"/>
    <b v="0"/>
    <b v="1"/>
    <s v="film &amp; video/documentary"/>
    <n v="1.9018181818181819"/>
    <m/>
    <x v="4"/>
    <s v="documentary"/>
    <n v="0"/>
    <n v="0"/>
    <n v="0"/>
    <n v="0"/>
  </r>
  <r>
    <n v="840"/>
    <s v="Howell and Sons"/>
    <s v="Enhanced regional moderator"/>
    <n v="116300"/>
    <n v="116583"/>
    <x v="1"/>
    <n v="3533"/>
    <s v="US"/>
    <s v="USD"/>
    <n v="1405486800"/>
    <d v="2014-07-16T05:00:00"/>
    <s v="7/18/2014"/>
    <x v="757"/>
    <x v="1"/>
    <n v="1405659600"/>
    <d v="2014-07-18T05:00:00"/>
    <s v="7/18/2014"/>
    <b v="0"/>
    <b v="1"/>
    <s v="theater/plays"/>
    <n v="1.0024333619948409"/>
    <m/>
    <x v="3"/>
    <s v="plays"/>
    <n v="0"/>
    <n v="0"/>
    <n v="0"/>
    <n v="0"/>
  </r>
  <r>
    <n v="841"/>
    <s v="Garcia, Dunn and Richardson"/>
    <s v="Automated even-keeled emulation"/>
    <n v="9100"/>
    <n v="12991"/>
    <x v="1"/>
    <n v="155"/>
    <s v="US"/>
    <s v="USD"/>
    <n v="1455861600"/>
    <d v="2016-02-19T06:00:00"/>
    <s v="3/6/2016"/>
    <x v="758"/>
    <x v="7"/>
    <n v="1457244000"/>
    <d v="2016-03-06T06:00:00"/>
    <s v="3/6/2016"/>
    <b v="0"/>
    <b v="0"/>
    <s v="technology/web"/>
    <n v="1.4275824175824177"/>
    <m/>
    <x v="2"/>
    <s v="web"/>
    <n v="0"/>
    <n v="0"/>
    <n v="0"/>
    <n v="0"/>
  </r>
  <r>
    <n v="842"/>
    <s v="Lawson and Sons"/>
    <s v="Reverse-engineered multi-tasking product"/>
    <n v="1500"/>
    <n v="8447"/>
    <x v="1"/>
    <n v="132"/>
    <s v="IT"/>
    <s v="EUR"/>
    <n v="1529038800"/>
    <d v="2018-06-15T05:00:00"/>
    <s v="6/18/2018"/>
    <x v="759"/>
    <x v="9"/>
    <n v="1529298000"/>
    <d v="2018-06-18T05:00:00"/>
    <s v="6/18/2018"/>
    <b v="0"/>
    <b v="0"/>
    <s v="technology/wearables"/>
    <n v="5.6313333333333331"/>
    <m/>
    <x v="2"/>
    <s v="wearables"/>
    <n v="0"/>
    <n v="0"/>
    <n v="0"/>
    <n v="0"/>
  </r>
  <r>
    <n v="843"/>
    <s v="Porter-Hicks"/>
    <s v="De-engineered next generation parallelism"/>
    <n v="8800"/>
    <n v="2703"/>
    <x v="0"/>
    <n v="33"/>
    <s v="US"/>
    <s v="USD"/>
    <n v="1535259600"/>
    <d v="2018-08-26T05:00:00"/>
    <s v="9/1/2018"/>
    <x v="760"/>
    <x v="9"/>
    <n v="1535778000"/>
    <d v="2018-09-01T05:00:00"/>
    <s v="9/1/2018"/>
    <b v="0"/>
    <b v="0"/>
    <s v="photography/photography books"/>
    <n v="0.30715909090909088"/>
    <m/>
    <x v="7"/>
    <s v="photography books"/>
    <n v="0"/>
    <n v="0"/>
    <n v="0"/>
    <n v="1"/>
  </r>
  <r>
    <n v="844"/>
    <s v="Rodriguez-Hansen"/>
    <s v="Intuitive cohesive groupware"/>
    <n v="8800"/>
    <n v="8747"/>
    <x v="3"/>
    <n v="94"/>
    <s v="US"/>
    <s v="USD"/>
    <n v="1327212000"/>
    <d v="2012-01-22T06:00:00"/>
    <s v="1/25/2012"/>
    <x v="761"/>
    <x v="4"/>
    <n v="1327471200"/>
    <d v="2012-01-25T06:00:00"/>
    <s v="1/25/2012"/>
    <b v="0"/>
    <b v="0"/>
    <s v="film &amp; video/documentary"/>
    <n v="0.99397727272727276"/>
    <m/>
    <x v="4"/>
    <s v="documentary"/>
    <n v="1"/>
    <n v="0"/>
    <n v="0"/>
    <n v="0"/>
  </r>
  <r>
    <n v="845"/>
    <s v="Williams LLC"/>
    <s v="Up-sized high-level access"/>
    <n v="69900"/>
    <n v="138087"/>
    <x v="1"/>
    <n v="1354"/>
    <s v="GB"/>
    <s v="GBP"/>
    <n v="1526360400"/>
    <d v="2018-05-15T05:00:00"/>
    <s v="6/21/2018"/>
    <x v="78"/>
    <x v="9"/>
    <n v="1529557200"/>
    <d v="2018-06-21T05:00:00"/>
    <s v="6/21/2018"/>
    <b v="0"/>
    <b v="0"/>
    <s v="technology/web"/>
    <n v="1.9754935622317598"/>
    <m/>
    <x v="2"/>
    <s v="web"/>
    <n v="0"/>
    <n v="0"/>
    <n v="0"/>
    <n v="0"/>
  </r>
  <r>
    <n v="846"/>
    <s v="Cooper, Stanley and Bryant"/>
    <s v="Phased empowering success"/>
    <n v="1000"/>
    <n v="5085"/>
    <x v="1"/>
    <n v="48"/>
    <s v="US"/>
    <s v="USD"/>
    <n v="1532149200"/>
    <d v="2018-07-21T05:00:00"/>
    <s v="8/26/2018"/>
    <x v="762"/>
    <x v="9"/>
    <n v="1535259600"/>
    <d v="2018-08-26T05:00:00"/>
    <s v="8/26/2018"/>
    <b v="1"/>
    <b v="1"/>
    <s v="technology/web"/>
    <n v="5.085"/>
    <m/>
    <x v="2"/>
    <s v="web"/>
    <n v="0"/>
    <n v="0"/>
    <n v="0"/>
    <n v="0"/>
  </r>
  <r>
    <n v="847"/>
    <s v="Miller, Glenn and Adams"/>
    <s v="Distributed actuating project"/>
    <n v="4700"/>
    <n v="11174"/>
    <x v="1"/>
    <n v="110"/>
    <s v="US"/>
    <s v="USD"/>
    <n v="1515304800"/>
    <d v="2018-01-07T06:00:00"/>
    <s v="1/10/2018"/>
    <x v="763"/>
    <x v="9"/>
    <n v="1515564000"/>
    <d v="2018-01-10T06:00:00"/>
    <s v="1/10/2018"/>
    <b v="0"/>
    <b v="0"/>
    <s v="food/food trucks"/>
    <n v="2.3774468085106384"/>
    <m/>
    <x v="0"/>
    <s v="food trucks"/>
    <n v="0"/>
    <n v="0"/>
    <n v="0"/>
    <n v="0"/>
  </r>
  <r>
    <n v="848"/>
    <s v="Cole, Salazar and Moreno"/>
    <s v="Robust motivating orchestration"/>
    <n v="3200"/>
    <n v="10831"/>
    <x v="1"/>
    <n v="172"/>
    <s v="US"/>
    <s v="USD"/>
    <n v="1276318800"/>
    <d v="2010-06-12T05:00:00"/>
    <s v="6/21/2010"/>
    <x v="764"/>
    <x v="6"/>
    <n v="1277096400"/>
    <d v="2010-06-21T05:00:00"/>
    <s v="6/21/2010"/>
    <b v="0"/>
    <b v="0"/>
    <s v="film &amp; video/drama"/>
    <n v="3.3846875000000001"/>
    <m/>
    <x v="4"/>
    <s v="drama"/>
    <n v="0"/>
    <n v="0"/>
    <n v="0"/>
    <n v="0"/>
  </r>
  <r>
    <n v="849"/>
    <s v="Jones-Ryan"/>
    <s v="Vision-oriented uniform instruction set"/>
    <n v="6700"/>
    <n v="8917"/>
    <x v="1"/>
    <n v="307"/>
    <s v="US"/>
    <s v="USD"/>
    <n v="1328767200"/>
    <d v="2012-02-09T06:00:00"/>
    <s v="2/12/2012"/>
    <x v="765"/>
    <x v="4"/>
    <n v="1329026400"/>
    <d v="2012-02-12T06:00:00"/>
    <s v="2/12/2012"/>
    <b v="0"/>
    <b v="1"/>
    <s v="music/indie rock"/>
    <n v="1.3308955223880596"/>
    <m/>
    <x v="1"/>
    <s v="indie rock"/>
    <n v="0"/>
    <n v="0"/>
    <n v="0"/>
    <n v="0"/>
  </r>
  <r>
    <n v="850"/>
    <s v="Hood, Perez and Meadows"/>
    <s v="Cross-group upward-trending hierarchy"/>
    <n v="100"/>
    <n v="1"/>
    <x v="0"/>
    <n v="1"/>
    <s v="US"/>
    <s v="USD"/>
    <n v="1321682400"/>
    <d v="2011-11-19T06:00:00"/>
    <s v="12/4/2011"/>
    <x v="539"/>
    <x v="8"/>
    <n v="1322978400"/>
    <d v="2011-12-04T06:00:00"/>
    <s v="12/4/2011"/>
    <b v="1"/>
    <b v="0"/>
    <s v="music/rock"/>
    <n v="0.01"/>
    <m/>
    <x v="1"/>
    <s v="rock"/>
    <n v="0"/>
    <n v="0"/>
    <n v="0"/>
    <n v="1"/>
  </r>
  <r>
    <n v="851"/>
    <s v="Bright and Sons"/>
    <s v="Object-based needs-based info-mediaries"/>
    <n v="6000"/>
    <n v="12468"/>
    <x v="1"/>
    <n v="160"/>
    <s v="US"/>
    <s v="USD"/>
    <n v="1335934800"/>
    <d v="2012-05-02T05:00:00"/>
    <s v="6/4/2012"/>
    <x v="766"/>
    <x v="4"/>
    <n v="1338786000"/>
    <d v="2012-06-04T05:00:00"/>
    <s v="6/4/2012"/>
    <b v="0"/>
    <b v="0"/>
    <s v="music/electric music"/>
    <n v="2.0779999999999998"/>
    <m/>
    <x v="1"/>
    <s v="electric music"/>
    <n v="0"/>
    <n v="0"/>
    <n v="0"/>
    <n v="0"/>
  </r>
  <r>
    <n v="852"/>
    <s v="Brady Ltd"/>
    <s v="Open-source reciprocal standardization"/>
    <n v="4900"/>
    <n v="2505"/>
    <x v="0"/>
    <n v="31"/>
    <s v="US"/>
    <s v="USD"/>
    <n v="1310792400"/>
    <d v="2011-07-16T05:00:00"/>
    <s v="7/26/2011"/>
    <x v="422"/>
    <x v="8"/>
    <n v="1311656400"/>
    <d v="2011-07-26T05:00:00"/>
    <s v="7/26/2011"/>
    <b v="0"/>
    <b v="1"/>
    <s v="games/video games"/>
    <n v="0.51122448979591839"/>
    <m/>
    <x v="6"/>
    <s v="video games"/>
    <n v="0"/>
    <n v="0"/>
    <n v="0"/>
    <n v="1"/>
  </r>
  <r>
    <n v="853"/>
    <s v="Collier LLC"/>
    <s v="Secured well-modulated projection"/>
    <n v="17100"/>
    <n v="111502"/>
    <x v="1"/>
    <n v="1467"/>
    <s v="CA"/>
    <s v="CAD"/>
    <n v="1308546000"/>
    <d v="2011-06-20T05:00:00"/>
    <s v="6/25/2011"/>
    <x v="767"/>
    <x v="8"/>
    <n v="1308978000"/>
    <d v="2011-06-25T05:00:00"/>
    <s v="6/25/2011"/>
    <b v="0"/>
    <b v="1"/>
    <s v="music/indie rock"/>
    <n v="6.5205847953216374"/>
    <m/>
    <x v="1"/>
    <s v="indie rock"/>
    <n v="0"/>
    <n v="0"/>
    <n v="0"/>
    <n v="0"/>
  </r>
  <r>
    <n v="854"/>
    <s v="Campbell, Thomas and Obrien"/>
    <s v="Multi-channeled secondary middleware"/>
    <n v="171000"/>
    <n v="194309"/>
    <x v="1"/>
    <n v="2662"/>
    <s v="CA"/>
    <s v="CAD"/>
    <n v="1574056800"/>
    <d v="2019-11-18T06:00:00"/>
    <s v="12/15/2019"/>
    <x v="768"/>
    <x v="3"/>
    <n v="1576389600"/>
    <d v="2019-12-15T06:00:00"/>
    <s v="12/15/2019"/>
    <b v="0"/>
    <b v="0"/>
    <s v="publishing/fiction"/>
    <n v="1.1363099415204678"/>
    <m/>
    <x v="5"/>
    <s v="fiction"/>
    <n v="0"/>
    <n v="0"/>
    <n v="0"/>
    <n v="0"/>
  </r>
  <r>
    <n v="855"/>
    <s v="Moses-Terry"/>
    <s v="Horizontal clear-thinking framework"/>
    <n v="23400"/>
    <n v="23956"/>
    <x v="1"/>
    <n v="452"/>
    <s v="AU"/>
    <s v="AUD"/>
    <n v="1308373200"/>
    <d v="2011-06-18T05:00:00"/>
    <s v="7/19/2011"/>
    <x v="214"/>
    <x v="8"/>
    <n v="1311051600"/>
    <d v="2011-07-19T05:00:00"/>
    <s v="7/19/2011"/>
    <b v="0"/>
    <b v="0"/>
    <s v="theater/plays"/>
    <n v="1.0237606837606839"/>
    <m/>
    <x v="3"/>
    <s v="plays"/>
    <n v="0"/>
    <n v="0"/>
    <n v="0"/>
    <n v="0"/>
  </r>
  <r>
    <n v="856"/>
    <s v="Williams and Sons"/>
    <s v="Profound composite core"/>
    <n v="2400"/>
    <n v="8558"/>
    <x v="1"/>
    <n v="158"/>
    <s v="US"/>
    <s v="USD"/>
    <n v="1335243600"/>
    <d v="2012-04-24T05:00:00"/>
    <s v="5/11/2012"/>
    <x v="769"/>
    <x v="4"/>
    <n v="1336712400"/>
    <d v="2012-05-11T05:00:00"/>
    <s v="5/11/2012"/>
    <b v="0"/>
    <b v="0"/>
    <s v="food/food trucks"/>
    <n v="3.5658333333333334"/>
    <m/>
    <x v="0"/>
    <s v="food trucks"/>
    <n v="0"/>
    <n v="0"/>
    <n v="0"/>
    <n v="0"/>
  </r>
  <r>
    <n v="857"/>
    <s v="Miranda, Gray and Hale"/>
    <s v="Programmable disintermediate matrices"/>
    <n v="5300"/>
    <n v="7413"/>
    <x v="1"/>
    <n v="225"/>
    <s v="CH"/>
    <s v="CHF"/>
    <n v="1328421600"/>
    <d v="2012-02-05T06:00:00"/>
    <s v="2/28/2012"/>
    <x v="770"/>
    <x v="4"/>
    <n v="1330408800"/>
    <d v="2012-02-28T06:00:00"/>
    <s v="2/28/2012"/>
    <b v="1"/>
    <b v="0"/>
    <s v="film &amp; video/shorts"/>
    <n v="1.3986792452830188"/>
    <m/>
    <x v="4"/>
    <s v="shorts"/>
    <n v="0"/>
    <n v="0"/>
    <n v="0"/>
    <n v="0"/>
  </r>
  <r>
    <n v="858"/>
    <s v="Ayala, Crawford and Taylor"/>
    <s v="Realigned 5thgeneration knowledge user"/>
    <n v="4000"/>
    <n v="2778"/>
    <x v="0"/>
    <n v="35"/>
    <s v="US"/>
    <s v="USD"/>
    <n v="1524286800"/>
    <d v="2018-04-21T05:00:00"/>
    <s v="4/28/2018"/>
    <x v="771"/>
    <x v="9"/>
    <n v="1524891600"/>
    <d v="2018-04-28T05:00:00"/>
    <s v="4/28/2018"/>
    <b v="1"/>
    <b v="0"/>
    <s v="food/food trucks"/>
    <n v="0.69450000000000001"/>
    <m/>
    <x v="0"/>
    <s v="food trucks"/>
    <n v="0"/>
    <n v="0"/>
    <n v="0"/>
    <n v="1"/>
  </r>
  <r>
    <n v="859"/>
    <s v="Martinez Ltd"/>
    <s v="Multi-layered upward-trending groupware"/>
    <n v="7300"/>
    <n v="2594"/>
    <x v="0"/>
    <n v="63"/>
    <s v="US"/>
    <s v="USD"/>
    <n v="1362117600"/>
    <d v="2013-03-01T06:00:00"/>
    <s v="3/19/2013"/>
    <x v="250"/>
    <x v="2"/>
    <n v="1363669200"/>
    <d v="2013-03-19T05:00:00"/>
    <s v="3/19/2013"/>
    <b v="0"/>
    <b v="1"/>
    <s v="theater/plays"/>
    <n v="0.35534246575342465"/>
    <m/>
    <x v="3"/>
    <s v="plays"/>
    <n v="0"/>
    <n v="0"/>
    <n v="0"/>
    <n v="1"/>
  </r>
  <r>
    <n v="860"/>
    <s v="Lee PLC"/>
    <s v="Re-contextualized leadingedge firmware"/>
    <n v="2000"/>
    <n v="5033"/>
    <x v="1"/>
    <n v="65"/>
    <s v="US"/>
    <s v="USD"/>
    <n v="1550556000"/>
    <d v="2019-02-19T06:00:00"/>
    <s v="3/1/2019"/>
    <x v="772"/>
    <x v="3"/>
    <n v="1551420000"/>
    <d v="2019-03-01T06:00:00"/>
    <s v="3/1/2019"/>
    <b v="0"/>
    <b v="1"/>
    <s v="technology/wearables"/>
    <n v="2.5165000000000002"/>
    <m/>
    <x v="2"/>
    <s v="wearables"/>
    <n v="0"/>
    <n v="0"/>
    <n v="0"/>
    <n v="0"/>
  </r>
  <r>
    <n v="861"/>
    <s v="Young, Ramsey and Powell"/>
    <s v="Devolved disintermediate analyzer"/>
    <n v="8800"/>
    <n v="9317"/>
    <x v="1"/>
    <n v="163"/>
    <s v="US"/>
    <s v="USD"/>
    <n v="1269147600"/>
    <d v="2010-03-21T05:00:00"/>
    <s v="3/29/2010"/>
    <x v="773"/>
    <x v="6"/>
    <n v="1269838800"/>
    <d v="2010-03-29T05:00:00"/>
    <s v="3/29/2010"/>
    <b v="0"/>
    <b v="0"/>
    <s v="theater/plays"/>
    <n v="1.0587500000000001"/>
    <m/>
    <x v="3"/>
    <s v="plays"/>
    <n v="0"/>
    <n v="0"/>
    <n v="0"/>
    <n v="0"/>
  </r>
  <r>
    <n v="862"/>
    <s v="Lewis and Sons"/>
    <s v="Profound disintermediate open system"/>
    <n v="3500"/>
    <n v="6560"/>
    <x v="1"/>
    <n v="85"/>
    <s v="US"/>
    <s v="USD"/>
    <n v="1312174800"/>
    <d v="2011-08-01T05:00:00"/>
    <s v="8/5/2011"/>
    <x v="774"/>
    <x v="8"/>
    <n v="1312520400"/>
    <d v="2011-08-05T05:00:00"/>
    <s v="8/5/2011"/>
    <b v="0"/>
    <b v="0"/>
    <s v="theater/plays"/>
    <n v="1.8742857142857143"/>
    <m/>
    <x v="3"/>
    <s v="plays"/>
    <n v="0"/>
    <n v="0"/>
    <n v="0"/>
    <n v="0"/>
  </r>
  <r>
    <n v="863"/>
    <s v="Davis-Johnson"/>
    <s v="Automated reciprocal protocol"/>
    <n v="1400"/>
    <n v="5415"/>
    <x v="1"/>
    <n v="217"/>
    <s v="US"/>
    <s v="USD"/>
    <n v="1434517200"/>
    <d v="2015-06-17T05:00:00"/>
    <s v="7/10/2015"/>
    <x v="331"/>
    <x v="0"/>
    <n v="1436504400"/>
    <d v="2015-07-10T05:00:00"/>
    <s v="7/10/2015"/>
    <b v="0"/>
    <b v="1"/>
    <s v="film &amp; video/television"/>
    <n v="3.8678571428571429"/>
    <m/>
    <x v="4"/>
    <s v="television"/>
    <n v="0"/>
    <n v="0"/>
    <n v="0"/>
    <n v="0"/>
  </r>
  <r>
    <n v="864"/>
    <s v="Stevenson-Thompson"/>
    <s v="Automated static workforce"/>
    <n v="4200"/>
    <n v="14577"/>
    <x v="1"/>
    <n v="150"/>
    <s v="US"/>
    <s v="USD"/>
    <n v="1471582800"/>
    <d v="2016-08-19T05:00:00"/>
    <s v="8/24/2016"/>
    <x v="775"/>
    <x v="7"/>
    <n v="1472014800"/>
    <d v="2016-08-24T05:00:00"/>
    <s v="8/24/2016"/>
    <b v="0"/>
    <b v="0"/>
    <s v="film &amp; video/shorts"/>
    <n v="3.4707142857142856"/>
    <m/>
    <x v="4"/>
    <s v="shorts"/>
    <n v="0"/>
    <n v="0"/>
    <n v="0"/>
    <n v="0"/>
  </r>
  <r>
    <n v="865"/>
    <s v="Ellis, Smith and Armstrong"/>
    <s v="Horizontal attitude-oriented help-desk"/>
    <n v="81000"/>
    <n v="150515"/>
    <x v="1"/>
    <n v="3272"/>
    <s v="US"/>
    <s v="USD"/>
    <n v="1410757200"/>
    <d v="2014-09-15T05:00:00"/>
    <s v="9/24/2014"/>
    <x v="776"/>
    <x v="1"/>
    <n v="1411534800"/>
    <d v="2014-09-24T05:00:00"/>
    <s v="9/24/2014"/>
    <b v="0"/>
    <b v="0"/>
    <s v="theater/plays"/>
    <n v="1.8582098765432098"/>
    <m/>
    <x v="3"/>
    <s v="plays"/>
    <n v="0"/>
    <n v="0"/>
    <n v="0"/>
    <n v="0"/>
  </r>
  <r>
    <n v="866"/>
    <s v="Jackson-Brown"/>
    <s v="Versatile 5thgeneration matrices"/>
    <n v="182800"/>
    <n v="79045"/>
    <x v="3"/>
    <n v="898"/>
    <s v="US"/>
    <s v="USD"/>
    <n v="1304830800"/>
    <d v="2011-05-08T05:00:00"/>
    <s v="5/9/2011"/>
    <x v="777"/>
    <x v="8"/>
    <n v="1304917200"/>
    <d v="2011-05-09T05:00:00"/>
    <s v="5/9/2011"/>
    <b v="0"/>
    <b v="0"/>
    <s v="photography/photography books"/>
    <n v="0.43241247264770238"/>
    <m/>
    <x v="7"/>
    <s v="photography books"/>
    <n v="1"/>
    <n v="0"/>
    <n v="0"/>
    <n v="0"/>
  </r>
  <r>
    <n v="867"/>
    <s v="Kane, Pruitt and Rivera"/>
    <s v="Cross-platform next generation service-desk"/>
    <n v="4800"/>
    <n v="7797"/>
    <x v="1"/>
    <n v="300"/>
    <s v="US"/>
    <s v="USD"/>
    <n v="1539061200"/>
    <d v="2018-10-09T05:00:00"/>
    <s v="10/15/2018"/>
    <x v="778"/>
    <x v="9"/>
    <n v="1539579600"/>
    <d v="2018-10-15T05:00:00"/>
    <s v="10/15/2018"/>
    <b v="0"/>
    <b v="0"/>
    <s v="food/food trucks"/>
    <n v="1.6243749999999999"/>
    <m/>
    <x v="0"/>
    <s v="food trucks"/>
    <n v="0"/>
    <n v="0"/>
    <n v="0"/>
    <n v="0"/>
  </r>
  <r>
    <n v="868"/>
    <s v="Wood, Buckley and Meza"/>
    <s v="Front-line web-enabled installation"/>
    <n v="7000"/>
    <n v="12939"/>
    <x v="1"/>
    <n v="126"/>
    <s v="US"/>
    <s v="USD"/>
    <n v="1381554000"/>
    <d v="2013-10-12T05:00:00"/>
    <s v="10/23/2013"/>
    <x v="779"/>
    <x v="2"/>
    <n v="1382504400"/>
    <d v="2013-10-23T05:00:00"/>
    <s v="10/23/2013"/>
    <b v="0"/>
    <b v="0"/>
    <s v="theater/plays"/>
    <n v="1.8484285714285715"/>
    <m/>
    <x v="3"/>
    <s v="plays"/>
    <n v="0"/>
    <n v="0"/>
    <n v="0"/>
    <n v="0"/>
  </r>
  <r>
    <n v="869"/>
    <s v="Brown-Williams"/>
    <s v="Multi-channeled responsive product"/>
    <n v="161900"/>
    <n v="38376"/>
    <x v="0"/>
    <n v="526"/>
    <s v="US"/>
    <s v="USD"/>
    <n v="1277096400"/>
    <d v="2010-06-21T05:00:00"/>
    <s v="7/5/2010"/>
    <x v="780"/>
    <x v="6"/>
    <n v="1278306000"/>
    <d v="2010-07-05T05:00:00"/>
    <s v="7/5/2010"/>
    <b v="0"/>
    <b v="0"/>
    <s v="film &amp; video/drama"/>
    <n v="0.23703520691785052"/>
    <m/>
    <x v="4"/>
    <s v="drama"/>
    <n v="0"/>
    <n v="0"/>
    <n v="0"/>
    <n v="1"/>
  </r>
  <r>
    <n v="870"/>
    <s v="Hansen-Austin"/>
    <s v="Adaptive demand-driven encryption"/>
    <n v="7700"/>
    <n v="6920"/>
    <x v="0"/>
    <n v="121"/>
    <s v="US"/>
    <s v="USD"/>
    <n v="1440392400"/>
    <d v="2015-08-24T05:00:00"/>
    <s v="9/18/2015"/>
    <x v="781"/>
    <x v="0"/>
    <n v="1442552400"/>
    <d v="2015-09-18T05:00:00"/>
    <s v="9/18/2015"/>
    <b v="0"/>
    <b v="0"/>
    <s v="theater/plays"/>
    <n v="0.89870129870129867"/>
    <m/>
    <x v="3"/>
    <s v="plays"/>
    <n v="0"/>
    <n v="0"/>
    <n v="0"/>
    <n v="1"/>
  </r>
  <r>
    <n v="871"/>
    <s v="Santana-George"/>
    <s v="Re-engineered client-driven knowledge user"/>
    <n v="71500"/>
    <n v="194912"/>
    <x v="1"/>
    <n v="2320"/>
    <s v="US"/>
    <s v="USD"/>
    <n v="1509512400"/>
    <d v="2017-11-01T05:00:00"/>
    <s v="11/19/2017"/>
    <x v="782"/>
    <x v="5"/>
    <n v="1511071200"/>
    <d v="2017-11-19T06:00:00"/>
    <s v="11/19/2017"/>
    <b v="0"/>
    <b v="1"/>
    <s v="theater/plays"/>
    <n v="2.7260419580419581"/>
    <m/>
    <x v="3"/>
    <s v="plays"/>
    <n v="0"/>
    <n v="0"/>
    <n v="0"/>
    <n v="0"/>
  </r>
  <r>
    <n v="872"/>
    <s v="Davis LLC"/>
    <s v="Compatible logistical paradigm"/>
    <n v="4700"/>
    <n v="7992"/>
    <x v="1"/>
    <n v="81"/>
    <s v="AU"/>
    <s v="AUD"/>
    <n v="1535950800"/>
    <d v="2018-09-03T05:00:00"/>
    <s v="9/8/2018"/>
    <x v="783"/>
    <x v="9"/>
    <n v="1536382800"/>
    <d v="2018-09-08T05:00:00"/>
    <s v="9/8/2018"/>
    <b v="0"/>
    <b v="0"/>
    <s v="film &amp; video/science fiction"/>
    <n v="1.7004255319148935"/>
    <m/>
    <x v="4"/>
    <s v="science fiction"/>
    <n v="0"/>
    <n v="0"/>
    <n v="0"/>
    <n v="0"/>
  </r>
  <r>
    <n v="873"/>
    <s v="Vazquez, Ochoa and Clark"/>
    <s v="Intuitive value-added installation"/>
    <n v="42100"/>
    <n v="79268"/>
    <x v="1"/>
    <n v="1887"/>
    <s v="US"/>
    <s v="USD"/>
    <n v="1389160800"/>
    <d v="2014-01-08T06:00:00"/>
    <s v="1/13/2014"/>
    <x v="393"/>
    <x v="1"/>
    <n v="1389592800"/>
    <d v="2014-01-13T06:00:00"/>
    <s v="1/13/2014"/>
    <b v="0"/>
    <b v="0"/>
    <s v="photography/photography books"/>
    <n v="1.8828503562945369"/>
    <m/>
    <x v="7"/>
    <s v="photography books"/>
    <n v="0"/>
    <n v="0"/>
    <n v="0"/>
    <n v="0"/>
  </r>
  <r>
    <n v="874"/>
    <s v="Chung-Nguyen"/>
    <s v="Managed discrete parallelism"/>
    <n v="40200"/>
    <n v="139468"/>
    <x v="1"/>
    <n v="4358"/>
    <s v="US"/>
    <s v="USD"/>
    <n v="1271998800"/>
    <d v="2010-04-23T05:00:00"/>
    <s v="5/31/2010"/>
    <x v="784"/>
    <x v="6"/>
    <n v="1275282000"/>
    <d v="2010-05-31T05:00:00"/>
    <s v="5/31/2010"/>
    <b v="0"/>
    <b v="1"/>
    <s v="photography/photography books"/>
    <n v="3.4693532338308457"/>
    <m/>
    <x v="7"/>
    <s v="photography books"/>
    <n v="0"/>
    <n v="0"/>
    <n v="0"/>
    <n v="0"/>
  </r>
  <r>
    <n v="875"/>
    <s v="Mueller-Harmon"/>
    <s v="Implemented tangible approach"/>
    <n v="7900"/>
    <n v="5465"/>
    <x v="0"/>
    <n v="67"/>
    <s v="US"/>
    <s v="USD"/>
    <n v="1294898400"/>
    <d v="2011-01-13T06:00:00"/>
    <s v="1/14/2011"/>
    <x v="785"/>
    <x v="8"/>
    <n v="1294984800"/>
    <d v="2011-01-14T06:00:00"/>
    <s v="1/14/2011"/>
    <b v="0"/>
    <b v="0"/>
    <s v="music/rock"/>
    <n v="0.6917721518987342"/>
    <m/>
    <x v="1"/>
    <s v="rock"/>
    <n v="0"/>
    <n v="0"/>
    <n v="0"/>
    <n v="1"/>
  </r>
  <r>
    <n v="876"/>
    <s v="Dixon, Perez and Banks"/>
    <s v="Re-engineered encompassing definition"/>
    <n v="8300"/>
    <n v="2111"/>
    <x v="0"/>
    <n v="57"/>
    <s v="CA"/>
    <s v="CAD"/>
    <n v="1559970000"/>
    <d v="2019-06-08T05:00:00"/>
    <s v="7/2/2019"/>
    <x v="229"/>
    <x v="3"/>
    <n v="1562043600"/>
    <d v="2019-07-02T05:00:00"/>
    <s v="7/2/2019"/>
    <b v="0"/>
    <b v="0"/>
    <s v="photography/photography books"/>
    <n v="0.25433734939759034"/>
    <m/>
    <x v="7"/>
    <s v="photography books"/>
    <n v="0"/>
    <n v="0"/>
    <n v="0"/>
    <n v="1"/>
  </r>
  <r>
    <n v="877"/>
    <s v="Estrada Group"/>
    <s v="Multi-lateral uniform collaboration"/>
    <n v="163600"/>
    <n v="126628"/>
    <x v="0"/>
    <n v="1229"/>
    <s v="US"/>
    <s v="USD"/>
    <n v="1469509200"/>
    <d v="2016-07-26T05:00:00"/>
    <s v="7/27/2016"/>
    <x v="786"/>
    <x v="7"/>
    <n v="1469595600"/>
    <d v="2016-07-27T05:00:00"/>
    <s v="7/27/2016"/>
    <b v="0"/>
    <b v="0"/>
    <s v="food/food trucks"/>
    <n v="0.77400977995110021"/>
    <m/>
    <x v="0"/>
    <s v="food trucks"/>
    <n v="0"/>
    <n v="0"/>
    <n v="0"/>
    <n v="1"/>
  </r>
  <r>
    <n v="878"/>
    <s v="Lutz Group"/>
    <s v="Enterprise-wide foreground paradigm"/>
    <n v="2700"/>
    <n v="1012"/>
    <x v="0"/>
    <n v="12"/>
    <s v="IT"/>
    <s v="EUR"/>
    <n v="1579068000"/>
    <d v="2020-01-15T06:00:00"/>
    <s v="2/8/2020"/>
    <x v="787"/>
    <x v="10"/>
    <n v="1581141600"/>
    <d v="2020-02-08T06:00:00"/>
    <s v="2/8/2020"/>
    <b v="0"/>
    <b v="0"/>
    <s v="music/metal"/>
    <n v="0.37481481481481482"/>
    <m/>
    <x v="1"/>
    <s v="metal"/>
    <n v="0"/>
    <n v="0"/>
    <n v="0"/>
    <n v="1"/>
  </r>
  <r>
    <n v="879"/>
    <s v="Ortiz Inc"/>
    <s v="Stand-alone incremental parallelism"/>
    <n v="1000"/>
    <n v="5438"/>
    <x v="1"/>
    <n v="53"/>
    <s v="US"/>
    <s v="USD"/>
    <n v="1487743200"/>
    <d v="2017-02-22T06:00:00"/>
    <s v="3/3/2017"/>
    <x v="341"/>
    <x v="5"/>
    <n v="1488520800"/>
    <d v="2017-03-03T06:00:00"/>
    <s v="3/3/2017"/>
    <b v="0"/>
    <b v="0"/>
    <s v="publishing/nonfiction"/>
    <n v="5.4379999999999997"/>
    <m/>
    <x v="5"/>
    <s v="nonfiction"/>
    <n v="0"/>
    <n v="0"/>
    <n v="0"/>
    <n v="0"/>
  </r>
  <r>
    <n v="880"/>
    <s v="Craig, Ellis and Miller"/>
    <s v="Persevering 5thgeneration throughput"/>
    <n v="84500"/>
    <n v="193101"/>
    <x v="1"/>
    <n v="2414"/>
    <s v="US"/>
    <s v="USD"/>
    <n v="1563685200"/>
    <d v="2019-07-21T05:00:00"/>
    <s v="7/23/2019"/>
    <x v="788"/>
    <x v="3"/>
    <n v="1563858000"/>
    <d v="2019-07-23T05:00:00"/>
    <s v="7/23/2019"/>
    <b v="0"/>
    <b v="0"/>
    <s v="music/electric music"/>
    <n v="2.2852189349112426"/>
    <m/>
    <x v="1"/>
    <s v="electric music"/>
    <n v="0"/>
    <n v="0"/>
    <n v="0"/>
    <n v="0"/>
  </r>
  <r>
    <n v="881"/>
    <s v="Charles Inc"/>
    <s v="Implemented object-oriented synergy"/>
    <n v="81300"/>
    <n v="31665"/>
    <x v="0"/>
    <n v="452"/>
    <s v="US"/>
    <s v="USD"/>
    <n v="1436418000"/>
    <d v="2015-07-09T05:00:00"/>
    <s v="8/7/2015"/>
    <x v="789"/>
    <x v="0"/>
    <n v="1438923600"/>
    <d v="2015-08-07T05:00:00"/>
    <s v="8/7/2015"/>
    <b v="0"/>
    <b v="1"/>
    <s v="theater/plays"/>
    <n v="0.38948339483394834"/>
    <m/>
    <x v="3"/>
    <s v="plays"/>
    <n v="0"/>
    <n v="0"/>
    <n v="0"/>
    <n v="1"/>
  </r>
  <r>
    <n v="882"/>
    <s v="White-Rosario"/>
    <s v="Balanced demand-driven definition"/>
    <n v="800"/>
    <n v="2960"/>
    <x v="1"/>
    <n v="80"/>
    <s v="US"/>
    <s v="USD"/>
    <n v="1421820000"/>
    <d v="2015-01-21T06:00:00"/>
    <s v="1/25/2015"/>
    <x v="790"/>
    <x v="0"/>
    <n v="1422165600"/>
    <d v="2015-01-25T06:00:00"/>
    <s v="1/25/2015"/>
    <b v="0"/>
    <b v="0"/>
    <s v="theater/plays"/>
    <n v="3.7"/>
    <m/>
    <x v="3"/>
    <s v="plays"/>
    <n v="0"/>
    <n v="0"/>
    <n v="0"/>
    <n v="0"/>
  </r>
  <r>
    <n v="883"/>
    <s v="Simmons-Villarreal"/>
    <s v="Customer-focused mobile Graphic Interface"/>
    <n v="3400"/>
    <n v="8089"/>
    <x v="1"/>
    <n v="193"/>
    <s v="US"/>
    <s v="USD"/>
    <n v="1274763600"/>
    <d v="2010-05-25T05:00:00"/>
    <s v="6/30/2010"/>
    <x v="791"/>
    <x v="6"/>
    <n v="1277874000"/>
    <d v="2010-06-30T05:00:00"/>
    <s v="6/30/2010"/>
    <b v="0"/>
    <b v="0"/>
    <s v="film &amp; video/shorts"/>
    <n v="2.3791176470588233"/>
    <m/>
    <x v="4"/>
    <s v="shorts"/>
    <n v="0"/>
    <n v="0"/>
    <n v="0"/>
    <n v="0"/>
  </r>
  <r>
    <n v="884"/>
    <s v="Strickland Group"/>
    <s v="Horizontal secondary interface"/>
    <n v="170800"/>
    <n v="109374"/>
    <x v="0"/>
    <n v="1886"/>
    <s v="US"/>
    <s v="USD"/>
    <n v="1399179600"/>
    <d v="2014-05-04T05:00:00"/>
    <s v="5/6/2014"/>
    <x v="792"/>
    <x v="1"/>
    <n v="1399352400"/>
    <d v="2014-05-06T05:00:00"/>
    <s v="5/6/2014"/>
    <b v="0"/>
    <b v="1"/>
    <s v="theater/plays"/>
    <n v="0.64036299765807958"/>
    <m/>
    <x v="3"/>
    <s v="plays"/>
    <n v="0"/>
    <n v="0"/>
    <n v="0"/>
    <n v="1"/>
  </r>
  <r>
    <n v="885"/>
    <s v="Lynch Ltd"/>
    <s v="Virtual analyzing collaboration"/>
    <n v="1800"/>
    <n v="2129"/>
    <x v="1"/>
    <n v="52"/>
    <s v="US"/>
    <s v="USD"/>
    <n v="1275800400"/>
    <d v="2010-06-06T05:00:00"/>
    <s v="7/14/2010"/>
    <x v="556"/>
    <x v="6"/>
    <n v="1279083600"/>
    <d v="2010-07-14T05:00:00"/>
    <s v="7/14/2010"/>
    <b v="0"/>
    <b v="0"/>
    <s v="theater/plays"/>
    <n v="1.1827777777777777"/>
    <m/>
    <x v="3"/>
    <s v="plays"/>
    <n v="0"/>
    <n v="0"/>
    <n v="0"/>
    <n v="0"/>
  </r>
  <r>
    <n v="886"/>
    <s v="Sanders LLC"/>
    <s v="Multi-tiered explicit focus group"/>
    <n v="150600"/>
    <n v="127745"/>
    <x v="0"/>
    <n v="1825"/>
    <s v="US"/>
    <s v="USD"/>
    <n v="1282798800"/>
    <d v="2010-08-26T05:00:00"/>
    <s v="9/13/2010"/>
    <x v="488"/>
    <x v="6"/>
    <n v="1284354000"/>
    <d v="2010-09-13T05:00:00"/>
    <s v="9/13/2010"/>
    <b v="0"/>
    <b v="0"/>
    <s v="music/indie rock"/>
    <n v="0.84824037184594958"/>
    <m/>
    <x v="1"/>
    <s v="indie rock"/>
    <n v="0"/>
    <n v="0"/>
    <n v="0"/>
    <n v="1"/>
  </r>
  <r>
    <n v="887"/>
    <s v="Cooper LLC"/>
    <s v="Multi-layered systematic knowledgebase"/>
    <n v="7800"/>
    <n v="2289"/>
    <x v="0"/>
    <n v="31"/>
    <s v="US"/>
    <s v="USD"/>
    <n v="1437109200"/>
    <d v="2015-07-17T05:00:00"/>
    <s v="9/2/2015"/>
    <x v="232"/>
    <x v="0"/>
    <n v="1441170000"/>
    <d v="2015-09-02T05:00:00"/>
    <s v="9/2/2015"/>
    <b v="0"/>
    <b v="1"/>
    <s v="theater/plays"/>
    <n v="0.29346153846153844"/>
    <m/>
    <x v="3"/>
    <s v="plays"/>
    <n v="0"/>
    <n v="0"/>
    <n v="0"/>
    <n v="1"/>
  </r>
  <r>
    <n v="888"/>
    <s v="Palmer Ltd"/>
    <s v="Reverse-engineered uniform knowledge user"/>
    <n v="5800"/>
    <n v="12174"/>
    <x v="1"/>
    <n v="290"/>
    <s v="US"/>
    <s v="USD"/>
    <n v="1491886800"/>
    <d v="2017-04-11T05:00:00"/>
    <s v="4/30/2017"/>
    <x v="793"/>
    <x v="5"/>
    <n v="1493528400"/>
    <d v="2017-04-30T05:00:00"/>
    <s v="4/30/2017"/>
    <b v="0"/>
    <b v="0"/>
    <s v="theater/plays"/>
    <n v="2.0989655172413793"/>
    <m/>
    <x v="3"/>
    <s v="plays"/>
    <n v="0"/>
    <n v="0"/>
    <n v="0"/>
    <n v="0"/>
  </r>
  <r>
    <n v="889"/>
    <s v="Santos Group"/>
    <s v="Secured dynamic capacity"/>
    <n v="5600"/>
    <n v="9508"/>
    <x v="1"/>
    <n v="122"/>
    <s v="US"/>
    <s v="USD"/>
    <n v="1394600400"/>
    <d v="2014-03-12T05:00:00"/>
    <s v="3/19/2014"/>
    <x v="794"/>
    <x v="1"/>
    <n v="1395205200"/>
    <d v="2014-03-19T05:00:00"/>
    <s v="3/19/2014"/>
    <b v="0"/>
    <b v="1"/>
    <s v="music/electric music"/>
    <n v="1.697857142857143"/>
    <m/>
    <x v="1"/>
    <s v="electric music"/>
    <n v="0"/>
    <n v="0"/>
    <n v="0"/>
    <n v="0"/>
  </r>
  <r>
    <n v="890"/>
    <s v="Christian, Kim and Jimenez"/>
    <s v="Devolved foreground throughput"/>
    <n v="134400"/>
    <n v="155849"/>
    <x v="1"/>
    <n v="1470"/>
    <s v="US"/>
    <s v="USD"/>
    <n v="1561352400"/>
    <d v="2019-06-24T05:00:00"/>
    <s v="6/25/2019"/>
    <x v="138"/>
    <x v="3"/>
    <n v="1561438800"/>
    <d v="2019-06-25T05:00:00"/>
    <s v="6/25/2019"/>
    <b v="0"/>
    <b v="0"/>
    <s v="music/indie rock"/>
    <n v="1.1595907738095239"/>
    <m/>
    <x v="1"/>
    <s v="indie rock"/>
    <n v="0"/>
    <n v="0"/>
    <n v="0"/>
    <n v="0"/>
  </r>
  <r>
    <n v="891"/>
    <s v="Williams, Price and Hurley"/>
    <s v="Synchronized demand-driven infrastructure"/>
    <n v="3000"/>
    <n v="7758"/>
    <x v="1"/>
    <n v="165"/>
    <s v="CA"/>
    <s v="CAD"/>
    <n v="1322892000"/>
    <d v="2011-12-03T06:00:00"/>
    <s v="1/16/2012"/>
    <x v="795"/>
    <x v="4"/>
    <n v="1326693600"/>
    <d v="2012-01-16T06:00:00"/>
    <s v="1/16/2012"/>
    <b v="0"/>
    <b v="0"/>
    <s v="film &amp; video/documentary"/>
    <n v="2.5859999999999999"/>
    <m/>
    <x v="4"/>
    <s v="documentary"/>
    <n v="0"/>
    <n v="0"/>
    <n v="0"/>
    <n v="0"/>
  </r>
  <r>
    <n v="892"/>
    <s v="Anderson, Parks and Estrada"/>
    <s v="Realigned discrete structure"/>
    <n v="6000"/>
    <n v="13835"/>
    <x v="1"/>
    <n v="182"/>
    <s v="US"/>
    <s v="USD"/>
    <n v="1274418000"/>
    <d v="2010-05-21T05:00:00"/>
    <s v="7/1/2010"/>
    <x v="796"/>
    <x v="6"/>
    <n v="1277960400"/>
    <d v="2010-07-01T05:00:00"/>
    <s v="7/1/2010"/>
    <b v="0"/>
    <b v="0"/>
    <s v="publishing/translations"/>
    <n v="2.3058333333333332"/>
    <m/>
    <x v="5"/>
    <s v="translations"/>
    <n v="0"/>
    <n v="0"/>
    <n v="0"/>
    <n v="0"/>
  </r>
  <r>
    <n v="893"/>
    <s v="Collins-Martinez"/>
    <s v="Progressive grid-enabled website"/>
    <n v="8400"/>
    <n v="10770"/>
    <x v="1"/>
    <n v="199"/>
    <s v="IT"/>
    <s v="EUR"/>
    <n v="1434344400"/>
    <d v="2015-06-15T05:00:00"/>
    <s v="6/19/2015"/>
    <x v="797"/>
    <x v="0"/>
    <n v="1434690000"/>
    <d v="2015-06-19T05:00:00"/>
    <s v="6/19/2015"/>
    <b v="0"/>
    <b v="1"/>
    <s v="film &amp; video/documentary"/>
    <n v="1.2821428571428573"/>
    <m/>
    <x v="4"/>
    <s v="documentary"/>
    <n v="0"/>
    <n v="0"/>
    <n v="0"/>
    <n v="0"/>
  </r>
  <r>
    <n v="894"/>
    <s v="Barrett Inc"/>
    <s v="Organic cohesive neural-net"/>
    <n v="1700"/>
    <n v="3208"/>
    <x v="1"/>
    <n v="56"/>
    <s v="GB"/>
    <s v="GBP"/>
    <n v="1373518800"/>
    <d v="2013-07-11T05:00:00"/>
    <s v="8/10/2013"/>
    <x v="798"/>
    <x v="2"/>
    <n v="1376110800"/>
    <d v="2013-08-10T05:00:00"/>
    <s v="8/10/2013"/>
    <b v="0"/>
    <b v="1"/>
    <s v="film &amp; video/television"/>
    <n v="1.8870588235294117"/>
    <m/>
    <x v="4"/>
    <s v="television"/>
    <n v="0"/>
    <n v="0"/>
    <n v="0"/>
    <n v="0"/>
  </r>
  <r>
    <n v="895"/>
    <s v="Adams-Rollins"/>
    <s v="Integrated demand-driven info-mediaries"/>
    <n v="159800"/>
    <n v="11108"/>
    <x v="0"/>
    <n v="107"/>
    <s v="US"/>
    <s v="USD"/>
    <n v="1517637600"/>
    <d v="2018-02-03T06:00:00"/>
    <s v="2/12/2018"/>
    <x v="799"/>
    <x v="9"/>
    <n v="1518415200"/>
    <d v="2018-02-12T06:00:00"/>
    <s v="2/12/2018"/>
    <b v="0"/>
    <b v="0"/>
    <s v="theater/plays"/>
    <n v="6.9511889862327911E-2"/>
    <m/>
    <x v="3"/>
    <s v="plays"/>
    <n v="0"/>
    <n v="0"/>
    <n v="0"/>
    <n v="1"/>
  </r>
  <r>
    <n v="896"/>
    <s v="Wright-Bryant"/>
    <s v="Reverse-engineered client-server extranet"/>
    <n v="19800"/>
    <n v="153338"/>
    <x v="1"/>
    <n v="1460"/>
    <s v="AU"/>
    <s v="AUD"/>
    <n v="1310619600"/>
    <d v="2011-07-14T05:00:00"/>
    <s v="7/17/2011"/>
    <x v="800"/>
    <x v="8"/>
    <n v="1310878800"/>
    <d v="2011-07-17T05:00:00"/>
    <s v="7/17/2011"/>
    <b v="0"/>
    <b v="1"/>
    <s v="food/food trucks"/>
    <n v="7.7443434343434348"/>
    <m/>
    <x v="0"/>
    <s v="food trucks"/>
    <n v="0"/>
    <n v="0"/>
    <n v="0"/>
    <n v="0"/>
  </r>
  <r>
    <n v="897"/>
    <s v="Berry-Cannon"/>
    <s v="Organized discrete encoding"/>
    <n v="8800"/>
    <n v="2437"/>
    <x v="0"/>
    <n v="27"/>
    <s v="US"/>
    <s v="USD"/>
    <n v="1556427600"/>
    <d v="2019-04-28T05:00:00"/>
    <s v="4/30/2019"/>
    <x v="368"/>
    <x v="3"/>
    <n v="1556600400"/>
    <d v="2019-04-30T05:00:00"/>
    <s v="4/30/2019"/>
    <b v="0"/>
    <b v="0"/>
    <s v="theater/plays"/>
    <n v="0.27693181818181817"/>
    <m/>
    <x v="3"/>
    <s v="plays"/>
    <n v="0"/>
    <n v="0"/>
    <n v="0"/>
    <n v="1"/>
  </r>
  <r>
    <n v="898"/>
    <s v="Davis-Gonzalez"/>
    <s v="Balanced regional flexibility"/>
    <n v="179100"/>
    <n v="93991"/>
    <x v="0"/>
    <n v="1221"/>
    <s v="US"/>
    <s v="USD"/>
    <n v="1576476000"/>
    <d v="2019-12-16T06:00:00"/>
    <s v="12/22/2019"/>
    <x v="801"/>
    <x v="3"/>
    <n v="1576994400"/>
    <d v="2019-12-22T06:00:00"/>
    <s v="12/22/2019"/>
    <b v="0"/>
    <b v="0"/>
    <s v="film &amp; video/documentary"/>
    <n v="0.52479620323841425"/>
    <m/>
    <x v="4"/>
    <s v="documentary"/>
    <n v="0"/>
    <n v="0"/>
    <n v="0"/>
    <n v="1"/>
  </r>
  <r>
    <n v="899"/>
    <s v="Best-Young"/>
    <s v="Implemented multimedia time-frame"/>
    <n v="3100"/>
    <n v="12620"/>
    <x v="1"/>
    <n v="123"/>
    <s v="CH"/>
    <s v="CHF"/>
    <n v="1381122000"/>
    <d v="2013-10-07T05:00:00"/>
    <s v="10/25/2013"/>
    <x v="802"/>
    <x v="2"/>
    <n v="1382677200"/>
    <d v="2013-10-25T05:00:00"/>
    <s v="10/25/2013"/>
    <b v="0"/>
    <b v="0"/>
    <s v="music/jazz"/>
    <n v="4.0709677419354842"/>
    <m/>
    <x v="1"/>
    <s v="jazz"/>
    <n v="0"/>
    <n v="0"/>
    <n v="0"/>
    <n v="0"/>
  </r>
  <r>
    <n v="900"/>
    <s v="Powers, Smith and Deleon"/>
    <s v="Enhanced uniform service-desk"/>
    <n v="100"/>
    <n v="2"/>
    <x v="0"/>
    <n v="1"/>
    <s v="US"/>
    <s v="USD"/>
    <n v="1411102800"/>
    <d v="2014-09-19T05:00:00"/>
    <s v="9/20/2014"/>
    <x v="803"/>
    <x v="1"/>
    <n v="1411189200"/>
    <d v="2014-09-20T05:00:00"/>
    <s v="9/20/2014"/>
    <b v="0"/>
    <b v="1"/>
    <s v="technology/web"/>
    <n v="0.02"/>
    <m/>
    <x v="2"/>
    <s v="web"/>
    <n v="0"/>
    <n v="0"/>
    <n v="0"/>
    <n v="1"/>
  </r>
  <r>
    <n v="901"/>
    <s v="Hogan Group"/>
    <s v="Versatile bottom-line definition"/>
    <n v="5600"/>
    <n v="8746"/>
    <x v="1"/>
    <n v="159"/>
    <s v="US"/>
    <s v="USD"/>
    <n v="1531803600"/>
    <d v="2018-07-17T05:00:00"/>
    <s v="8/19/2018"/>
    <x v="482"/>
    <x v="9"/>
    <n v="1534654800"/>
    <d v="2018-08-19T05:00:00"/>
    <s v="8/19/2018"/>
    <b v="0"/>
    <b v="1"/>
    <s v="music/rock"/>
    <n v="1.5617857142857143"/>
    <m/>
    <x v="1"/>
    <s v="rock"/>
    <n v="0"/>
    <n v="0"/>
    <n v="0"/>
    <n v="0"/>
  </r>
  <r>
    <n v="902"/>
    <s v="Wang, Silva and Byrd"/>
    <s v="Integrated bifurcated software"/>
    <n v="1400"/>
    <n v="3534"/>
    <x v="1"/>
    <n v="110"/>
    <s v="US"/>
    <s v="USD"/>
    <n v="1454133600"/>
    <d v="2016-01-30T06:00:00"/>
    <s v="3/12/2016"/>
    <x v="496"/>
    <x v="7"/>
    <n v="1457762400"/>
    <d v="2016-03-12T06:00:00"/>
    <s v="3/12/2016"/>
    <b v="0"/>
    <b v="0"/>
    <s v="technology/web"/>
    <n v="2.5242857142857145"/>
    <m/>
    <x v="2"/>
    <s v="web"/>
    <n v="0"/>
    <n v="0"/>
    <n v="0"/>
    <n v="0"/>
  </r>
  <r>
    <n v="903"/>
    <s v="Parker-Morris"/>
    <s v="Assimilated next generation instruction set"/>
    <n v="41000"/>
    <n v="709"/>
    <x v="2"/>
    <n v="14"/>
    <s v="US"/>
    <s v="USD"/>
    <n v="1336194000"/>
    <d v="2012-05-05T05:00:00"/>
    <s v="5/20/2012"/>
    <x v="804"/>
    <x v="4"/>
    <n v="1337490000"/>
    <d v="2012-05-20T05:00:00"/>
    <s v="5/20/2012"/>
    <b v="0"/>
    <b v="1"/>
    <s v="publishing/nonfiction"/>
    <n v="1.729268292682927E-2"/>
    <m/>
    <x v="5"/>
    <s v="nonfiction"/>
    <n v="0"/>
    <n v="1"/>
    <n v="0"/>
    <n v="0"/>
  </r>
  <r>
    <n v="904"/>
    <s v="Rodriguez, Johnson and Jackson"/>
    <s v="Digitized foreground array"/>
    <n v="6500"/>
    <n v="795"/>
    <x v="0"/>
    <n v="16"/>
    <s v="US"/>
    <s v="USD"/>
    <n v="1349326800"/>
    <d v="2012-10-04T05:00:00"/>
    <s v="10/8/2012"/>
    <x v="805"/>
    <x v="4"/>
    <n v="1349672400"/>
    <d v="2012-10-08T05:00:00"/>
    <s v="10/8/2012"/>
    <b v="0"/>
    <b v="0"/>
    <s v="publishing/radio &amp; podcasts"/>
    <n v="0.12230769230769231"/>
    <m/>
    <x v="5"/>
    <s v="radio &amp; podcasts"/>
    <n v="0"/>
    <n v="0"/>
    <n v="0"/>
    <n v="1"/>
  </r>
  <r>
    <n v="905"/>
    <s v="Haynes PLC"/>
    <s v="Re-engineered clear-thinking project"/>
    <n v="7900"/>
    <n v="12955"/>
    <x v="1"/>
    <n v="236"/>
    <s v="US"/>
    <s v="USD"/>
    <n v="1379566800"/>
    <d v="2013-09-19T05:00:00"/>
    <s v="9/22/2013"/>
    <x v="806"/>
    <x v="2"/>
    <n v="1379826000"/>
    <d v="2013-09-22T05:00:00"/>
    <s v="9/22/2013"/>
    <b v="0"/>
    <b v="0"/>
    <s v="theater/plays"/>
    <n v="1.6398734177215191"/>
    <m/>
    <x v="3"/>
    <s v="plays"/>
    <n v="0"/>
    <n v="0"/>
    <n v="0"/>
    <n v="0"/>
  </r>
  <r>
    <n v="906"/>
    <s v="Hayes Group"/>
    <s v="Implemented even-keeled standardization"/>
    <n v="5500"/>
    <n v="8964"/>
    <x v="1"/>
    <n v="191"/>
    <s v="US"/>
    <s v="USD"/>
    <n v="1494651600"/>
    <d v="2017-05-13T05:00:00"/>
    <s v="6/18/2017"/>
    <x v="807"/>
    <x v="5"/>
    <n v="1497762000"/>
    <d v="2017-06-18T05:00:00"/>
    <s v="6/18/2017"/>
    <b v="1"/>
    <b v="1"/>
    <s v="film &amp; video/documentary"/>
    <n v="1.6298181818181818"/>
    <m/>
    <x v="4"/>
    <s v="documentary"/>
    <n v="0"/>
    <n v="0"/>
    <n v="0"/>
    <n v="0"/>
  </r>
  <r>
    <n v="907"/>
    <s v="White, Pena and Calhoun"/>
    <s v="Quality-focused asymmetric adapter"/>
    <n v="9100"/>
    <n v="1843"/>
    <x v="0"/>
    <n v="41"/>
    <s v="US"/>
    <s v="USD"/>
    <n v="1303880400"/>
    <d v="2011-04-27T05:00:00"/>
    <s v="5/4/2011"/>
    <x v="808"/>
    <x v="8"/>
    <n v="1304485200"/>
    <d v="2011-05-04T05:00:00"/>
    <s v="5/4/2011"/>
    <b v="0"/>
    <b v="0"/>
    <s v="theater/plays"/>
    <n v="0.20252747252747252"/>
    <m/>
    <x v="3"/>
    <s v="plays"/>
    <n v="0"/>
    <n v="0"/>
    <n v="0"/>
    <n v="1"/>
  </r>
  <r>
    <n v="908"/>
    <s v="Bryant-Pope"/>
    <s v="Networked intangible help-desk"/>
    <n v="38200"/>
    <n v="121950"/>
    <x v="1"/>
    <n v="3934"/>
    <s v="US"/>
    <s v="USD"/>
    <n v="1335934800"/>
    <d v="2012-05-02T05:00:00"/>
    <s v="5/13/2012"/>
    <x v="104"/>
    <x v="4"/>
    <n v="1336885200"/>
    <d v="2012-05-13T05:00:00"/>
    <s v="5/13/2012"/>
    <b v="0"/>
    <b v="0"/>
    <s v="games/video games"/>
    <n v="3.1924083769633507"/>
    <m/>
    <x v="6"/>
    <s v="video games"/>
    <n v="0"/>
    <n v="0"/>
    <n v="0"/>
    <n v="0"/>
  </r>
  <r>
    <n v="909"/>
    <s v="Gates, Li and Thompson"/>
    <s v="Synchronized attitude-oriented frame"/>
    <n v="1800"/>
    <n v="8621"/>
    <x v="1"/>
    <n v="80"/>
    <s v="CA"/>
    <s v="CAD"/>
    <n v="1528088400"/>
    <d v="2018-06-04T05:00:00"/>
    <s v="7/1/2018"/>
    <x v="809"/>
    <x v="9"/>
    <n v="1530421200"/>
    <d v="2018-07-01T05:00:00"/>
    <s v="7/1/2018"/>
    <b v="0"/>
    <b v="1"/>
    <s v="theater/plays"/>
    <n v="4.7894444444444444"/>
    <m/>
    <x v="3"/>
    <s v="plays"/>
    <n v="0"/>
    <n v="0"/>
    <n v="0"/>
    <n v="0"/>
  </r>
  <r>
    <n v="910"/>
    <s v="King-Morris"/>
    <s v="Proactive incremental architecture"/>
    <n v="154500"/>
    <n v="30215"/>
    <x v="3"/>
    <n v="296"/>
    <s v="US"/>
    <s v="USD"/>
    <n v="1421906400"/>
    <d v="2015-01-22T06:00:00"/>
    <s v="1/23/2015"/>
    <x v="810"/>
    <x v="0"/>
    <n v="1421992800"/>
    <d v="2015-01-23T06:00:00"/>
    <s v="1/23/2015"/>
    <b v="0"/>
    <b v="0"/>
    <s v="theater/plays"/>
    <n v="0.19556634304207121"/>
    <m/>
    <x v="3"/>
    <s v="plays"/>
    <n v="1"/>
    <n v="0"/>
    <n v="0"/>
    <n v="0"/>
  </r>
  <r>
    <n v="911"/>
    <s v="Carter, Cole and Curtis"/>
    <s v="Cloned responsive standardization"/>
    <n v="5800"/>
    <n v="11539"/>
    <x v="1"/>
    <n v="462"/>
    <s v="US"/>
    <s v="USD"/>
    <n v="1568005200"/>
    <d v="2019-09-09T05:00:00"/>
    <s v="9/11/2019"/>
    <x v="811"/>
    <x v="3"/>
    <n v="1568178000"/>
    <d v="2019-09-11T05:00:00"/>
    <s v="9/11/2019"/>
    <b v="1"/>
    <b v="0"/>
    <s v="technology/web"/>
    <n v="1.9894827586206896"/>
    <m/>
    <x v="2"/>
    <s v="web"/>
    <n v="0"/>
    <n v="0"/>
    <n v="0"/>
    <n v="0"/>
  </r>
  <r>
    <n v="912"/>
    <s v="Sanchez-Parsons"/>
    <s v="Reduced bifurcated pricing structure"/>
    <n v="1800"/>
    <n v="14310"/>
    <x v="1"/>
    <n v="179"/>
    <s v="US"/>
    <s v="USD"/>
    <n v="1346821200"/>
    <d v="2012-09-05T05:00:00"/>
    <s v="9/18/2012"/>
    <x v="812"/>
    <x v="4"/>
    <n v="1347944400"/>
    <d v="2012-09-18T05:00:00"/>
    <s v="9/18/2012"/>
    <b v="1"/>
    <b v="0"/>
    <s v="film &amp; video/drama"/>
    <n v="7.95"/>
    <m/>
    <x v="4"/>
    <s v="drama"/>
    <n v="0"/>
    <n v="0"/>
    <n v="0"/>
    <n v="0"/>
  </r>
  <r>
    <n v="913"/>
    <s v="Rivera-Pearson"/>
    <s v="Re-engineered asymmetric challenge"/>
    <n v="70200"/>
    <n v="35536"/>
    <x v="0"/>
    <n v="523"/>
    <s v="AU"/>
    <s v="AUD"/>
    <n v="1557637200"/>
    <d v="2019-05-12T05:00:00"/>
    <s v="5/25/2019"/>
    <x v="813"/>
    <x v="3"/>
    <n v="1558760400"/>
    <d v="2019-05-25T05:00:00"/>
    <s v="5/25/2019"/>
    <b v="0"/>
    <b v="0"/>
    <s v="film &amp; video/drama"/>
    <n v="0.50621082621082625"/>
    <m/>
    <x v="4"/>
    <s v="drama"/>
    <n v="0"/>
    <n v="0"/>
    <n v="0"/>
    <n v="1"/>
  </r>
  <r>
    <n v="914"/>
    <s v="Ramirez, Padilla and Barrera"/>
    <s v="Diverse client-driven conglomeration"/>
    <n v="6400"/>
    <n v="3676"/>
    <x v="0"/>
    <n v="141"/>
    <s v="GB"/>
    <s v="GBP"/>
    <n v="1375592400"/>
    <d v="2013-08-04T05:00:00"/>
    <s v="8/16/2013"/>
    <x v="814"/>
    <x v="2"/>
    <n v="1376629200"/>
    <d v="2013-08-16T05:00:00"/>
    <s v="8/16/2013"/>
    <b v="0"/>
    <b v="0"/>
    <s v="theater/plays"/>
    <n v="0.57437499999999997"/>
    <m/>
    <x v="3"/>
    <s v="plays"/>
    <n v="0"/>
    <n v="0"/>
    <n v="0"/>
    <n v="1"/>
  </r>
  <r>
    <n v="915"/>
    <s v="Riggs Group"/>
    <s v="Configurable upward-trending solution"/>
    <n v="125900"/>
    <n v="195936"/>
    <x v="1"/>
    <n v="1866"/>
    <s v="GB"/>
    <s v="GBP"/>
    <n v="1503982800"/>
    <d v="2017-08-29T05:00:00"/>
    <s v="9/7/2017"/>
    <x v="815"/>
    <x v="5"/>
    <n v="1504760400"/>
    <d v="2017-09-07T05:00:00"/>
    <s v="9/7/2017"/>
    <b v="0"/>
    <b v="0"/>
    <s v="film &amp; video/television"/>
    <n v="1.5562827640984909"/>
    <m/>
    <x v="4"/>
    <s v="television"/>
    <n v="0"/>
    <n v="0"/>
    <n v="0"/>
    <n v="0"/>
  </r>
  <r>
    <n v="916"/>
    <s v="Clements Ltd"/>
    <s v="Persistent bandwidth-monitored framework"/>
    <n v="3700"/>
    <n v="1343"/>
    <x v="0"/>
    <n v="52"/>
    <s v="US"/>
    <s v="USD"/>
    <n v="1418882400"/>
    <d v="2014-12-18T06:00:00"/>
    <s v="12/27/2014"/>
    <x v="414"/>
    <x v="1"/>
    <n v="1419660000"/>
    <d v="2014-12-27T06:00:00"/>
    <s v="12/27/2014"/>
    <b v="0"/>
    <b v="0"/>
    <s v="photography/photography books"/>
    <n v="0.36297297297297298"/>
    <m/>
    <x v="7"/>
    <s v="photography books"/>
    <n v="0"/>
    <n v="0"/>
    <n v="0"/>
    <n v="1"/>
  </r>
  <r>
    <n v="917"/>
    <s v="Cooper Inc"/>
    <s v="Polarized discrete product"/>
    <n v="3600"/>
    <n v="2097"/>
    <x v="2"/>
    <n v="27"/>
    <s v="GB"/>
    <s v="GBP"/>
    <n v="1309237200"/>
    <d v="2011-06-28T05:00:00"/>
    <s v="7/22/2011"/>
    <x v="816"/>
    <x v="8"/>
    <n v="1311310800"/>
    <d v="2011-07-22T05:00:00"/>
    <s v="7/22/2011"/>
    <b v="0"/>
    <b v="1"/>
    <s v="film &amp; video/shorts"/>
    <n v="0.58250000000000002"/>
    <m/>
    <x v="4"/>
    <s v="shorts"/>
    <n v="0"/>
    <n v="1"/>
    <n v="0"/>
    <n v="0"/>
  </r>
  <r>
    <n v="918"/>
    <s v="Jones-Gonzalez"/>
    <s v="Seamless dynamic website"/>
    <n v="3800"/>
    <n v="9021"/>
    <x v="1"/>
    <n v="156"/>
    <s v="CH"/>
    <s v="CHF"/>
    <n v="1343365200"/>
    <d v="2012-07-27T05:00:00"/>
    <s v="8/7/2012"/>
    <x v="82"/>
    <x v="4"/>
    <n v="1344315600"/>
    <d v="2012-08-07T05:00:00"/>
    <s v="8/7/2012"/>
    <b v="0"/>
    <b v="0"/>
    <s v="publishing/radio &amp; podcasts"/>
    <n v="2.3739473684210526"/>
    <m/>
    <x v="5"/>
    <s v="radio &amp; podcasts"/>
    <n v="0"/>
    <n v="0"/>
    <n v="0"/>
    <n v="0"/>
  </r>
  <r>
    <n v="919"/>
    <s v="Fox Ltd"/>
    <s v="Extended multimedia firmware"/>
    <n v="35600"/>
    <n v="20915"/>
    <x v="0"/>
    <n v="225"/>
    <s v="AU"/>
    <s v="AUD"/>
    <n v="1507957200"/>
    <d v="2017-10-14T05:00:00"/>
    <s v="11/15/2017"/>
    <x v="817"/>
    <x v="5"/>
    <n v="1510725600"/>
    <d v="2017-11-15T06:00:00"/>
    <s v="11/15/2017"/>
    <b v="0"/>
    <b v="1"/>
    <s v="theater/plays"/>
    <n v="0.58750000000000002"/>
    <m/>
    <x v="3"/>
    <s v="plays"/>
    <n v="0"/>
    <n v="0"/>
    <n v="0"/>
    <n v="1"/>
  </r>
  <r>
    <n v="920"/>
    <s v="Green, Murphy and Webb"/>
    <s v="Versatile directional project"/>
    <n v="5300"/>
    <n v="9676"/>
    <x v="1"/>
    <n v="255"/>
    <s v="US"/>
    <s v="USD"/>
    <n v="1549519200"/>
    <d v="2019-02-07T06:00:00"/>
    <s v="2/27/2019"/>
    <x v="818"/>
    <x v="3"/>
    <n v="1551247200"/>
    <d v="2019-02-27T06:00:00"/>
    <s v="2/27/2019"/>
    <b v="1"/>
    <b v="0"/>
    <s v="film &amp; video/animation"/>
    <n v="1.8256603773584905"/>
    <m/>
    <x v="4"/>
    <s v="animation"/>
    <n v="0"/>
    <n v="0"/>
    <n v="0"/>
    <n v="0"/>
  </r>
  <r>
    <n v="921"/>
    <s v="Stevenson PLC"/>
    <s v="Profound directional knowledge user"/>
    <n v="160400"/>
    <n v="1210"/>
    <x v="0"/>
    <n v="38"/>
    <s v="US"/>
    <s v="USD"/>
    <n v="1329026400"/>
    <d v="2012-02-12T06:00:00"/>
    <s v="2/26/2012"/>
    <x v="819"/>
    <x v="4"/>
    <n v="1330236000"/>
    <d v="2012-02-26T06:00:00"/>
    <s v="2/26/2012"/>
    <b v="0"/>
    <b v="0"/>
    <s v="technology/web"/>
    <n v="7.5436408977556111E-3"/>
    <m/>
    <x v="2"/>
    <s v="web"/>
    <n v="0"/>
    <n v="0"/>
    <n v="0"/>
    <n v="1"/>
  </r>
  <r>
    <n v="922"/>
    <s v="Soto-Anthony"/>
    <s v="Ameliorated logistical capability"/>
    <n v="51400"/>
    <n v="90440"/>
    <x v="1"/>
    <n v="2261"/>
    <s v="US"/>
    <s v="USD"/>
    <n v="1544335200"/>
    <d v="2018-12-09T06:00:00"/>
    <s v="12/18/2018"/>
    <x v="320"/>
    <x v="9"/>
    <n v="1545112800"/>
    <d v="2018-12-18T06:00:00"/>
    <s v="12/18/2018"/>
    <b v="0"/>
    <b v="1"/>
    <s v="music/world music"/>
    <n v="1.7595330739299611"/>
    <m/>
    <x v="1"/>
    <s v="world music"/>
    <n v="0"/>
    <n v="0"/>
    <n v="0"/>
    <n v="0"/>
  </r>
  <r>
    <n v="923"/>
    <s v="Wise and Sons"/>
    <s v="Sharable discrete definition"/>
    <n v="1700"/>
    <n v="4044"/>
    <x v="1"/>
    <n v="40"/>
    <s v="US"/>
    <s v="USD"/>
    <n v="1279083600"/>
    <d v="2010-07-14T05:00:00"/>
    <s v="7/15/2010"/>
    <x v="820"/>
    <x v="6"/>
    <n v="1279170000"/>
    <d v="2010-07-15T05:00:00"/>
    <s v="7/15/2010"/>
    <b v="0"/>
    <b v="0"/>
    <s v="theater/plays"/>
    <n v="2.3788235294117648"/>
    <m/>
    <x v="3"/>
    <s v="plays"/>
    <n v="0"/>
    <n v="0"/>
    <n v="0"/>
    <n v="0"/>
  </r>
  <r>
    <n v="924"/>
    <s v="Butler-Barr"/>
    <s v="User-friendly next generation core"/>
    <n v="39400"/>
    <n v="192292"/>
    <x v="1"/>
    <n v="2289"/>
    <s v="IT"/>
    <s v="EUR"/>
    <n v="1572498000"/>
    <d v="2019-10-31T05:00:00"/>
    <s v="11/11/2019"/>
    <x v="821"/>
    <x v="3"/>
    <n v="1573452000"/>
    <d v="2019-11-11T06:00:00"/>
    <s v="11/11/2019"/>
    <b v="0"/>
    <b v="0"/>
    <s v="theater/plays"/>
    <n v="4.8805076142131982"/>
    <m/>
    <x v="3"/>
    <s v="plays"/>
    <n v="0"/>
    <n v="0"/>
    <n v="0"/>
    <n v="0"/>
  </r>
  <r>
    <n v="925"/>
    <s v="Wilson, Jefferson and Anderson"/>
    <s v="Profit-focused empowering system engine"/>
    <n v="3000"/>
    <n v="6722"/>
    <x v="1"/>
    <n v="65"/>
    <s v="US"/>
    <s v="USD"/>
    <n v="1506056400"/>
    <d v="2017-09-22T05:00:00"/>
    <s v="10/4/2017"/>
    <x v="822"/>
    <x v="5"/>
    <n v="1507093200"/>
    <d v="2017-10-04T05:00:00"/>
    <s v="10/4/2017"/>
    <b v="0"/>
    <b v="0"/>
    <s v="theater/plays"/>
    <n v="2.2406666666666668"/>
    <m/>
    <x v="3"/>
    <s v="plays"/>
    <n v="0"/>
    <n v="0"/>
    <n v="0"/>
    <n v="0"/>
  </r>
  <r>
    <n v="926"/>
    <s v="Brown-Oliver"/>
    <s v="Synchronized cohesive encoding"/>
    <n v="8700"/>
    <n v="1577"/>
    <x v="0"/>
    <n v="15"/>
    <s v="US"/>
    <s v="USD"/>
    <n v="1463029200"/>
    <d v="2016-05-12T05:00:00"/>
    <s v="5/16/2016"/>
    <x v="823"/>
    <x v="7"/>
    <n v="1463374800"/>
    <d v="2016-05-16T05:00:00"/>
    <s v="5/16/2016"/>
    <b v="0"/>
    <b v="0"/>
    <s v="food/food trucks"/>
    <n v="0.18126436781609195"/>
    <m/>
    <x v="0"/>
    <s v="food trucks"/>
    <n v="0"/>
    <n v="0"/>
    <n v="0"/>
    <n v="1"/>
  </r>
  <r>
    <n v="927"/>
    <s v="Davis-Gardner"/>
    <s v="Synergistic dynamic utilization"/>
    <n v="7200"/>
    <n v="3301"/>
    <x v="0"/>
    <n v="37"/>
    <s v="US"/>
    <s v="USD"/>
    <n v="1342069200"/>
    <d v="2012-07-12T05:00:00"/>
    <s v="8/10/2012"/>
    <x v="824"/>
    <x v="4"/>
    <n v="1344574800"/>
    <d v="2012-08-10T05:00:00"/>
    <s v="8/10/2012"/>
    <b v="0"/>
    <b v="0"/>
    <s v="theater/plays"/>
    <n v="0.45847222222222223"/>
    <m/>
    <x v="3"/>
    <s v="plays"/>
    <n v="0"/>
    <n v="0"/>
    <n v="0"/>
    <n v="1"/>
  </r>
  <r>
    <n v="928"/>
    <s v="Dawson Group"/>
    <s v="Triple-buffered bi-directional model"/>
    <n v="167400"/>
    <n v="196386"/>
    <x v="1"/>
    <n v="3777"/>
    <s v="IT"/>
    <s v="EUR"/>
    <n v="1388296800"/>
    <d v="2013-12-29T06:00:00"/>
    <s v="1/7/2014"/>
    <x v="497"/>
    <x v="1"/>
    <n v="1389074400"/>
    <d v="2014-01-07T06:00:00"/>
    <s v="1/7/2014"/>
    <b v="0"/>
    <b v="0"/>
    <s v="technology/web"/>
    <n v="1.1731541218637993"/>
    <m/>
    <x v="2"/>
    <s v="web"/>
    <n v="0"/>
    <n v="0"/>
    <n v="0"/>
    <n v="0"/>
  </r>
  <r>
    <n v="929"/>
    <s v="Turner-Terrell"/>
    <s v="Polarized tertiary function"/>
    <n v="5500"/>
    <n v="11952"/>
    <x v="1"/>
    <n v="184"/>
    <s v="GB"/>
    <s v="GBP"/>
    <n v="1493787600"/>
    <d v="2017-05-03T05:00:00"/>
    <s v="5/17/2017"/>
    <x v="825"/>
    <x v="5"/>
    <n v="1494997200"/>
    <d v="2017-05-17T05:00:00"/>
    <s v="5/17/2017"/>
    <b v="0"/>
    <b v="0"/>
    <s v="theater/plays"/>
    <n v="2.173090909090909"/>
    <m/>
    <x v="3"/>
    <s v="plays"/>
    <n v="0"/>
    <n v="0"/>
    <n v="0"/>
    <n v="0"/>
  </r>
  <r>
    <n v="930"/>
    <s v="Hall, Buchanan and Benton"/>
    <s v="Configurable fault-tolerant structure"/>
    <n v="3500"/>
    <n v="3930"/>
    <x v="1"/>
    <n v="85"/>
    <s v="US"/>
    <s v="USD"/>
    <n v="1424844000"/>
    <d v="2015-02-25T06:00:00"/>
    <s v="3/4/2015"/>
    <x v="826"/>
    <x v="0"/>
    <n v="1425448800"/>
    <d v="2015-03-04T06:00:00"/>
    <s v="3/4/2015"/>
    <b v="0"/>
    <b v="1"/>
    <s v="theater/plays"/>
    <n v="1.1228571428571428"/>
    <m/>
    <x v="3"/>
    <s v="plays"/>
    <n v="0"/>
    <n v="0"/>
    <n v="0"/>
    <n v="0"/>
  </r>
  <r>
    <n v="931"/>
    <s v="Lowery, Hayden and Cruz"/>
    <s v="Digitized 24/7 budgetary management"/>
    <n v="7900"/>
    <n v="5729"/>
    <x v="0"/>
    <n v="112"/>
    <s v="US"/>
    <s v="USD"/>
    <n v="1403931600"/>
    <d v="2014-06-28T05:00:00"/>
    <s v="6/30/2014"/>
    <x v="827"/>
    <x v="1"/>
    <n v="1404104400"/>
    <d v="2014-06-30T05:00:00"/>
    <s v="6/30/2014"/>
    <b v="0"/>
    <b v="1"/>
    <s v="theater/plays"/>
    <n v="0.72518987341772156"/>
    <m/>
    <x v="3"/>
    <s v="plays"/>
    <n v="0"/>
    <n v="0"/>
    <n v="0"/>
    <n v="1"/>
  </r>
  <r>
    <n v="932"/>
    <s v="Mora, Miller and Harper"/>
    <s v="Stand-alone zero tolerance algorithm"/>
    <n v="2300"/>
    <n v="4883"/>
    <x v="1"/>
    <n v="144"/>
    <s v="US"/>
    <s v="USD"/>
    <n v="1394514000"/>
    <d v="2014-03-11T05:00:00"/>
    <s v="3/14/2014"/>
    <x v="828"/>
    <x v="1"/>
    <n v="1394773200"/>
    <d v="2014-03-14T05:00:00"/>
    <s v="3/14/2014"/>
    <b v="0"/>
    <b v="0"/>
    <s v="music/rock"/>
    <n v="2.1230434782608696"/>
    <m/>
    <x v="1"/>
    <s v="rock"/>
    <n v="0"/>
    <n v="0"/>
    <n v="0"/>
    <n v="0"/>
  </r>
  <r>
    <n v="933"/>
    <s v="Espinoza Group"/>
    <s v="Implemented tangible support"/>
    <n v="73000"/>
    <n v="175015"/>
    <x v="1"/>
    <n v="1902"/>
    <s v="US"/>
    <s v="USD"/>
    <n v="1365397200"/>
    <d v="2013-04-08T05:00:00"/>
    <s v="4/21/2013"/>
    <x v="829"/>
    <x v="2"/>
    <n v="1366520400"/>
    <d v="2013-04-21T05:00:00"/>
    <s v="4/21/2013"/>
    <b v="0"/>
    <b v="0"/>
    <s v="theater/plays"/>
    <n v="2.3974657534246577"/>
    <m/>
    <x v="3"/>
    <s v="plays"/>
    <n v="0"/>
    <n v="0"/>
    <n v="0"/>
    <n v="0"/>
  </r>
  <r>
    <n v="934"/>
    <s v="Davis, Crawford and Lopez"/>
    <s v="Reactive radical framework"/>
    <n v="6200"/>
    <n v="11280"/>
    <x v="1"/>
    <n v="105"/>
    <s v="US"/>
    <s v="USD"/>
    <n v="1456120800"/>
    <d v="2016-02-22T06:00:00"/>
    <s v="2/28/2016"/>
    <x v="830"/>
    <x v="7"/>
    <n v="1456639200"/>
    <d v="2016-02-28T06:00:00"/>
    <s v="2/28/2016"/>
    <b v="0"/>
    <b v="0"/>
    <s v="theater/plays"/>
    <n v="1.8193548387096774"/>
    <m/>
    <x v="3"/>
    <s v="plays"/>
    <n v="0"/>
    <n v="0"/>
    <n v="0"/>
    <n v="0"/>
  </r>
  <r>
    <n v="935"/>
    <s v="Richards, Stevens and Fleming"/>
    <s v="Object-based full-range knowledge user"/>
    <n v="6100"/>
    <n v="10012"/>
    <x v="1"/>
    <n v="132"/>
    <s v="US"/>
    <s v="USD"/>
    <n v="1437714000"/>
    <d v="2015-07-24T05:00:00"/>
    <s v="7/31/2015"/>
    <x v="94"/>
    <x v="0"/>
    <n v="1438318800"/>
    <d v="2015-07-31T05:00:00"/>
    <s v="7/31/2015"/>
    <b v="0"/>
    <b v="0"/>
    <s v="theater/plays"/>
    <n v="1.6413114754098361"/>
    <m/>
    <x v="3"/>
    <s v="plays"/>
    <n v="0"/>
    <n v="0"/>
    <n v="0"/>
    <n v="0"/>
  </r>
  <r>
    <n v="936"/>
    <s v="Brown Ltd"/>
    <s v="Enhanced composite contingency"/>
    <n v="103200"/>
    <n v="1690"/>
    <x v="0"/>
    <n v="21"/>
    <s v="US"/>
    <s v="USD"/>
    <n v="1563771600"/>
    <d v="2019-07-22T05:00:00"/>
    <s v="7/25/2019"/>
    <x v="831"/>
    <x v="3"/>
    <n v="1564030800"/>
    <d v="2019-07-25T05:00:00"/>
    <s v="7/25/2019"/>
    <b v="1"/>
    <b v="0"/>
    <s v="theater/plays"/>
    <n v="1.6375968992248063E-2"/>
    <m/>
    <x v="3"/>
    <s v="plays"/>
    <n v="0"/>
    <n v="0"/>
    <n v="0"/>
    <n v="1"/>
  </r>
  <r>
    <n v="937"/>
    <s v="Tapia, Sandoval and Hurley"/>
    <s v="Cloned fresh-thinking model"/>
    <n v="171000"/>
    <n v="84891"/>
    <x v="3"/>
    <n v="976"/>
    <s v="US"/>
    <s v="USD"/>
    <n v="1448517600"/>
    <d v="2015-11-26T06:00:00"/>
    <s v="12/5/2015"/>
    <x v="832"/>
    <x v="0"/>
    <n v="1449295200"/>
    <d v="2015-12-05T06:00:00"/>
    <s v="12/5/2015"/>
    <b v="0"/>
    <b v="0"/>
    <s v="film &amp; video/documentary"/>
    <n v="0.49643859649122807"/>
    <m/>
    <x v="4"/>
    <s v="documentary"/>
    <n v="1"/>
    <n v="0"/>
    <n v="0"/>
    <n v="0"/>
  </r>
  <r>
    <n v="938"/>
    <s v="Allen Inc"/>
    <s v="Total dedicated benchmark"/>
    <n v="9200"/>
    <n v="10093"/>
    <x v="1"/>
    <n v="96"/>
    <s v="US"/>
    <s v="USD"/>
    <n v="1528779600"/>
    <d v="2018-06-12T05:00:00"/>
    <s v="7/18/2018"/>
    <x v="833"/>
    <x v="9"/>
    <n v="1531890000"/>
    <d v="2018-07-18T05:00:00"/>
    <s v="7/18/2018"/>
    <b v="0"/>
    <b v="1"/>
    <s v="publishing/fiction"/>
    <n v="1.0970652173913042"/>
    <m/>
    <x v="5"/>
    <s v="fiction"/>
    <n v="0"/>
    <n v="0"/>
    <n v="0"/>
    <n v="0"/>
  </r>
  <r>
    <n v="939"/>
    <s v="Williams, Johnson and Campbell"/>
    <s v="Streamlined human-resource Graphic Interface"/>
    <n v="7800"/>
    <n v="3839"/>
    <x v="0"/>
    <n v="67"/>
    <s v="US"/>
    <s v="USD"/>
    <n v="1304744400"/>
    <d v="2011-05-07T05:00:00"/>
    <s v="5/24/2011"/>
    <x v="834"/>
    <x v="8"/>
    <n v="1306213200"/>
    <d v="2011-05-24T05:00:00"/>
    <s v="5/24/2011"/>
    <b v="0"/>
    <b v="1"/>
    <s v="games/video games"/>
    <n v="0.49217948717948717"/>
    <m/>
    <x v="6"/>
    <s v="video games"/>
    <n v="0"/>
    <n v="0"/>
    <n v="0"/>
    <n v="1"/>
  </r>
  <r>
    <n v="940"/>
    <s v="Wiggins Ltd"/>
    <s v="Upgradable analyzing core"/>
    <n v="9900"/>
    <n v="6161"/>
    <x v="2"/>
    <n v="66"/>
    <s v="CA"/>
    <s v="CAD"/>
    <n v="1354341600"/>
    <d v="2012-12-01T06:00:00"/>
    <s v="12/23/2012"/>
    <x v="835"/>
    <x v="4"/>
    <n v="1356242400"/>
    <d v="2012-12-23T06:00:00"/>
    <s v="12/23/2012"/>
    <b v="0"/>
    <b v="0"/>
    <s v="technology/web"/>
    <n v="0.62232323232323228"/>
    <m/>
    <x v="2"/>
    <s v="web"/>
    <n v="0"/>
    <n v="1"/>
    <n v="0"/>
    <n v="0"/>
  </r>
  <r>
    <n v="941"/>
    <s v="Luna-Horne"/>
    <s v="Profound exuding pricing structure"/>
    <n v="43000"/>
    <n v="5615"/>
    <x v="0"/>
    <n v="78"/>
    <s v="US"/>
    <s v="USD"/>
    <n v="1294552800"/>
    <d v="2011-01-09T06:00:00"/>
    <s v="2/13/2011"/>
    <x v="836"/>
    <x v="8"/>
    <n v="1297576800"/>
    <d v="2011-02-13T06:00:00"/>
    <s v="2/13/2011"/>
    <b v="1"/>
    <b v="0"/>
    <s v="theater/plays"/>
    <n v="0.1305813953488372"/>
    <m/>
    <x v="3"/>
    <s v="plays"/>
    <n v="0"/>
    <n v="0"/>
    <n v="0"/>
    <n v="1"/>
  </r>
  <r>
    <n v="942"/>
    <s v="Allen Inc"/>
    <s v="Horizontal optimizing model"/>
    <n v="9600"/>
    <n v="6205"/>
    <x v="0"/>
    <n v="67"/>
    <s v="AU"/>
    <s v="AUD"/>
    <n v="1295935200"/>
    <d v="2011-01-25T06:00:00"/>
    <s v="1/28/2011"/>
    <x v="611"/>
    <x v="8"/>
    <n v="1296194400"/>
    <d v="2011-01-28T06:00:00"/>
    <s v="1/28/2011"/>
    <b v="0"/>
    <b v="0"/>
    <s v="theater/plays"/>
    <n v="0.64635416666666667"/>
    <m/>
    <x v="3"/>
    <s v="plays"/>
    <n v="0"/>
    <n v="0"/>
    <n v="0"/>
    <n v="1"/>
  </r>
  <r>
    <n v="943"/>
    <s v="Peterson, Gonzalez and Spencer"/>
    <s v="Synchronized fault-tolerant algorithm"/>
    <n v="7500"/>
    <n v="11969"/>
    <x v="1"/>
    <n v="114"/>
    <s v="US"/>
    <s v="USD"/>
    <n v="1411534800"/>
    <d v="2014-09-24T05:00:00"/>
    <s v="10/29/2014"/>
    <x v="837"/>
    <x v="1"/>
    <n v="1414558800"/>
    <d v="2014-10-29T05:00:00"/>
    <s v="10/29/2014"/>
    <b v="0"/>
    <b v="0"/>
    <s v="food/food trucks"/>
    <n v="1.5958666666666668"/>
    <m/>
    <x v="0"/>
    <s v="food trucks"/>
    <n v="0"/>
    <n v="0"/>
    <n v="0"/>
    <n v="0"/>
  </r>
  <r>
    <n v="944"/>
    <s v="Walter Inc"/>
    <s v="Streamlined 5thgeneration intranet"/>
    <n v="10000"/>
    <n v="8142"/>
    <x v="0"/>
    <n v="263"/>
    <s v="AU"/>
    <s v="AUD"/>
    <n v="1486706400"/>
    <d v="2017-02-10T06:00:00"/>
    <s v="3/1/2017"/>
    <x v="334"/>
    <x v="5"/>
    <n v="1488348000"/>
    <d v="2017-03-01T06:00:00"/>
    <s v="3/1/2017"/>
    <b v="0"/>
    <b v="0"/>
    <s v="photography/photography books"/>
    <n v="0.81420000000000003"/>
    <m/>
    <x v="7"/>
    <s v="photography books"/>
    <n v="0"/>
    <n v="0"/>
    <n v="0"/>
    <n v="1"/>
  </r>
  <r>
    <n v="945"/>
    <s v="Sanders, Farley and Huffman"/>
    <s v="Cross-group clear-thinking task-force"/>
    <n v="172000"/>
    <n v="55805"/>
    <x v="0"/>
    <n v="1691"/>
    <s v="US"/>
    <s v="USD"/>
    <n v="1333602000"/>
    <d v="2012-04-05T05:00:00"/>
    <s v="4/20/2012"/>
    <x v="838"/>
    <x v="4"/>
    <n v="1334898000"/>
    <d v="2012-04-20T05:00:00"/>
    <s v="4/20/2012"/>
    <b v="1"/>
    <b v="0"/>
    <s v="photography/photography books"/>
    <n v="0.32444767441860467"/>
    <m/>
    <x v="7"/>
    <s v="photography books"/>
    <n v="0"/>
    <n v="0"/>
    <n v="0"/>
    <n v="1"/>
  </r>
  <r>
    <n v="946"/>
    <s v="Hall, Holmes and Walker"/>
    <s v="Public-key bandwidth-monitored intranet"/>
    <n v="153700"/>
    <n v="15238"/>
    <x v="0"/>
    <n v="181"/>
    <s v="US"/>
    <s v="USD"/>
    <n v="1308200400"/>
    <d v="2011-06-16T05:00:00"/>
    <s v="6/18/2011"/>
    <x v="839"/>
    <x v="8"/>
    <n v="1308373200"/>
    <d v="2011-06-18T05:00:00"/>
    <s v="6/18/2011"/>
    <b v="0"/>
    <b v="0"/>
    <s v="theater/plays"/>
    <n v="9.9141184124918666E-2"/>
    <m/>
    <x v="3"/>
    <s v="plays"/>
    <n v="0"/>
    <n v="0"/>
    <n v="0"/>
    <n v="1"/>
  </r>
  <r>
    <n v="947"/>
    <s v="Smith-Powell"/>
    <s v="Upgradable clear-thinking hardware"/>
    <n v="3600"/>
    <n v="961"/>
    <x v="0"/>
    <n v="13"/>
    <s v="US"/>
    <s v="USD"/>
    <n v="1411707600"/>
    <d v="2014-09-26T05:00:00"/>
    <s v="10/3/2014"/>
    <x v="216"/>
    <x v="1"/>
    <n v="1412312400"/>
    <d v="2014-10-03T05:00:00"/>
    <s v="10/3/2014"/>
    <b v="0"/>
    <b v="0"/>
    <s v="theater/plays"/>
    <n v="0.26694444444444443"/>
    <m/>
    <x v="3"/>
    <s v="plays"/>
    <n v="0"/>
    <n v="0"/>
    <n v="0"/>
    <n v="1"/>
  </r>
  <r>
    <n v="948"/>
    <s v="Smith-Hill"/>
    <s v="Integrated holistic paradigm"/>
    <n v="9400"/>
    <n v="5918"/>
    <x v="3"/>
    <n v="160"/>
    <s v="US"/>
    <s v="USD"/>
    <n v="1418364000"/>
    <d v="2014-12-12T06:00:00"/>
    <s v="12/22/2014"/>
    <x v="840"/>
    <x v="1"/>
    <n v="1419228000"/>
    <d v="2014-12-22T06:00:00"/>
    <s v="12/22/2014"/>
    <b v="1"/>
    <b v="1"/>
    <s v="film &amp; video/documentary"/>
    <n v="0.62957446808510642"/>
    <m/>
    <x v="4"/>
    <s v="documentary"/>
    <n v="1"/>
    <n v="0"/>
    <n v="0"/>
    <n v="0"/>
  </r>
  <r>
    <n v="949"/>
    <s v="Wright LLC"/>
    <s v="Seamless clear-thinking conglomeration"/>
    <n v="5900"/>
    <n v="9520"/>
    <x v="1"/>
    <n v="203"/>
    <s v="US"/>
    <s v="USD"/>
    <n v="1429333200"/>
    <d v="2015-04-18T05:00:00"/>
    <s v="5/7/2015"/>
    <x v="133"/>
    <x v="0"/>
    <n v="1430974800"/>
    <d v="2015-05-07T05:00:00"/>
    <s v="5/7/2015"/>
    <b v="0"/>
    <b v="0"/>
    <s v="technology/web"/>
    <n v="1.6135593220338984"/>
    <m/>
    <x v="2"/>
    <s v="web"/>
    <n v="0"/>
    <n v="0"/>
    <n v="0"/>
    <n v="0"/>
  </r>
  <r>
    <n v="950"/>
    <s v="Williams, Orozco and Gomez"/>
    <s v="Persistent content-based methodology"/>
    <n v="100"/>
    <n v="5"/>
    <x v="0"/>
    <n v="1"/>
    <s v="US"/>
    <s v="USD"/>
    <n v="1555390800"/>
    <d v="2019-04-16T05:00:00"/>
    <s v="4/21/2019"/>
    <x v="354"/>
    <x v="3"/>
    <n v="1555822800"/>
    <d v="2019-04-21T05:00:00"/>
    <s v="4/21/2019"/>
    <b v="0"/>
    <b v="1"/>
    <s v="theater/plays"/>
    <n v="0.05"/>
    <m/>
    <x v="3"/>
    <s v="plays"/>
    <n v="0"/>
    <n v="0"/>
    <n v="0"/>
    <n v="1"/>
  </r>
  <r>
    <n v="951"/>
    <s v="Peterson Ltd"/>
    <s v="Re-engineered 24hour matrix"/>
    <n v="14500"/>
    <n v="159056"/>
    <x v="1"/>
    <n v="1559"/>
    <s v="US"/>
    <s v="USD"/>
    <n v="1482732000"/>
    <d v="2016-12-26T06:00:00"/>
    <s v="12/27/2016"/>
    <x v="721"/>
    <x v="7"/>
    <n v="1482818400"/>
    <d v="2016-12-27T06:00:00"/>
    <s v="12/27/2016"/>
    <b v="0"/>
    <b v="1"/>
    <s v="music/rock"/>
    <n v="10.969379310344827"/>
    <m/>
    <x v="1"/>
    <s v="rock"/>
    <n v="0"/>
    <n v="0"/>
    <n v="0"/>
    <n v="0"/>
  </r>
  <r>
    <n v="952"/>
    <s v="Cummings-Hayes"/>
    <s v="Virtual multi-tasking core"/>
    <n v="145500"/>
    <n v="101987"/>
    <x v="3"/>
    <n v="2266"/>
    <s v="US"/>
    <s v="USD"/>
    <n v="1470718800"/>
    <d v="2016-08-09T05:00:00"/>
    <s v="8/23/2016"/>
    <x v="841"/>
    <x v="7"/>
    <n v="1471928400"/>
    <d v="2016-08-23T05:00:00"/>
    <s v="8/23/2016"/>
    <b v="0"/>
    <b v="0"/>
    <s v="film &amp; video/documentary"/>
    <n v="0.70094158075601376"/>
    <m/>
    <x v="4"/>
    <s v="documentary"/>
    <n v="1"/>
    <n v="0"/>
    <n v="0"/>
    <n v="0"/>
  </r>
  <r>
    <n v="953"/>
    <s v="Boyle Ltd"/>
    <s v="Streamlined fault-tolerant conglomeration"/>
    <n v="3300"/>
    <n v="1980"/>
    <x v="0"/>
    <n v="21"/>
    <s v="US"/>
    <s v="USD"/>
    <n v="1450591200"/>
    <d v="2015-12-20T06:00:00"/>
    <s v="1/25/2016"/>
    <x v="842"/>
    <x v="7"/>
    <n v="1453701600"/>
    <d v="2016-01-25T06:00:00"/>
    <s v="1/25/2016"/>
    <b v="0"/>
    <b v="1"/>
    <s v="film &amp; video/science fiction"/>
    <n v="0.6"/>
    <m/>
    <x v="4"/>
    <s v="science fiction"/>
    <n v="0"/>
    <n v="0"/>
    <n v="0"/>
    <n v="1"/>
  </r>
  <r>
    <n v="954"/>
    <s v="Henderson, Parker and Diaz"/>
    <s v="Enterprise-wide client-driven policy"/>
    <n v="42600"/>
    <n v="156384"/>
    <x v="1"/>
    <n v="1548"/>
    <s v="AU"/>
    <s v="AUD"/>
    <n v="1348290000"/>
    <d v="2012-09-22T05:00:00"/>
    <s v="10/16/2012"/>
    <x v="843"/>
    <x v="4"/>
    <n v="1350363600"/>
    <d v="2012-10-16T05:00:00"/>
    <s v="10/16/2012"/>
    <b v="0"/>
    <b v="0"/>
    <s v="technology/web"/>
    <n v="3.6709859154929578"/>
    <m/>
    <x v="2"/>
    <s v="web"/>
    <n v="0"/>
    <n v="0"/>
    <n v="0"/>
    <n v="0"/>
  </r>
  <r>
    <n v="955"/>
    <s v="Moss-Obrien"/>
    <s v="Function-based next generation emulation"/>
    <n v="700"/>
    <n v="7763"/>
    <x v="1"/>
    <n v="80"/>
    <s v="US"/>
    <s v="USD"/>
    <n v="1353823200"/>
    <d v="2012-11-25T06:00:00"/>
    <s v="11/27/2012"/>
    <x v="844"/>
    <x v="4"/>
    <n v="1353996000"/>
    <d v="2012-11-27T06:00:00"/>
    <s v="11/27/2012"/>
    <b v="0"/>
    <b v="0"/>
    <s v="theater/plays"/>
    <n v="11.09"/>
    <m/>
    <x v="3"/>
    <s v="plays"/>
    <n v="0"/>
    <n v="0"/>
    <n v="0"/>
    <n v="0"/>
  </r>
  <r>
    <n v="956"/>
    <s v="Wood Inc"/>
    <s v="Re-engineered composite focus group"/>
    <n v="187600"/>
    <n v="35698"/>
    <x v="0"/>
    <n v="830"/>
    <s v="US"/>
    <s v="USD"/>
    <n v="1450764000"/>
    <d v="2015-12-22T06:00:00"/>
    <s v="12/26/2015"/>
    <x v="845"/>
    <x v="0"/>
    <n v="1451109600"/>
    <d v="2015-12-26T06:00:00"/>
    <s v="12/26/2015"/>
    <b v="0"/>
    <b v="0"/>
    <s v="film &amp; video/science fiction"/>
    <n v="0.19028784648187633"/>
    <m/>
    <x v="4"/>
    <s v="science fiction"/>
    <n v="0"/>
    <n v="0"/>
    <n v="0"/>
    <n v="1"/>
  </r>
  <r>
    <n v="957"/>
    <s v="Riley, Cohen and Goodman"/>
    <s v="Profound mission-critical function"/>
    <n v="9800"/>
    <n v="12434"/>
    <x v="1"/>
    <n v="131"/>
    <s v="US"/>
    <s v="USD"/>
    <n v="1329372000"/>
    <d v="2012-02-16T06:00:00"/>
    <s v="2/19/2012"/>
    <x v="846"/>
    <x v="4"/>
    <n v="1329631200"/>
    <d v="2012-02-19T06:00:00"/>
    <s v="2/19/2012"/>
    <b v="0"/>
    <b v="0"/>
    <s v="theater/plays"/>
    <n v="1.2687755102040816"/>
    <m/>
    <x v="3"/>
    <s v="plays"/>
    <n v="0"/>
    <n v="0"/>
    <n v="0"/>
    <n v="0"/>
  </r>
  <r>
    <n v="958"/>
    <s v="Green, Robinson and Ho"/>
    <s v="De-engineered zero-defect open system"/>
    <n v="1100"/>
    <n v="8081"/>
    <x v="1"/>
    <n v="112"/>
    <s v="US"/>
    <s v="USD"/>
    <n v="1277096400"/>
    <d v="2010-06-21T05:00:00"/>
    <s v="7/13/2010"/>
    <x v="847"/>
    <x v="6"/>
    <n v="1278997200"/>
    <d v="2010-07-13T05:00:00"/>
    <s v="7/13/2010"/>
    <b v="0"/>
    <b v="0"/>
    <s v="film &amp; video/animation"/>
    <n v="7.3463636363636367"/>
    <m/>
    <x v="4"/>
    <s v="animation"/>
    <n v="0"/>
    <n v="0"/>
    <n v="0"/>
    <n v="0"/>
  </r>
  <r>
    <n v="959"/>
    <s v="Black-Graham"/>
    <s v="Operative hybrid utilization"/>
    <n v="145000"/>
    <n v="6631"/>
    <x v="0"/>
    <n v="130"/>
    <s v="US"/>
    <s v="USD"/>
    <n v="1277701200"/>
    <d v="2010-06-28T05:00:00"/>
    <s v="7/26/2010"/>
    <x v="688"/>
    <x v="6"/>
    <n v="1280120400"/>
    <d v="2010-07-26T05:00:00"/>
    <s v="7/26/2010"/>
    <b v="0"/>
    <b v="0"/>
    <s v="publishing/translations"/>
    <n v="4.5731034482758622E-2"/>
    <m/>
    <x v="5"/>
    <s v="translations"/>
    <n v="0"/>
    <n v="0"/>
    <n v="0"/>
    <n v="1"/>
  </r>
  <r>
    <n v="960"/>
    <s v="Robbins Group"/>
    <s v="Function-based interactive matrix"/>
    <n v="5500"/>
    <n v="4678"/>
    <x v="0"/>
    <n v="55"/>
    <s v="US"/>
    <s v="USD"/>
    <n v="1454911200"/>
    <d v="2016-02-08T06:00:00"/>
    <s v="3/16/2016"/>
    <x v="848"/>
    <x v="7"/>
    <n v="1458104400"/>
    <d v="2016-03-16T05:00:00"/>
    <s v="3/16/2016"/>
    <b v="0"/>
    <b v="0"/>
    <s v="technology/web"/>
    <n v="0.85054545454545449"/>
    <m/>
    <x v="2"/>
    <s v="web"/>
    <n v="0"/>
    <n v="0"/>
    <n v="0"/>
    <n v="1"/>
  </r>
  <r>
    <n v="961"/>
    <s v="Mason, Case and May"/>
    <s v="Optimized content-based collaboration"/>
    <n v="5700"/>
    <n v="6800"/>
    <x v="1"/>
    <n v="155"/>
    <s v="US"/>
    <s v="USD"/>
    <n v="1297922400"/>
    <d v="2011-02-17T06:00:00"/>
    <s v="2/21/2011"/>
    <x v="248"/>
    <x v="8"/>
    <n v="1298268000"/>
    <d v="2011-02-21T06:00:00"/>
    <s v="2/21/2011"/>
    <b v="0"/>
    <b v="0"/>
    <s v="publishing/translations"/>
    <n v="1.1929824561403508"/>
    <m/>
    <x v="5"/>
    <s v="translations"/>
    <n v="0"/>
    <n v="0"/>
    <n v="0"/>
    <n v="0"/>
  </r>
  <r>
    <n v="962"/>
    <s v="Harris, Russell and Mitchell"/>
    <s v="User-centric cohesive policy"/>
    <n v="3600"/>
    <n v="10657"/>
    <x v="1"/>
    <n v="266"/>
    <s v="US"/>
    <s v="USD"/>
    <n v="1384408800"/>
    <d v="2013-11-14T06:00:00"/>
    <s v="12/5/2013"/>
    <x v="849"/>
    <x v="2"/>
    <n v="1386223200"/>
    <d v="2013-12-05T06:00:00"/>
    <s v="12/5/2013"/>
    <b v="0"/>
    <b v="0"/>
    <s v="food/food trucks"/>
    <n v="2.9602777777777778"/>
    <m/>
    <x v="0"/>
    <s v="food trucks"/>
    <n v="0"/>
    <n v="0"/>
    <n v="0"/>
    <n v="0"/>
  </r>
  <r>
    <n v="963"/>
    <s v="Rodriguez-Robinson"/>
    <s v="Ergonomic methodical hub"/>
    <n v="5900"/>
    <n v="4997"/>
    <x v="0"/>
    <n v="114"/>
    <s v="IT"/>
    <s v="EUR"/>
    <n v="1299304800"/>
    <d v="2011-03-05T06:00:00"/>
    <s v="3/11/2011"/>
    <x v="850"/>
    <x v="8"/>
    <n v="1299823200"/>
    <d v="2011-03-11T06:00:00"/>
    <s v="3/11/2011"/>
    <b v="0"/>
    <b v="1"/>
    <s v="photography/photography books"/>
    <n v="0.84694915254237291"/>
    <m/>
    <x v="7"/>
    <s v="photography books"/>
    <n v="0"/>
    <n v="0"/>
    <n v="0"/>
    <n v="1"/>
  </r>
  <r>
    <n v="964"/>
    <s v="Peck, Higgins and Smith"/>
    <s v="Devolved disintermediate encryption"/>
    <n v="3700"/>
    <n v="13164"/>
    <x v="1"/>
    <n v="155"/>
    <s v="US"/>
    <s v="USD"/>
    <n v="1431320400"/>
    <d v="2015-05-11T05:00:00"/>
    <s v="5/16/2015"/>
    <x v="851"/>
    <x v="0"/>
    <n v="1431752400"/>
    <d v="2015-05-16T05:00:00"/>
    <s v="5/16/2015"/>
    <b v="0"/>
    <b v="0"/>
    <s v="theater/plays"/>
    <n v="3.5578378378378379"/>
    <m/>
    <x v="3"/>
    <s v="plays"/>
    <n v="0"/>
    <n v="0"/>
    <n v="0"/>
    <n v="0"/>
  </r>
  <r>
    <n v="965"/>
    <s v="Nunez-King"/>
    <s v="Phased clear-thinking policy"/>
    <n v="2200"/>
    <n v="8501"/>
    <x v="1"/>
    <n v="207"/>
    <s v="GB"/>
    <s v="GBP"/>
    <n v="1264399200"/>
    <d v="2010-01-25T06:00:00"/>
    <s v="3/6/2010"/>
    <x v="852"/>
    <x v="6"/>
    <n v="1267855200"/>
    <d v="2010-03-06T06:00:00"/>
    <s v="3/6/2010"/>
    <b v="0"/>
    <b v="0"/>
    <s v="music/rock"/>
    <n v="3.8640909090909092"/>
    <m/>
    <x v="1"/>
    <s v="rock"/>
    <n v="0"/>
    <n v="0"/>
    <n v="0"/>
    <n v="0"/>
  </r>
  <r>
    <n v="966"/>
    <s v="Davis and Sons"/>
    <s v="Seamless solution-oriented capacity"/>
    <n v="1700"/>
    <n v="13468"/>
    <x v="1"/>
    <n v="245"/>
    <s v="US"/>
    <s v="USD"/>
    <n v="1497502800"/>
    <d v="2017-06-15T05:00:00"/>
    <s v="6/17/2017"/>
    <x v="853"/>
    <x v="5"/>
    <n v="1497675600"/>
    <d v="2017-06-17T05:00:00"/>
    <s v="6/17/2017"/>
    <b v="0"/>
    <b v="0"/>
    <s v="theater/plays"/>
    <n v="7.9223529411764702"/>
    <m/>
    <x v="3"/>
    <s v="plays"/>
    <n v="0"/>
    <n v="0"/>
    <n v="0"/>
    <n v="0"/>
  </r>
  <r>
    <n v="967"/>
    <s v="Howard-Douglas"/>
    <s v="Organized human-resource attitude"/>
    <n v="88400"/>
    <n v="121138"/>
    <x v="1"/>
    <n v="1573"/>
    <s v="US"/>
    <s v="USD"/>
    <n v="1333688400"/>
    <d v="2012-04-06T05:00:00"/>
    <s v="5/13/2012"/>
    <x v="104"/>
    <x v="4"/>
    <n v="1336885200"/>
    <d v="2012-05-13T05:00:00"/>
    <s v="5/13/2012"/>
    <b v="0"/>
    <b v="0"/>
    <s v="music/world music"/>
    <n v="1.3703393665158372"/>
    <m/>
    <x v="1"/>
    <s v="world music"/>
    <n v="0"/>
    <n v="0"/>
    <n v="0"/>
    <n v="0"/>
  </r>
  <r>
    <n v="968"/>
    <s v="Gonzalez-White"/>
    <s v="Open-architected disintermediate budgetary management"/>
    <n v="2400"/>
    <n v="8117"/>
    <x v="1"/>
    <n v="114"/>
    <s v="US"/>
    <s v="USD"/>
    <n v="1293861600"/>
    <d v="2011-01-01T06:00:00"/>
    <s v="1/16/2011"/>
    <x v="854"/>
    <x v="8"/>
    <n v="1295157600"/>
    <d v="2011-01-16T06:00:00"/>
    <s v="1/16/2011"/>
    <b v="0"/>
    <b v="0"/>
    <s v="food/food trucks"/>
    <n v="3.3820833333333336"/>
    <m/>
    <x v="0"/>
    <s v="food trucks"/>
    <n v="0"/>
    <n v="0"/>
    <n v="0"/>
    <n v="0"/>
  </r>
  <r>
    <n v="969"/>
    <s v="Lopez-King"/>
    <s v="Multi-lateral radical solution"/>
    <n v="7900"/>
    <n v="8550"/>
    <x v="1"/>
    <n v="93"/>
    <s v="US"/>
    <s v="USD"/>
    <n v="1576994400"/>
    <d v="2019-12-22T06:00:00"/>
    <s v="12/29/2019"/>
    <x v="855"/>
    <x v="3"/>
    <n v="1577599200"/>
    <d v="2019-12-29T06:00:00"/>
    <s v="12/29/2019"/>
    <b v="0"/>
    <b v="0"/>
    <s v="theater/plays"/>
    <n v="1.0822784810126582"/>
    <m/>
    <x v="3"/>
    <s v="plays"/>
    <n v="0"/>
    <n v="0"/>
    <n v="0"/>
    <n v="0"/>
  </r>
  <r>
    <n v="970"/>
    <s v="Glover-Nelson"/>
    <s v="Inverse context-sensitive info-mediaries"/>
    <n v="94900"/>
    <n v="57659"/>
    <x v="0"/>
    <n v="594"/>
    <s v="US"/>
    <s v="USD"/>
    <n v="1304917200"/>
    <d v="2011-05-09T05:00:00"/>
    <s v="5/10/2011"/>
    <x v="856"/>
    <x v="8"/>
    <n v="1305003600"/>
    <d v="2011-05-10T05:00:00"/>
    <s v="5/10/2011"/>
    <b v="0"/>
    <b v="0"/>
    <s v="theater/plays"/>
    <n v="0.60757639620653314"/>
    <m/>
    <x v="3"/>
    <s v="plays"/>
    <n v="0"/>
    <n v="0"/>
    <n v="0"/>
    <n v="1"/>
  </r>
  <r>
    <n v="971"/>
    <s v="Garner and Sons"/>
    <s v="Versatile neutral workforce"/>
    <n v="5100"/>
    <n v="1414"/>
    <x v="0"/>
    <n v="24"/>
    <s v="US"/>
    <s v="USD"/>
    <n v="1381208400"/>
    <d v="2013-10-08T05:00:00"/>
    <s v="10/14/2013"/>
    <x v="857"/>
    <x v="2"/>
    <n v="1381726800"/>
    <d v="2013-10-14T05:00:00"/>
    <s v="10/14/2013"/>
    <b v="0"/>
    <b v="0"/>
    <s v="film &amp; video/television"/>
    <n v="0.27725490196078434"/>
    <m/>
    <x v="4"/>
    <s v="television"/>
    <n v="0"/>
    <n v="0"/>
    <n v="0"/>
    <n v="1"/>
  </r>
  <r>
    <n v="972"/>
    <s v="Sellers, Roach and Garrison"/>
    <s v="Multi-tiered systematic knowledge user"/>
    <n v="42700"/>
    <n v="97524"/>
    <x v="1"/>
    <n v="1681"/>
    <s v="US"/>
    <s v="USD"/>
    <n v="1401685200"/>
    <d v="2014-06-02T05:00:00"/>
    <s v="6/11/2014"/>
    <x v="858"/>
    <x v="1"/>
    <n v="1402462800"/>
    <d v="2014-06-11T05:00:00"/>
    <s v="6/11/2014"/>
    <b v="0"/>
    <b v="1"/>
    <s v="technology/web"/>
    <n v="2.283934426229508"/>
    <m/>
    <x v="2"/>
    <s v="web"/>
    <n v="0"/>
    <n v="0"/>
    <n v="0"/>
    <n v="0"/>
  </r>
  <r>
    <n v="973"/>
    <s v="Herrera, Bennett and Silva"/>
    <s v="Programmable multi-state algorithm"/>
    <n v="121100"/>
    <n v="26176"/>
    <x v="0"/>
    <n v="252"/>
    <s v="US"/>
    <s v="USD"/>
    <n v="1291960800"/>
    <d v="2010-12-10T06:00:00"/>
    <s v="12/12/2010"/>
    <x v="859"/>
    <x v="6"/>
    <n v="1292133600"/>
    <d v="2010-12-12T06:00:00"/>
    <s v="12/12/2010"/>
    <b v="0"/>
    <b v="1"/>
    <s v="theater/plays"/>
    <n v="0.21615194054500414"/>
    <m/>
    <x v="3"/>
    <s v="plays"/>
    <n v="0"/>
    <n v="0"/>
    <n v="0"/>
    <n v="1"/>
  </r>
  <r>
    <n v="974"/>
    <s v="Thomas, Clay and Mendoza"/>
    <s v="Multi-channeled reciprocal interface"/>
    <n v="800"/>
    <n v="2991"/>
    <x v="1"/>
    <n v="32"/>
    <s v="US"/>
    <s v="USD"/>
    <n v="1368853200"/>
    <d v="2013-05-18T05:00:00"/>
    <s v="5/19/2013"/>
    <x v="860"/>
    <x v="2"/>
    <n v="1368939600"/>
    <d v="2013-05-19T05:00:00"/>
    <s v="5/19/2013"/>
    <b v="0"/>
    <b v="0"/>
    <s v="music/indie rock"/>
    <n v="3.73875"/>
    <m/>
    <x v="1"/>
    <s v="indie rock"/>
    <n v="0"/>
    <n v="0"/>
    <n v="0"/>
    <n v="0"/>
  </r>
  <r>
    <n v="975"/>
    <s v="Ayala Group"/>
    <s v="Right-sized maximized migration"/>
    <n v="5400"/>
    <n v="8366"/>
    <x v="1"/>
    <n v="135"/>
    <s v="US"/>
    <s v="USD"/>
    <n v="1448776800"/>
    <d v="2015-11-29T06:00:00"/>
    <s v="1/7/2016"/>
    <x v="264"/>
    <x v="7"/>
    <n v="1452146400"/>
    <d v="2016-01-07T06:00:00"/>
    <s v="1/7/2016"/>
    <b v="0"/>
    <b v="1"/>
    <s v="theater/plays"/>
    <n v="1.5492592592592593"/>
    <m/>
    <x v="3"/>
    <s v="plays"/>
    <n v="0"/>
    <n v="0"/>
    <n v="0"/>
    <n v="0"/>
  </r>
  <r>
    <n v="976"/>
    <s v="Huerta, Roberts and Dickerson"/>
    <s v="Self-enabling value-added artificial intelligence"/>
    <n v="4000"/>
    <n v="12886"/>
    <x v="1"/>
    <n v="140"/>
    <s v="US"/>
    <s v="USD"/>
    <n v="1296194400"/>
    <d v="2011-01-28T06:00:00"/>
    <s v="2/3/2011"/>
    <x v="65"/>
    <x v="8"/>
    <n v="1296712800"/>
    <d v="2011-02-03T06:00:00"/>
    <s v="2/3/2011"/>
    <b v="0"/>
    <b v="1"/>
    <s v="theater/plays"/>
    <n v="3.2214999999999998"/>
    <m/>
    <x v="3"/>
    <s v="plays"/>
    <n v="0"/>
    <n v="0"/>
    <n v="0"/>
    <n v="0"/>
  </r>
  <r>
    <n v="977"/>
    <s v="Johnson Group"/>
    <s v="Vision-oriented interactive solution"/>
    <n v="7000"/>
    <n v="5177"/>
    <x v="0"/>
    <n v="67"/>
    <s v="US"/>
    <s v="USD"/>
    <n v="1517983200"/>
    <d v="2018-02-07T06:00:00"/>
    <s v="3/11/2018"/>
    <x v="861"/>
    <x v="9"/>
    <n v="1520748000"/>
    <d v="2018-03-11T06:00:00"/>
    <s v="3/11/2018"/>
    <b v="0"/>
    <b v="0"/>
    <s v="food/food trucks"/>
    <n v="0.73957142857142855"/>
    <m/>
    <x v="0"/>
    <s v="food trucks"/>
    <n v="0"/>
    <n v="0"/>
    <n v="0"/>
    <n v="1"/>
  </r>
  <r>
    <n v="978"/>
    <s v="Bailey, Nguyen and Martinez"/>
    <s v="Fundamental user-facing productivity"/>
    <n v="1000"/>
    <n v="8641"/>
    <x v="1"/>
    <n v="92"/>
    <s v="US"/>
    <s v="USD"/>
    <n v="1478930400"/>
    <d v="2016-11-12T06:00:00"/>
    <s v="12/4/2016"/>
    <x v="862"/>
    <x v="7"/>
    <n v="1480831200"/>
    <d v="2016-12-04T06:00:00"/>
    <s v="12/4/2016"/>
    <b v="0"/>
    <b v="0"/>
    <s v="games/video games"/>
    <n v="8.641"/>
    <m/>
    <x v="6"/>
    <s v="video games"/>
    <n v="0"/>
    <n v="0"/>
    <n v="0"/>
    <n v="0"/>
  </r>
  <r>
    <n v="979"/>
    <s v="Williams, Martin and Meyer"/>
    <s v="Innovative well-modulated capability"/>
    <n v="60200"/>
    <n v="86244"/>
    <x v="1"/>
    <n v="1015"/>
    <s v="GB"/>
    <s v="GBP"/>
    <n v="1426395600"/>
    <d v="2015-03-15T05:00:00"/>
    <s v="3/21/2015"/>
    <x v="454"/>
    <x v="0"/>
    <n v="1426914000"/>
    <d v="2015-03-21T05:00:00"/>
    <s v="3/21/2015"/>
    <b v="0"/>
    <b v="0"/>
    <s v="theater/plays"/>
    <n v="1.432624584717608"/>
    <m/>
    <x v="3"/>
    <s v="plays"/>
    <n v="0"/>
    <n v="0"/>
    <n v="0"/>
    <n v="0"/>
  </r>
  <r>
    <n v="980"/>
    <s v="Huff-Johnson"/>
    <s v="Universal fault-tolerant orchestration"/>
    <n v="195200"/>
    <n v="78630"/>
    <x v="0"/>
    <n v="742"/>
    <s v="US"/>
    <s v="USD"/>
    <n v="1446181200"/>
    <d v="2015-10-30T05:00:00"/>
    <s v="11/4/2015"/>
    <x v="863"/>
    <x v="0"/>
    <n v="1446616800"/>
    <d v="2015-11-04T06:00:00"/>
    <s v="11/4/2015"/>
    <b v="1"/>
    <b v="0"/>
    <s v="publishing/nonfiction"/>
    <n v="0.40281762295081969"/>
    <m/>
    <x v="5"/>
    <s v="nonfiction"/>
    <n v="0"/>
    <n v="0"/>
    <n v="0"/>
    <n v="1"/>
  </r>
  <r>
    <n v="981"/>
    <s v="Diaz-Little"/>
    <s v="Grass-roots executive synergy"/>
    <n v="6700"/>
    <n v="11941"/>
    <x v="1"/>
    <n v="323"/>
    <s v="US"/>
    <s v="USD"/>
    <n v="1514181600"/>
    <d v="2017-12-25T06:00:00"/>
    <s v="1/27/2018"/>
    <x v="864"/>
    <x v="9"/>
    <n v="1517032800"/>
    <d v="2018-01-27T06:00:00"/>
    <s v="1/27/2018"/>
    <b v="0"/>
    <b v="0"/>
    <s v="technology/web"/>
    <n v="1.7822388059701493"/>
    <m/>
    <x v="2"/>
    <s v="web"/>
    <n v="0"/>
    <n v="0"/>
    <n v="0"/>
    <n v="0"/>
  </r>
  <r>
    <n v="982"/>
    <s v="Freeman-French"/>
    <s v="Multi-layered optimal application"/>
    <n v="7200"/>
    <n v="6115"/>
    <x v="0"/>
    <n v="75"/>
    <s v="US"/>
    <s v="USD"/>
    <n v="1311051600"/>
    <d v="2011-07-19T05:00:00"/>
    <s v="7/21/2011"/>
    <x v="865"/>
    <x v="8"/>
    <n v="1311224400"/>
    <d v="2011-07-21T05:00:00"/>
    <s v="7/21/2011"/>
    <b v="0"/>
    <b v="1"/>
    <s v="film &amp; video/documentary"/>
    <n v="0.84930555555555554"/>
    <m/>
    <x v="4"/>
    <s v="documentary"/>
    <n v="0"/>
    <n v="0"/>
    <n v="0"/>
    <n v="1"/>
  </r>
  <r>
    <n v="983"/>
    <s v="Beck-Weber"/>
    <s v="Business-focused full-range core"/>
    <n v="129100"/>
    <n v="188404"/>
    <x v="1"/>
    <n v="2326"/>
    <s v="US"/>
    <s v="USD"/>
    <n v="1564894800"/>
    <d v="2019-08-04T05:00:00"/>
    <s v="8/19/2019"/>
    <x v="866"/>
    <x v="3"/>
    <n v="1566190800"/>
    <d v="2019-08-19T05:00:00"/>
    <s v="8/19/2019"/>
    <b v="0"/>
    <b v="0"/>
    <s v="film &amp; video/documentary"/>
    <n v="1.4593648334624323"/>
    <m/>
    <x v="4"/>
    <s v="documentary"/>
    <n v="0"/>
    <n v="0"/>
    <n v="0"/>
    <n v="0"/>
  </r>
  <r>
    <n v="984"/>
    <s v="Lewis-Jacobson"/>
    <s v="Exclusive system-worthy Graphic Interface"/>
    <n v="6500"/>
    <n v="9910"/>
    <x v="1"/>
    <n v="381"/>
    <s v="US"/>
    <s v="USD"/>
    <n v="1567918800"/>
    <d v="2019-09-08T05:00:00"/>
    <s v="10/4/2019"/>
    <x v="867"/>
    <x v="3"/>
    <n v="1570165200"/>
    <d v="2019-10-04T05:00:00"/>
    <s v="10/4/2019"/>
    <b v="0"/>
    <b v="0"/>
    <s v="theater/plays"/>
    <n v="1.5246153846153847"/>
    <m/>
    <x v="3"/>
    <s v="plays"/>
    <n v="0"/>
    <n v="0"/>
    <n v="0"/>
    <n v="0"/>
  </r>
  <r>
    <n v="985"/>
    <s v="Logan-Curtis"/>
    <s v="Enhanced optimal ability"/>
    <n v="170600"/>
    <n v="114523"/>
    <x v="0"/>
    <n v="4405"/>
    <s v="US"/>
    <s v="USD"/>
    <n v="1386309600"/>
    <d v="2013-12-06T06:00:00"/>
    <s v="1/1/2014"/>
    <x v="868"/>
    <x v="1"/>
    <n v="1388556000"/>
    <d v="2014-01-01T06:00:00"/>
    <s v="1/1/2014"/>
    <b v="0"/>
    <b v="1"/>
    <s v="music/rock"/>
    <n v="0.67129542790152408"/>
    <m/>
    <x v="1"/>
    <s v="rock"/>
    <n v="0"/>
    <n v="0"/>
    <n v="0"/>
    <n v="1"/>
  </r>
  <r>
    <n v="986"/>
    <s v="Chan, Washington and Callahan"/>
    <s v="Optional zero administration neural-net"/>
    <n v="7800"/>
    <n v="3144"/>
    <x v="0"/>
    <n v="92"/>
    <s v="US"/>
    <s v="USD"/>
    <n v="1301979600"/>
    <d v="2011-04-05T05:00:00"/>
    <s v="4/19/2011"/>
    <x v="296"/>
    <x v="8"/>
    <n v="1303189200"/>
    <d v="2011-04-19T05:00:00"/>
    <s v="4/19/2011"/>
    <b v="0"/>
    <b v="0"/>
    <s v="music/rock"/>
    <n v="0.40307692307692305"/>
    <m/>
    <x v="1"/>
    <s v="rock"/>
    <n v="0"/>
    <n v="0"/>
    <n v="0"/>
    <n v="1"/>
  </r>
  <r>
    <n v="987"/>
    <s v="Wilson Group"/>
    <s v="Ameliorated foreground focus group"/>
    <n v="6200"/>
    <n v="13441"/>
    <x v="1"/>
    <n v="480"/>
    <s v="US"/>
    <s v="USD"/>
    <n v="1493269200"/>
    <d v="2017-04-27T05:00:00"/>
    <s v="5/11/2017"/>
    <x v="869"/>
    <x v="5"/>
    <n v="1494478800"/>
    <d v="2017-05-11T05:00:00"/>
    <s v="5/11/2017"/>
    <b v="0"/>
    <b v="0"/>
    <s v="film &amp; video/documentary"/>
    <n v="2.1679032258064517"/>
    <m/>
    <x v="4"/>
    <s v="documentary"/>
    <n v="0"/>
    <n v="0"/>
    <n v="0"/>
    <n v="0"/>
  </r>
  <r>
    <n v="988"/>
    <s v="Gardner, Ryan and Gutierrez"/>
    <s v="Triple-buffered multi-tasking matrices"/>
    <n v="9400"/>
    <n v="4899"/>
    <x v="0"/>
    <n v="64"/>
    <s v="US"/>
    <s v="USD"/>
    <n v="1478930400"/>
    <d v="2016-11-12T06:00:00"/>
    <s v="12/3/2016"/>
    <x v="274"/>
    <x v="7"/>
    <n v="1480744800"/>
    <d v="2016-12-03T06:00:00"/>
    <s v="12/3/2016"/>
    <b v="0"/>
    <b v="0"/>
    <s v="publishing/radio &amp; podcasts"/>
    <n v="0.52117021276595743"/>
    <m/>
    <x v="5"/>
    <s v="radio &amp; podcasts"/>
    <n v="0"/>
    <n v="0"/>
    <n v="0"/>
    <n v="1"/>
  </r>
  <r>
    <n v="989"/>
    <s v="Hernandez Inc"/>
    <s v="Versatile dedicated migration"/>
    <n v="2400"/>
    <n v="11990"/>
    <x v="1"/>
    <n v="226"/>
    <s v="US"/>
    <s v="USD"/>
    <n v="1555390800"/>
    <d v="2019-04-16T05:00:00"/>
    <s v="4/21/2019"/>
    <x v="354"/>
    <x v="3"/>
    <n v="1555822800"/>
    <d v="2019-04-21T05:00:00"/>
    <s v="4/21/2019"/>
    <b v="0"/>
    <b v="0"/>
    <s v="publishing/translations"/>
    <n v="4.9958333333333336"/>
    <m/>
    <x v="5"/>
    <s v="translations"/>
    <n v="0"/>
    <n v="0"/>
    <n v="0"/>
    <n v="0"/>
  </r>
  <r>
    <n v="990"/>
    <s v="Ortiz-Roberts"/>
    <s v="Devolved foreground customer loyalty"/>
    <n v="7800"/>
    <n v="6839"/>
    <x v="0"/>
    <n v="64"/>
    <s v="US"/>
    <s v="USD"/>
    <n v="1456984800"/>
    <d v="2016-03-03T06:00:00"/>
    <s v="3/25/2016"/>
    <x v="870"/>
    <x v="7"/>
    <n v="1458882000"/>
    <d v="2016-03-25T05:00:00"/>
    <s v="3/25/2016"/>
    <b v="0"/>
    <b v="1"/>
    <s v="film &amp; video/drama"/>
    <n v="0.87679487179487181"/>
    <m/>
    <x v="4"/>
    <s v="drama"/>
    <n v="0"/>
    <n v="0"/>
    <n v="0"/>
    <n v="1"/>
  </r>
  <r>
    <n v="991"/>
    <s v="Ramirez LLC"/>
    <s v="Reduced reciprocal focus group"/>
    <n v="9800"/>
    <n v="11091"/>
    <x v="1"/>
    <n v="241"/>
    <s v="US"/>
    <s v="USD"/>
    <n v="1411621200"/>
    <d v="2014-09-25T05:00:00"/>
    <s v="9/29/2014"/>
    <x v="871"/>
    <x v="1"/>
    <n v="1411966800"/>
    <d v="2014-09-29T05:00:00"/>
    <s v="9/29/2014"/>
    <b v="0"/>
    <b v="1"/>
    <s v="music/rock"/>
    <n v="1.131734693877551"/>
    <m/>
    <x v="1"/>
    <s v="rock"/>
    <n v="0"/>
    <n v="0"/>
    <n v="0"/>
    <n v="0"/>
  </r>
  <r>
    <n v="992"/>
    <s v="Morrow Inc"/>
    <s v="Networked global migration"/>
    <n v="3100"/>
    <n v="13223"/>
    <x v="1"/>
    <n v="132"/>
    <s v="US"/>
    <s v="USD"/>
    <n v="1525669200"/>
    <d v="2018-05-07T05:00:00"/>
    <s v="5/21/2018"/>
    <x v="98"/>
    <x v="9"/>
    <n v="1526878800"/>
    <d v="2018-05-21T05:00:00"/>
    <s v="5/21/2018"/>
    <b v="0"/>
    <b v="1"/>
    <s v="film &amp; video/drama"/>
    <n v="4.2654838709677421"/>
    <m/>
    <x v="4"/>
    <s v="drama"/>
    <n v="0"/>
    <n v="0"/>
    <n v="0"/>
    <n v="0"/>
  </r>
  <r>
    <n v="993"/>
    <s v="Erickson-Rogers"/>
    <s v="De-engineered even-keeled definition"/>
    <n v="9800"/>
    <n v="7608"/>
    <x v="3"/>
    <n v="75"/>
    <s v="IT"/>
    <s v="EUR"/>
    <n v="1450936800"/>
    <d v="2015-12-24T06:00:00"/>
    <s v="1/10/2016"/>
    <x v="872"/>
    <x v="7"/>
    <n v="1452405600"/>
    <d v="2016-01-10T06:00:00"/>
    <s v="1/10/2016"/>
    <b v="0"/>
    <b v="1"/>
    <s v="photography/photography books"/>
    <n v="0.77632653061224488"/>
    <m/>
    <x v="7"/>
    <s v="photography books"/>
    <n v="1"/>
    <n v="0"/>
    <n v="0"/>
    <n v="0"/>
  </r>
  <r>
    <n v="994"/>
    <s v="Leach, Rich and Price"/>
    <s v="Implemented bi-directional flexibility"/>
    <n v="141100"/>
    <n v="74073"/>
    <x v="0"/>
    <n v="842"/>
    <s v="US"/>
    <s v="USD"/>
    <n v="1413522000"/>
    <d v="2014-10-17T05:00:00"/>
    <s v="10/23/2014"/>
    <x v="873"/>
    <x v="1"/>
    <n v="1414040400"/>
    <d v="2014-10-23T05:00:00"/>
    <s v="10/23/2014"/>
    <b v="0"/>
    <b v="1"/>
    <s v="publishing/translations"/>
    <n v="0.52496810772501767"/>
    <m/>
    <x v="5"/>
    <s v="translations"/>
    <n v="0"/>
    <n v="0"/>
    <n v="0"/>
    <n v="1"/>
  </r>
  <r>
    <n v="995"/>
    <s v="Manning-Hamilton"/>
    <s v="Vision-oriented scalable definition"/>
    <n v="97300"/>
    <n v="153216"/>
    <x v="1"/>
    <n v="2043"/>
    <s v="US"/>
    <s v="USD"/>
    <n v="1541307600"/>
    <d v="2018-11-04T05:00:00"/>
    <s v="12/3/2018"/>
    <x v="526"/>
    <x v="9"/>
    <n v="1543816800"/>
    <d v="2018-12-03T06:00:00"/>
    <s v="12/3/2018"/>
    <b v="0"/>
    <b v="1"/>
    <s v="food/food trucks"/>
    <n v="1.5746762589928058"/>
    <m/>
    <x v="0"/>
    <s v="food trucks"/>
    <n v="0"/>
    <n v="0"/>
    <n v="0"/>
    <n v="0"/>
  </r>
  <r>
    <n v="996"/>
    <s v="Butler LLC"/>
    <s v="Future-proofed upward-trending migration"/>
    <n v="6600"/>
    <n v="4814"/>
    <x v="0"/>
    <n v="112"/>
    <s v="US"/>
    <s v="USD"/>
    <n v="1357106400"/>
    <d v="2013-01-02T06:00:00"/>
    <s v="2/1/2013"/>
    <x v="874"/>
    <x v="2"/>
    <n v="1359698400"/>
    <d v="2013-02-01T06:00:00"/>
    <s v="2/1/2013"/>
    <b v="0"/>
    <b v="0"/>
    <s v="theater/plays"/>
    <n v="0.72939393939393937"/>
    <m/>
    <x v="3"/>
    <s v="plays"/>
    <n v="0"/>
    <n v="0"/>
    <n v="0"/>
    <n v="1"/>
  </r>
  <r>
    <n v="997"/>
    <s v="Ball LLC"/>
    <s v="Right-sized full-range throughput"/>
    <n v="7600"/>
    <n v="4603"/>
    <x v="3"/>
    <n v="139"/>
    <s v="IT"/>
    <s v="EUR"/>
    <n v="1390197600"/>
    <d v="2014-01-20T06:00:00"/>
    <s v="1/25/2014"/>
    <x v="875"/>
    <x v="1"/>
    <n v="1390629600"/>
    <d v="2014-01-25T06:00:00"/>
    <s v="1/25/2014"/>
    <b v="0"/>
    <b v="0"/>
    <s v="theater/plays"/>
    <n v="0.60565789473684206"/>
    <m/>
    <x v="3"/>
    <s v="plays"/>
    <n v="1"/>
    <n v="0"/>
    <n v="0"/>
    <n v="0"/>
  </r>
  <r>
    <n v="998"/>
    <s v="Taylor, Santiago and Flores"/>
    <s v="Polarized composite customer loyalty"/>
    <n v="66600"/>
    <n v="37823"/>
    <x v="0"/>
    <n v="374"/>
    <s v="US"/>
    <s v="USD"/>
    <n v="1265868000"/>
    <d v="2010-02-11T06:00:00"/>
    <s v="2/25/2010"/>
    <x v="876"/>
    <x v="6"/>
    <n v="1267077600"/>
    <d v="2010-02-25T06:00:00"/>
    <s v="2/25/2010"/>
    <b v="0"/>
    <b v="1"/>
    <s v="music/indie rock"/>
    <n v="0.5679129129129129"/>
    <m/>
    <x v="1"/>
    <s v="indie rock"/>
    <n v="0"/>
    <n v="0"/>
    <n v="0"/>
    <n v="1"/>
  </r>
  <r>
    <n v="999"/>
    <s v="Hernandez, Norton and Kelley"/>
    <s v="Expanded eco-centric policy"/>
    <n v="111100"/>
    <n v="62819"/>
    <x v="3"/>
    <n v="1122"/>
    <s v="US"/>
    <s v="USD"/>
    <n v="1467176400"/>
    <d v="2016-06-29T05:00:00"/>
    <s v="7/6/2016"/>
    <x v="877"/>
    <x v="7"/>
    <n v="1467781200"/>
    <d v="2016-07-06T05:00:00"/>
    <s v="7/6/2016"/>
    <b v="0"/>
    <b v="0"/>
    <s v="food/food trucks"/>
    <n v="0.56542754275427543"/>
    <m/>
    <x v="0"/>
    <s v="food trucks"/>
    <n v="1"/>
    <n v="0"/>
    <n v="0"/>
    <n v="0"/>
  </r>
  <r>
    <m/>
    <m/>
    <m/>
    <m/>
    <m/>
    <x v="4"/>
    <m/>
    <m/>
    <m/>
    <m/>
    <m/>
    <m/>
    <x v="878"/>
    <x v="11"/>
    <m/>
    <m/>
    <m/>
    <m/>
    <m/>
    <m/>
    <m/>
    <m/>
    <x v="9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8C20BF-402B-4072-97D8-4E0F0BF2EB7F}" name="PivotTable1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F15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0"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/>
    <pivotField showAll="0"/>
    <pivotField showAll="0"/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7F410E-358D-4672-B983-9B3147CC053F}" name="PivotTable1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0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/>
    <pivotField showAll="0"/>
    <pivotField showAll="0"/>
    <pivotField showAll="0"/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8C0697-30D3-411B-A48A-F8C1C8BC4A0F}" name="PivotTable1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G885" firstHeaderRow="1" firstDataRow="2" firstDataCol="1" rowPageCount="2" colPageCount="1"/>
  <pivotFields count="28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 sortType="ascending">
      <items count="880">
        <item x="868"/>
        <item x="550"/>
        <item x="313"/>
        <item x="746"/>
        <item x="872"/>
        <item x="763"/>
        <item x="151"/>
        <item x="733"/>
        <item x="431"/>
        <item x="291"/>
        <item x="609"/>
        <item x="17"/>
        <item x="393"/>
        <item x="652"/>
        <item x="785"/>
        <item x="105"/>
        <item x="651"/>
        <item x="511"/>
        <item x="345"/>
        <item x="854"/>
        <item x="795"/>
        <item x="374"/>
        <item x="358"/>
        <item x="56"/>
        <item x="321"/>
        <item x="197"/>
        <item x="608"/>
        <item x="510"/>
        <item x="628"/>
        <item x="69"/>
        <item x="437"/>
        <item x="729"/>
        <item x="725"/>
        <item x="728"/>
        <item x="530"/>
        <item x="342"/>
        <item x="286"/>
        <item x="810"/>
        <item x="4"/>
        <item x="761"/>
        <item x="875"/>
        <item x="790"/>
        <item x="842"/>
        <item x="350"/>
        <item x="397"/>
        <item x="692"/>
        <item x="656"/>
        <item x="500"/>
        <item x="636"/>
        <item x="864"/>
        <item x="611"/>
        <item x="356"/>
        <item x="126"/>
        <item x="517"/>
        <item x="571"/>
        <item x="519"/>
        <item x="474"/>
        <item x="642"/>
        <item x="597"/>
        <item x="67"/>
        <item x="396"/>
        <item x="206"/>
        <item x="579"/>
        <item x="351"/>
        <item x="441"/>
        <item x="425"/>
        <item x="241"/>
        <item x="371"/>
        <item x="499"/>
        <item x="240"/>
        <item x="497"/>
        <item x="264"/>
        <item x="156"/>
        <item x="375"/>
        <item x="231"/>
        <item x="256"/>
        <item x="242"/>
        <item x="10"/>
        <item x="253"/>
        <item x="76"/>
        <item x="297"/>
        <item x="27"/>
        <item x="131"/>
        <item x="379"/>
        <item x="282"/>
        <item x="685"/>
        <item x="857"/>
        <item x="533"/>
        <item x="407"/>
        <item x="778"/>
        <item x="433"/>
        <item x="843"/>
        <item x="435"/>
        <item x="598"/>
        <item x="117"/>
        <item x="276"/>
        <item x="332"/>
        <item x="421"/>
        <item x="280"/>
        <item x="639"/>
        <item x="687"/>
        <item x="389"/>
        <item x="92"/>
        <item x="709"/>
        <item x="175"/>
        <item x="38"/>
        <item x="779"/>
        <item x="873"/>
        <item x="629"/>
        <item x="90"/>
        <item x="665"/>
        <item x="147"/>
        <item x="802"/>
        <item x="682"/>
        <item x="383"/>
        <item x="837"/>
        <item x="199"/>
        <item x="150"/>
        <item x="216"/>
        <item x="615"/>
        <item x="245"/>
        <item x="12"/>
        <item x="602"/>
        <item x="346"/>
        <item x="132"/>
        <item x="58"/>
        <item x="822"/>
        <item x="867"/>
        <item x="625"/>
        <item x="627"/>
        <item x="744"/>
        <item x="522"/>
        <item x="196"/>
        <item x="168"/>
        <item x="755"/>
        <item x="581"/>
        <item x="805"/>
        <item x="504"/>
        <item x="158"/>
        <item x="300"/>
        <item x="363"/>
        <item x="719"/>
        <item x="637"/>
        <item x="124"/>
        <item x="33"/>
        <item x="587"/>
        <item x="267"/>
        <item x="821"/>
        <item x="457"/>
        <item x="324"/>
        <item x="563"/>
        <item x="417"/>
        <item x="428"/>
        <item x="207"/>
        <item x="569"/>
        <item x="338"/>
        <item x="817"/>
        <item x="707"/>
        <item x="666"/>
        <item x="45"/>
        <item x="386"/>
        <item x="537"/>
        <item x="261"/>
        <item x="2"/>
        <item x="782"/>
        <item x="99"/>
        <item x="694"/>
        <item x="410"/>
        <item x="586"/>
        <item x="700"/>
        <item x="303"/>
        <item x="591"/>
        <item x="676"/>
        <item x="372"/>
        <item x="210"/>
        <item x="466"/>
        <item x="750"/>
        <item x="432"/>
        <item x="494"/>
        <item x="844"/>
        <item x="118"/>
        <item x="272"/>
        <item x="398"/>
        <item x="140"/>
        <item x="518"/>
        <item x="322"/>
        <item x="641"/>
        <item x="445"/>
        <item x="72"/>
        <item x="325"/>
        <item x="863"/>
        <item x="723"/>
        <item x="366"/>
        <item x="352"/>
        <item x="361"/>
        <item x="96"/>
        <item x="9"/>
        <item x="283"/>
        <item x="218"/>
        <item x="37"/>
        <item x="260"/>
        <item x="284"/>
        <item x="171"/>
        <item x="259"/>
        <item x="480"/>
        <item x="244"/>
        <item x="412"/>
        <item x="315"/>
        <item x="859"/>
        <item x="125"/>
        <item x="359"/>
        <item x="327"/>
        <item x="614"/>
        <item x="15"/>
        <item x="212"/>
        <item x="650"/>
        <item x="0"/>
        <item x="413"/>
        <item x="768"/>
        <item x="323"/>
        <item x="630"/>
        <item x="450"/>
        <item x="144"/>
        <item x="535"/>
        <item x="80"/>
        <item x="320"/>
        <item x="447"/>
        <item x="459"/>
        <item x="318"/>
        <item x="424"/>
        <item x="632"/>
        <item x="473"/>
        <item x="70"/>
        <item x="270"/>
        <item x="840"/>
        <item x="111"/>
        <item x="801"/>
        <item x="835"/>
        <item x="316"/>
        <item x="423"/>
        <item x="714"/>
        <item x="95"/>
        <item x="394"/>
        <item x="487"/>
        <item x="520"/>
        <item x="737"/>
        <item x="160"/>
        <item x="701"/>
        <item x="531"/>
        <item x="845"/>
        <item x="595"/>
        <item x="631"/>
        <item x="252"/>
        <item x="414"/>
        <item x="721"/>
        <item x="348"/>
        <item x="251"/>
        <item x="855"/>
        <item x="638"/>
        <item x="182"/>
        <item x="274"/>
        <item x="202"/>
        <item x="526"/>
        <item x="567"/>
        <item x="263"/>
        <item x="539"/>
        <item x="862"/>
        <item x="49"/>
        <item x="528"/>
        <item x="849"/>
        <item x="832"/>
        <item x="555"/>
        <item x="547"/>
        <item x="223"/>
        <item x="309"/>
        <item x="644"/>
        <item x="677"/>
        <item x="157"/>
        <item x="378"/>
        <item x="697"/>
        <item x="152"/>
        <item x="317"/>
        <item x="874"/>
        <item x="114"/>
        <item x="495"/>
        <item x="434"/>
        <item x="580"/>
        <item x="388"/>
        <item x="562"/>
        <item x="765"/>
        <item x="738"/>
        <item x="799"/>
        <item x="836"/>
        <item x="16"/>
        <item x="704"/>
        <item x="209"/>
        <item x="753"/>
        <item x="305"/>
        <item x="258"/>
        <item x="408"/>
        <item x="228"/>
        <item x="846"/>
        <item x="285"/>
        <item x="31"/>
        <item x="566"/>
        <item x="720"/>
        <item x="557"/>
        <item x="464"/>
        <item x="248"/>
        <item x="508"/>
        <item x="262"/>
        <item x="384"/>
        <item x="143"/>
        <item x="703"/>
        <item x="247"/>
        <item x="675"/>
        <item x="146"/>
        <item x="876"/>
        <item x="751"/>
        <item x="88"/>
        <item x="442"/>
        <item x="819"/>
        <item x="818"/>
        <item x="299"/>
        <item x="770"/>
        <item x="257"/>
        <item x="97"/>
        <item x="830"/>
        <item x="301"/>
        <item x="65"/>
        <item x="727"/>
        <item x="740"/>
        <item x="443"/>
        <item x="669"/>
        <item x="513"/>
        <item x="679"/>
        <item x="32"/>
        <item x="787"/>
        <item x="646"/>
        <item x="381"/>
        <item x="673"/>
        <item x="243"/>
        <item x="616"/>
        <item x="249"/>
        <item x="334"/>
        <item x="772"/>
        <item x="409"/>
        <item x="565"/>
        <item x="850"/>
        <item x="39"/>
        <item x="861"/>
        <item x="129"/>
        <item x="496"/>
        <item x="548"/>
        <item x="589"/>
        <item x="75"/>
        <item x="742"/>
        <item x="353"/>
        <item x="828"/>
        <item x="525"/>
        <item x="278"/>
        <item x="290"/>
        <item x="287"/>
        <item x="607"/>
        <item x="185"/>
        <item x="848"/>
        <item x="743"/>
        <item x="715"/>
        <item x="54"/>
        <item x="162"/>
        <item x="173"/>
        <item x="529"/>
        <item x="44"/>
        <item x="85"/>
        <item x="250"/>
        <item x="794"/>
        <item x="596"/>
        <item x="667"/>
        <item x="681"/>
        <item x="134"/>
        <item x="35"/>
        <item x="456"/>
        <item x="475"/>
        <item x="594"/>
        <item x="516"/>
        <item x="454"/>
        <item x="36"/>
        <item x="470"/>
        <item x="181"/>
        <item x="527"/>
        <item x="664"/>
        <item x="427"/>
        <item x="599"/>
        <item x="462"/>
        <item x="564"/>
        <item x="870"/>
        <item x="19"/>
        <item x="686"/>
        <item x="174"/>
        <item x="546"/>
        <item x="73"/>
        <item x="34"/>
        <item x="773"/>
        <item x="713"/>
        <item x="730"/>
        <item x="319"/>
        <item x="310"/>
        <item x="590"/>
        <item x="341"/>
        <item x="330"/>
        <item x="217"/>
        <item x="204"/>
        <item x="585"/>
        <item x="355"/>
        <item x="623"/>
        <item x="28"/>
        <item x="826"/>
        <item x="183"/>
        <item x="852"/>
        <item x="347"/>
        <item x="458"/>
        <item x="406"/>
        <item x="541"/>
        <item x="752"/>
        <item x="758"/>
        <item x="333"/>
        <item x="236"/>
        <item x="200"/>
        <item x="544"/>
        <item x="621"/>
        <item x="492"/>
        <item x="440"/>
        <item x="604"/>
        <item x="367"/>
        <item x="273"/>
        <item x="689"/>
        <item x="605"/>
        <item x="663"/>
        <item x="110"/>
        <item x="165"/>
        <item x="51"/>
        <item x="187"/>
        <item x="198"/>
        <item x="66"/>
        <item x="514"/>
        <item x="671"/>
        <item x="153"/>
        <item x="426"/>
        <item x="87"/>
        <item x="77"/>
        <item x="22"/>
        <item x="91"/>
        <item x="296"/>
        <item x="479"/>
        <item x="61"/>
        <item x="14"/>
        <item x="643"/>
        <item x="246"/>
        <item x="838"/>
        <item x="101"/>
        <item x="829"/>
        <item x="702"/>
        <item x="116"/>
        <item x="734"/>
        <item x="354"/>
        <item x="391"/>
        <item x="490"/>
        <item x="234"/>
        <item x="705"/>
        <item x="268"/>
        <item x="404"/>
        <item x="298"/>
        <item x="654"/>
        <item x="613"/>
        <item x="230"/>
        <item x="395"/>
        <item x="47"/>
        <item x="277"/>
        <item x="288"/>
        <item x="771"/>
        <item x="749"/>
        <item x="293"/>
        <item x="647"/>
        <item x="281"/>
        <item x="416"/>
        <item x="717"/>
        <item x="793"/>
        <item x="368"/>
        <item x="349"/>
        <item x="194"/>
        <item x="554"/>
        <item x="538"/>
        <item x="674"/>
        <item x="523"/>
        <item x="635"/>
        <item x="238"/>
        <item x="588"/>
        <item x="23"/>
        <item x="149"/>
        <item x="308"/>
        <item x="255"/>
        <item x="756"/>
        <item x="856"/>
        <item x="489"/>
        <item x="103"/>
        <item x="436"/>
        <item x="769"/>
        <item x="869"/>
        <item x="578"/>
        <item x="584"/>
        <item x="104"/>
        <item x="203"/>
        <item x="154"/>
        <item x="542"/>
        <item x="122"/>
        <item x="747"/>
        <item x="483"/>
        <item x="561"/>
        <item x="693"/>
        <item x="851"/>
        <item x="823"/>
        <item x="136"/>
        <item x="84"/>
        <item x="825"/>
        <item x="439"/>
        <item x="307"/>
        <item x="860"/>
        <item x="478"/>
        <item x="448"/>
        <item x="754"/>
        <item x="804"/>
        <item x="446"/>
        <item x="235"/>
        <item x="699"/>
        <item x="220"/>
        <item x="98"/>
        <item x="411"/>
        <item x="574"/>
        <item x="536"/>
        <item x="463"/>
        <item x="680"/>
        <item x="834"/>
        <item x="419"/>
        <item x="167"/>
        <item x="100"/>
        <item x="179"/>
        <item x="813"/>
        <item x="304"/>
        <item x="506"/>
        <item x="481"/>
        <item x="380"/>
        <item x="670"/>
        <item x="736"/>
        <item x="30"/>
        <item x="219"/>
        <item x="600"/>
        <item x="718"/>
        <item x="784"/>
        <item x="392"/>
        <item x="716"/>
        <item x="808"/>
        <item x="534"/>
        <item x="63"/>
        <item x="178"/>
        <item x="275"/>
        <item x="792"/>
        <item x="624"/>
        <item x="402"/>
        <item x="575"/>
        <item x="399"/>
        <item x="133"/>
        <item x="211"/>
        <item x="648"/>
        <item x="86"/>
        <item x="493"/>
        <item x="777"/>
        <item x="545"/>
        <item x="572"/>
        <item x="653"/>
        <item x="739"/>
        <item x="502"/>
        <item x="279"/>
        <item x="858"/>
        <item x="698"/>
        <item x="471"/>
        <item x="543"/>
        <item x="559"/>
        <item x="560"/>
        <item x="385"/>
        <item x="370"/>
        <item x="853"/>
        <item x="839"/>
        <item x="135"/>
        <item x="807"/>
        <item x="759"/>
        <item x="130"/>
        <item x="797"/>
        <item x="141"/>
        <item x="161"/>
        <item x="764"/>
        <item x="78"/>
        <item x="302"/>
        <item x="215"/>
        <item x="24"/>
        <item x="13"/>
        <item x="40"/>
        <item x="748"/>
        <item x="484"/>
        <item x="767"/>
        <item x="138"/>
        <item x="684"/>
        <item x="295"/>
        <item x="645"/>
        <item x="59"/>
        <item x="449"/>
        <item x="226"/>
        <item x="726"/>
        <item x="364"/>
        <item x="53"/>
        <item x="362"/>
        <item x="451"/>
        <item x="731"/>
        <item x="791"/>
        <item x="678"/>
        <item x="827"/>
        <item x="553"/>
        <item x="766"/>
        <item x="148"/>
        <item x="184"/>
        <item x="668"/>
        <item x="515"/>
        <item x="62"/>
        <item x="691"/>
        <item x="25"/>
        <item x="444"/>
        <item x="180"/>
        <item x="336"/>
        <item x="472"/>
        <item x="552"/>
        <item x="662"/>
        <item x="796"/>
        <item x="186"/>
        <item x="809"/>
        <item x="176"/>
        <item x="582"/>
        <item x="331"/>
        <item x="390"/>
        <item x="418"/>
        <item x="193"/>
        <item x="468"/>
        <item x="360"/>
        <item x="549"/>
        <item x="576"/>
        <item x="469"/>
        <item x="847"/>
        <item x="42"/>
        <item x="661"/>
        <item x="556"/>
        <item x="820"/>
        <item x="163"/>
        <item x="800"/>
        <item x="294"/>
        <item x="64"/>
        <item x="137"/>
        <item x="224"/>
        <item x="757"/>
        <item x="376"/>
        <item x="833"/>
        <item x="634"/>
        <item x="214"/>
        <item x="649"/>
        <item x="222"/>
        <item x="229"/>
        <item x="60"/>
        <item x="269"/>
        <item x="865"/>
        <item x="477"/>
        <item x="655"/>
        <item x="461"/>
        <item x="816"/>
        <item x="708"/>
        <item x="453"/>
        <item x="74"/>
        <item x="788"/>
        <item x="551"/>
        <item x="722"/>
        <item x="365"/>
        <item x="601"/>
        <item x="387"/>
        <item x="831"/>
        <item x="688"/>
        <item x="422"/>
        <item x="225"/>
        <item x="467"/>
        <item x="786"/>
        <item x="696"/>
        <item x="640"/>
        <item x="20"/>
        <item x="593"/>
        <item x="401"/>
        <item x="115"/>
        <item x="311"/>
        <item x="706"/>
        <item x="145"/>
        <item x="46"/>
        <item x="94"/>
        <item x="455"/>
        <item x="780"/>
        <item x="620"/>
        <item x="119"/>
        <item x="485"/>
        <item x="507"/>
        <item x="877"/>
        <item x="339"/>
        <item x="430"/>
        <item x="48"/>
        <item x="191"/>
        <item x="505"/>
        <item x="369"/>
        <item x="583"/>
        <item x="400"/>
        <item x="312"/>
        <item x="329"/>
        <item x="824"/>
        <item x="798"/>
        <item x="712"/>
        <item x="164"/>
        <item x="8"/>
        <item x="558"/>
        <item x="741"/>
        <item x="438"/>
        <item x="195"/>
        <item x="683"/>
        <item x="619"/>
        <item x="335"/>
        <item x="344"/>
        <item x="732"/>
        <item x="724"/>
        <item x="7"/>
        <item x="814"/>
        <item x="326"/>
        <item x="452"/>
        <item x="710"/>
        <item x="93"/>
        <item x="657"/>
        <item x="501"/>
        <item x="540"/>
        <item x="81"/>
        <item x="429"/>
        <item x="482"/>
        <item x="866"/>
        <item x="658"/>
        <item x="465"/>
        <item x="1"/>
        <item x="690"/>
        <item x="711"/>
        <item x="841"/>
        <item x="775"/>
        <item x="208"/>
        <item x="476"/>
        <item x="357"/>
        <item x="762"/>
        <item x="26"/>
        <item x="213"/>
        <item x="254"/>
        <item x="50"/>
        <item x="606"/>
        <item x="491"/>
        <item x="227"/>
        <item x="29"/>
        <item x="166"/>
        <item x="405"/>
        <item x="142"/>
        <item x="612"/>
        <item x="695"/>
        <item x="289"/>
        <item x="622"/>
        <item x="603"/>
        <item x="55"/>
        <item x="265"/>
        <item x="774"/>
        <item x="532"/>
        <item x="189"/>
        <item x="568"/>
        <item x="672"/>
        <item x="71"/>
        <item x="745"/>
        <item x="233"/>
        <item x="128"/>
        <item x="82"/>
        <item x="659"/>
        <item x="789"/>
        <item x="592"/>
        <item x="377"/>
        <item x="239"/>
        <item x="43"/>
        <item x="524"/>
        <item x="760"/>
        <item x="314"/>
        <item x="340"/>
        <item x="486"/>
        <item x="121"/>
        <item x="811"/>
        <item x="660"/>
        <item x="139"/>
        <item x="170"/>
        <item x="68"/>
        <item x="488"/>
        <item x="521"/>
        <item x="57"/>
        <item x="102"/>
        <item x="498"/>
        <item x="6"/>
        <item x="415"/>
        <item x="18"/>
        <item x="292"/>
        <item x="201"/>
        <item x="21"/>
        <item x="812"/>
        <item x="781"/>
        <item x="577"/>
        <item x="420"/>
        <item x="633"/>
        <item x="626"/>
        <item x="52"/>
        <item x="83"/>
        <item x="618"/>
        <item x="112"/>
        <item x="169"/>
        <item x="109"/>
        <item x="232"/>
        <item x="159"/>
        <item x="205"/>
        <item x="803"/>
        <item x="266"/>
        <item x="512"/>
        <item x="3"/>
        <item x="573"/>
        <item x="177"/>
        <item x="806"/>
        <item x="460"/>
        <item x="610"/>
        <item x="190"/>
        <item x="503"/>
        <item x="120"/>
        <item x="403"/>
        <item x="776"/>
        <item x="221"/>
        <item x="509"/>
        <item x="11"/>
        <item x="113"/>
        <item x="107"/>
        <item x="373"/>
        <item x="343"/>
        <item x="79"/>
        <item x="871"/>
        <item x="155"/>
        <item x="127"/>
        <item x="89"/>
        <item x="41"/>
        <item x="188"/>
        <item x="172"/>
        <item x="106"/>
        <item x="192"/>
        <item x="237"/>
        <item x="328"/>
        <item x="570"/>
        <item x="306"/>
        <item x="617"/>
        <item x="735"/>
        <item x="271"/>
        <item x="382"/>
        <item x="337"/>
        <item x="815"/>
        <item x="5"/>
        <item x="108"/>
        <item x="783"/>
        <item x="123"/>
        <item x="878"/>
        <item t="default"/>
      </items>
    </pivotField>
    <pivotField axis="axisPage" showAll="0">
      <items count="13">
        <item x="6"/>
        <item x="8"/>
        <item x="4"/>
        <item x="2"/>
        <item x="1"/>
        <item x="0"/>
        <item x="7"/>
        <item x="5"/>
        <item x="9"/>
        <item x="3"/>
        <item x="10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/>
    <pivotField showAll="0"/>
    <pivotField showAll="0"/>
    <pivotField showAll="0"/>
  </pivotFields>
  <rowFields count="1">
    <field x="12"/>
  </rowFields>
  <rowItems count="88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22" hier="-1"/>
    <pageField fld="13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1001"/>
  <sheetViews>
    <sheetView tabSelected="1" zoomScale="96" workbookViewId="0">
      <selection activeCell="C27" sqref="C27"/>
    </sheetView>
  </sheetViews>
  <sheetFormatPr defaultColWidth="11" defaultRowHeight="15.75" x14ac:dyDescent="0.25"/>
  <cols>
    <col min="1" max="1" width="6.625" bestFit="1" customWidth="1"/>
    <col min="2" max="2" width="30.625" bestFit="1" customWidth="1"/>
    <col min="3" max="3" width="33.5" style="3" customWidth="1"/>
    <col min="7" max="7" width="13" bestFit="1" customWidth="1"/>
    <col min="10" max="10" width="11.125" bestFit="1" customWidth="1"/>
    <col min="11" max="12" width="22.375" style="11" bestFit="1" customWidth="1"/>
    <col min="13" max="14" width="22.375" style="11" customWidth="1"/>
    <col min="15" max="15" width="11.125" bestFit="1" customWidth="1"/>
    <col min="16" max="16" width="21" style="11" bestFit="1" customWidth="1"/>
    <col min="17" max="17" width="21" style="11" customWidth="1"/>
    <col min="20" max="20" width="28" bestFit="1" customWidth="1"/>
    <col min="21" max="21" width="14.5" style="5" bestFit="1" customWidth="1"/>
    <col min="22" max="22" width="16.5" style="13" bestFit="1" customWidth="1"/>
    <col min="23" max="23" width="18.625" customWidth="1"/>
    <col min="24" max="24" width="16.625" bestFit="1" customWidth="1"/>
    <col min="29" max="29" width="11.125" customWidth="1"/>
  </cols>
  <sheetData>
    <row r="1" spans="1:29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0" t="s">
        <v>2078</v>
      </c>
      <c r="L1" s="10" t="s">
        <v>2078</v>
      </c>
      <c r="M1" s="10" t="s">
        <v>2077</v>
      </c>
      <c r="N1" s="10" t="s">
        <v>2958</v>
      </c>
      <c r="O1" s="1" t="s">
        <v>9</v>
      </c>
      <c r="P1" s="10" t="s">
        <v>2079</v>
      </c>
      <c r="Q1" s="10" t="s">
        <v>2075</v>
      </c>
      <c r="R1" s="1" t="s">
        <v>10</v>
      </c>
      <c r="S1" s="1" t="s">
        <v>11</v>
      </c>
      <c r="T1" s="1" t="s">
        <v>2028</v>
      </c>
      <c r="U1" s="4" t="s">
        <v>2029</v>
      </c>
      <c r="V1" s="12" t="s">
        <v>2030</v>
      </c>
      <c r="W1" s="1" t="s">
        <v>2031</v>
      </c>
      <c r="X1" s="1" t="s">
        <v>2032</v>
      </c>
      <c r="Y1" s="1" t="s">
        <v>2046</v>
      </c>
      <c r="Z1" s="1" t="s">
        <v>2072</v>
      </c>
      <c r="AA1" s="1" t="s">
        <v>2074</v>
      </c>
      <c r="AB1" s="1" t="s">
        <v>2073</v>
      </c>
    </row>
    <row r="2" spans="1:29" ht="19.5" x14ac:dyDescent="0.4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 s="9">
        <v>42336.25</v>
      </c>
      <c r="L2" s="9" t="str">
        <f>MONTH(P2) &amp; "/" &amp; DAY(P2) &amp; "/" &amp; YEAR(P2)</f>
        <v>12/15/2015</v>
      </c>
      <c r="M2" s="8" t="str">
        <f>MONTH(L2) &amp; "/" &amp; DAY(L2) &amp; "/" &amp; YEAR(L2)</f>
        <v>12/15/2015</v>
      </c>
      <c r="N2" s="8" t="str">
        <f>RIGHT(M2,4)</f>
        <v>2015</v>
      </c>
      <c r="O2">
        <v>1450159200</v>
      </c>
      <c r="P2" s="9">
        <v>42353.25</v>
      </c>
      <c r="Q2" s="8" t="str">
        <f>MONTH(P2) &amp; "/" &amp; DAY(P2) &amp; "/" &amp; YEAR(P2)</f>
        <v>12/15/2015</v>
      </c>
      <c r="R2" t="b">
        <v>0</v>
      </c>
      <c r="S2" t="b">
        <v>0</v>
      </c>
      <c r="T2" t="s">
        <v>17</v>
      </c>
      <c r="U2" s="5">
        <f>E2/D2</f>
        <v>0</v>
      </c>
      <c r="V2" s="13">
        <f>AVERAGE(E2:E1001)</f>
        <v>42748.055</v>
      </c>
      <c r="W2" t="str" cm="1">
        <f t="array" ref="W2:X2">_xlfn.TEXTSPLIT(T2,"/")</f>
        <v>food</v>
      </c>
      <c r="X2" t="str">
        <v>food trucks</v>
      </c>
      <c r="Y2" s="1">
        <v>0</v>
      </c>
      <c r="Z2">
        <v>0</v>
      </c>
      <c r="AA2">
        <v>0</v>
      </c>
      <c r="AB2">
        <v>1</v>
      </c>
      <c r="AC2" s="9">
        <v>25569</v>
      </c>
    </row>
    <row r="3" spans="1:29" ht="19.5" x14ac:dyDescent="0.4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 s="9">
        <v>41870</v>
      </c>
      <c r="L3" s="9" t="str">
        <f>MONTH(P3) &amp; "/" &amp; DAY(P3) &amp; "/" &amp; YEAR(P3)</f>
        <v>8/21/2014</v>
      </c>
      <c r="M3" s="8" t="str">
        <f>MONTH(L3) &amp; "/" &amp; DAY(L3) &amp; "/" &amp; YEAR(L3)</f>
        <v>8/21/2014</v>
      </c>
      <c r="N3" s="8" t="str">
        <f>RIGHT(M3,4)</f>
        <v>2014</v>
      </c>
      <c r="O3">
        <v>1408597200</v>
      </c>
      <c r="P3" s="9">
        <v>41872.208333333336</v>
      </c>
      <c r="Q3" s="8" t="str">
        <f>MONTH(P3) &amp; "/" &amp; DAY(P3) &amp; "/" &amp; YEAR(P3)</f>
        <v>8/21/2014</v>
      </c>
      <c r="R3" t="b">
        <v>0</v>
      </c>
      <c r="S3" t="b">
        <v>1</v>
      </c>
      <c r="T3" t="s">
        <v>23</v>
      </c>
      <c r="U3" s="5">
        <f>E3/D3</f>
        <v>10.4</v>
      </c>
      <c r="V3" s="13">
        <f>AVERAGE(E3:E1002)</f>
        <v>42790.845845845848</v>
      </c>
      <c r="W3" t="str" cm="1">
        <f t="array" ref="W3:X3">_xlfn.TEXTSPLIT(T3,"/")</f>
        <v>music</v>
      </c>
      <c r="X3" t="str">
        <v>rock</v>
      </c>
      <c r="Y3" s="1">
        <v>0</v>
      </c>
      <c r="Z3">
        <v>0</v>
      </c>
      <c r="AA3">
        <v>0</v>
      </c>
      <c r="AB3">
        <v>0</v>
      </c>
    </row>
    <row r="4" spans="1:29" ht="33.75" x14ac:dyDescent="0.4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 s="9">
        <v>41595.25</v>
      </c>
      <c r="L4" s="9" t="str">
        <f>MONTH(P4) &amp; "/" &amp; DAY(P4) &amp; "/" &amp; YEAR(P4)</f>
        <v>11/19/2013</v>
      </c>
      <c r="M4" s="8" t="str">
        <f>MONTH(L4) &amp; "/" &amp; DAY(L4) &amp; "/" &amp; YEAR(L4)</f>
        <v>11/19/2013</v>
      </c>
      <c r="N4" s="8" t="str">
        <f>RIGHT(M4,4)</f>
        <v>2013</v>
      </c>
      <c r="O4">
        <v>1384840800</v>
      </c>
      <c r="P4" s="9">
        <v>41597.25</v>
      </c>
      <c r="Q4" s="8" t="str">
        <f>MONTH(P4) &amp; "/" &amp; DAY(P4) &amp; "/" &amp; YEAR(P4)</f>
        <v>11/19/2013</v>
      </c>
      <c r="R4" t="b">
        <v>0</v>
      </c>
      <c r="S4" t="b">
        <v>0</v>
      </c>
      <c r="T4" t="s">
        <v>28</v>
      </c>
      <c r="U4" s="5">
        <f>E4/D4</f>
        <v>1.3147878228782288</v>
      </c>
      <c r="V4" s="13">
        <f>AVERAGE(E4:E1003)</f>
        <v>42819.133266533063</v>
      </c>
      <c r="W4" t="str" cm="1">
        <f t="array" ref="W4:X4">_xlfn.TEXTSPLIT(T4,"/")</f>
        <v>technology</v>
      </c>
      <c r="X4" t="str">
        <v>web</v>
      </c>
      <c r="Y4" s="1">
        <v>0</v>
      </c>
      <c r="Z4">
        <v>0</v>
      </c>
      <c r="AA4">
        <v>0</v>
      </c>
      <c r="AB4">
        <v>0</v>
      </c>
    </row>
    <row r="5" spans="1:29" ht="33.75" x14ac:dyDescent="0.4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 s="9">
        <v>43688.208333333328</v>
      </c>
      <c r="L5" s="9" t="str">
        <f>MONTH(P5) &amp; "/" &amp; DAY(P5) &amp; "/" &amp; YEAR(P5)</f>
        <v>9/20/2019</v>
      </c>
      <c r="M5" s="8" t="str">
        <f>MONTH(L5) &amp; "/" &amp; DAY(L5) &amp; "/" &amp; YEAR(L5)</f>
        <v>9/20/2019</v>
      </c>
      <c r="N5" s="8" t="str">
        <f>RIGHT(M5,4)</f>
        <v>2019</v>
      </c>
      <c r="O5">
        <v>1568955600</v>
      </c>
      <c r="P5" s="9">
        <v>43728.208333333328</v>
      </c>
      <c r="Q5" s="8" t="str">
        <f>MONTH(P5) &amp; "/" &amp; DAY(P5) &amp; "/" &amp; YEAR(P5)</f>
        <v>9/20/2019</v>
      </c>
      <c r="R5" t="b">
        <v>0</v>
      </c>
      <c r="S5" t="b">
        <v>0</v>
      </c>
      <c r="T5" t="s">
        <v>23</v>
      </c>
      <c r="U5" s="5">
        <f>E5/D5</f>
        <v>0.58976190476190471</v>
      </c>
      <c r="V5" s="13">
        <f>AVERAGE(E5:E1004)</f>
        <v>42719.129388164496</v>
      </c>
      <c r="W5" t="str" cm="1">
        <f t="array" ref="W5:X5">_xlfn.TEXTSPLIT(T5,"/")</f>
        <v>music</v>
      </c>
      <c r="X5" t="str">
        <v>rock</v>
      </c>
      <c r="Y5" s="1">
        <v>0</v>
      </c>
      <c r="Z5">
        <v>0</v>
      </c>
      <c r="AA5">
        <v>0</v>
      </c>
      <c r="AB5">
        <v>1</v>
      </c>
    </row>
    <row r="6" spans="1:29" ht="19.5" x14ac:dyDescent="0.4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 s="9">
        <v>43485.25</v>
      </c>
      <c r="L6" s="9" t="str">
        <f>MONTH(P6) &amp; "/" &amp; DAY(P6) &amp; "/" &amp; YEAR(P6)</f>
        <v>1/24/2019</v>
      </c>
      <c r="M6" s="8" t="str">
        <f>MONTH(L6) &amp; "/" &amp; DAY(L6) &amp; "/" &amp; YEAR(L6)</f>
        <v>1/24/2019</v>
      </c>
      <c r="N6" s="8" t="str">
        <f>RIGHT(M6,4)</f>
        <v>2019</v>
      </c>
      <c r="O6">
        <v>1548309600</v>
      </c>
      <c r="P6" s="9">
        <v>43489.25</v>
      </c>
      <c r="Q6" s="8" t="str">
        <f>MONTH(P6) &amp; "/" &amp; DAY(P6) &amp; "/" &amp; YEAR(P6)</f>
        <v>1/24/2019</v>
      </c>
      <c r="R6" t="b">
        <v>0</v>
      </c>
      <c r="S6" t="b">
        <v>0</v>
      </c>
      <c r="T6" t="s">
        <v>33</v>
      </c>
      <c r="U6" s="5">
        <f>E6/D6</f>
        <v>0.69276315789473686</v>
      </c>
      <c r="V6" s="13">
        <f>AVERAGE(E6:E1005)</f>
        <v>42759.533132530123</v>
      </c>
      <c r="W6" t="str" cm="1">
        <f t="array" ref="W6:X6">_xlfn.TEXTSPLIT(T6,"/")</f>
        <v>theater</v>
      </c>
      <c r="X6" t="str">
        <v>plays</v>
      </c>
      <c r="Y6" s="1">
        <v>0</v>
      </c>
      <c r="Z6">
        <v>0</v>
      </c>
      <c r="AA6">
        <v>0</v>
      </c>
      <c r="AB6">
        <v>1</v>
      </c>
    </row>
    <row r="7" spans="1:29" ht="19.5" x14ac:dyDescent="0.4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 s="9">
        <v>41149.208333333336</v>
      </c>
      <c r="L7" s="9" t="str">
        <f>MONTH(P7) &amp; "/" &amp; DAY(P7) &amp; "/" &amp; YEAR(P7)</f>
        <v>9/8/2012</v>
      </c>
      <c r="M7" s="8" t="str">
        <f>MONTH(L7) &amp; "/" &amp; DAY(L7) &amp; "/" &amp; YEAR(L7)</f>
        <v>9/8/2012</v>
      </c>
      <c r="N7" s="8" t="str">
        <f>RIGHT(M7,4)</f>
        <v>2012</v>
      </c>
      <c r="O7">
        <v>1347080400</v>
      </c>
      <c r="P7" s="9">
        <v>41160.208333333336</v>
      </c>
      <c r="Q7" s="8" t="str">
        <f>MONTH(P7) &amp; "/" &amp; DAY(P7) &amp; "/" &amp; YEAR(P7)</f>
        <v>9/8/2012</v>
      </c>
      <c r="R7" t="b">
        <v>0</v>
      </c>
      <c r="S7" t="b">
        <v>0</v>
      </c>
      <c r="T7" t="s">
        <v>33</v>
      </c>
      <c r="U7" s="5">
        <f>E7/D7</f>
        <v>1.7361842105263159</v>
      </c>
      <c r="V7" s="13">
        <f>AVERAGE(E7:E1006)</f>
        <v>42797.21608040201</v>
      </c>
      <c r="W7" t="str" cm="1">
        <f t="array" ref="W7:X7">_xlfn.TEXTSPLIT(T7,"/")</f>
        <v>theater</v>
      </c>
      <c r="X7" t="str">
        <v>plays</v>
      </c>
      <c r="Y7" s="1">
        <v>0</v>
      </c>
      <c r="Z7">
        <v>0</v>
      </c>
      <c r="AA7">
        <v>0</v>
      </c>
      <c r="AB7">
        <v>0</v>
      </c>
    </row>
    <row r="8" spans="1:29" ht="19.5" x14ac:dyDescent="0.4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 s="9">
        <v>42991.208333333328</v>
      </c>
      <c r="L8" s="9" t="str">
        <f>MONTH(P8) &amp; "/" &amp; DAY(P8) &amp; "/" &amp; YEAR(P8)</f>
        <v>9/14/2017</v>
      </c>
      <c r="M8" s="8" t="str">
        <f>MONTH(L8) &amp; "/" &amp; DAY(L8) &amp; "/" &amp; YEAR(L8)</f>
        <v>9/14/2017</v>
      </c>
      <c r="N8" s="8" t="str">
        <f>RIGHT(M8,4)</f>
        <v>2017</v>
      </c>
      <c r="O8">
        <v>1505365200</v>
      </c>
      <c r="P8" s="9">
        <v>42992.208333333328</v>
      </c>
      <c r="Q8" s="8" t="str">
        <f>MONTH(P8) &amp; "/" &amp; DAY(P8) &amp; "/" &amp; YEAR(P8)</f>
        <v>9/14/2017</v>
      </c>
      <c r="R8" t="b">
        <v>0</v>
      </c>
      <c r="S8" t="b">
        <v>0</v>
      </c>
      <c r="T8" t="s">
        <v>42</v>
      </c>
      <c r="U8" s="5">
        <f>E8/D8</f>
        <v>0.20961538461538462</v>
      </c>
      <c r="V8" s="13">
        <f>AVERAGE(E8:E1007)</f>
        <v>42826.996981891345</v>
      </c>
      <c r="W8" t="str" cm="1">
        <f t="array" ref="W8:X8">_xlfn.TEXTSPLIT(T8,"/")</f>
        <v>film &amp; video</v>
      </c>
      <c r="X8" t="str">
        <v>documentary</v>
      </c>
      <c r="Y8" s="1">
        <v>0</v>
      </c>
      <c r="Z8">
        <v>0</v>
      </c>
      <c r="AA8">
        <v>0</v>
      </c>
      <c r="AB8">
        <v>1</v>
      </c>
    </row>
    <row r="9" spans="1:29" ht="19.5" x14ac:dyDescent="0.4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 s="9">
        <v>42229.208333333328</v>
      </c>
      <c r="L9" s="9" t="str">
        <f>MONTH(P9) &amp; "/" &amp; DAY(P9) &amp; "/" &amp; YEAR(P9)</f>
        <v>8/15/2015</v>
      </c>
      <c r="M9" s="8" t="str">
        <f>MONTH(L9) &amp; "/" &amp; DAY(L9) &amp; "/" &amp; YEAR(L9)</f>
        <v>8/15/2015</v>
      </c>
      <c r="N9" s="8" t="str">
        <f>RIGHT(M9,4)</f>
        <v>2015</v>
      </c>
      <c r="O9">
        <v>1439614800</v>
      </c>
      <c r="P9" s="9">
        <v>42231.208333333328</v>
      </c>
      <c r="Q9" s="8" t="str">
        <f>MONTH(P9) &amp; "/" &amp; DAY(P9) &amp; "/" &amp; YEAR(P9)</f>
        <v>8/15/2015</v>
      </c>
      <c r="R9" t="b">
        <v>0</v>
      </c>
      <c r="S9" t="b">
        <v>0</v>
      </c>
      <c r="T9" t="s">
        <v>33</v>
      </c>
      <c r="U9" s="5">
        <f>E9/D9</f>
        <v>3.2757777777777779</v>
      </c>
      <c r="V9" s="13">
        <f>AVERAGE(E9:E1008)</f>
        <v>42869.028197381675</v>
      </c>
      <c r="W9" t="str" cm="1">
        <f t="array" ref="W9:X9">_xlfn.TEXTSPLIT(T9,"/")</f>
        <v>theater</v>
      </c>
      <c r="X9" t="str">
        <v>plays</v>
      </c>
      <c r="Y9" s="1">
        <v>0</v>
      </c>
      <c r="Z9">
        <v>0</v>
      </c>
      <c r="AA9">
        <v>0</v>
      </c>
      <c r="AB9">
        <v>0</v>
      </c>
    </row>
    <row r="10" spans="1:29" ht="19.5" x14ac:dyDescent="0.4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 s="9">
        <v>40399.208333333336</v>
      </c>
      <c r="L10" s="9" t="str">
        <f>MONTH(P10) &amp; "/" &amp; DAY(P10) &amp; "/" &amp; YEAR(P10)</f>
        <v>8/11/2010</v>
      </c>
      <c r="M10" s="8" t="str">
        <f>MONTH(L10) &amp; "/" &amp; DAY(L10) &amp; "/" &amp; YEAR(L10)</f>
        <v>8/11/2010</v>
      </c>
      <c r="N10" s="8" t="str">
        <f>RIGHT(M10,4)</f>
        <v>2010</v>
      </c>
      <c r="O10">
        <v>1281502800</v>
      </c>
      <c r="P10" s="9">
        <v>40401.208333333336</v>
      </c>
      <c r="Q10" s="8" t="str">
        <f>MONTH(P10) &amp; "/" &amp; DAY(P10) &amp; "/" &amp; YEAR(P10)</f>
        <v>8/11/2010</v>
      </c>
      <c r="R10" t="b">
        <v>0</v>
      </c>
      <c r="S10" t="b">
        <v>0</v>
      </c>
      <c r="T10" t="s">
        <v>33</v>
      </c>
      <c r="U10" s="5">
        <f>E10/D10</f>
        <v>0.19932788374205268</v>
      </c>
      <c r="V10" s="13">
        <f>AVERAGE(E10:E1009)</f>
        <v>42897.383064516129</v>
      </c>
      <c r="W10" t="str" cm="1">
        <f t="array" ref="W10:X10">_xlfn.TEXTSPLIT(T10,"/")</f>
        <v>theater</v>
      </c>
      <c r="X10" t="str">
        <v>plays</v>
      </c>
      <c r="Y10" s="1">
        <v>0</v>
      </c>
      <c r="Z10">
        <v>1</v>
      </c>
      <c r="AA10">
        <v>0</v>
      </c>
      <c r="AB10">
        <v>0</v>
      </c>
    </row>
    <row r="11" spans="1:29" ht="19.5" x14ac:dyDescent="0.4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 s="9">
        <v>41536.208333333336</v>
      </c>
      <c r="L11" s="9" t="str">
        <f>MONTH(P11) &amp; "/" &amp; DAY(P11) &amp; "/" &amp; YEAR(P11)</f>
        <v>11/7/2013</v>
      </c>
      <c r="M11" s="8" t="str">
        <f>MONTH(L11) &amp; "/" &amp; DAY(L11) &amp; "/" &amp; YEAR(L11)</f>
        <v>11/7/2013</v>
      </c>
      <c r="N11" s="8" t="str">
        <f>RIGHT(M11,4)</f>
        <v>2013</v>
      </c>
      <c r="O11">
        <v>1383804000</v>
      </c>
      <c r="P11" s="9">
        <v>41585.25</v>
      </c>
      <c r="Q11" s="8" t="str">
        <f>MONTH(P11) &amp; "/" &amp; DAY(P11) &amp; "/" &amp; YEAR(P11)</f>
        <v>11/7/2013</v>
      </c>
      <c r="R11" t="b">
        <v>0</v>
      </c>
      <c r="S11" t="b">
        <v>0</v>
      </c>
      <c r="T11" t="s">
        <v>50</v>
      </c>
      <c r="U11" s="5">
        <f>E11/D11</f>
        <v>0.51741935483870971</v>
      </c>
      <c r="V11" s="13">
        <f>AVERAGE(E11:E1010)</f>
        <v>42918.524722502523</v>
      </c>
      <c r="W11" t="str" cm="1">
        <f t="array" ref="W11:X11">_xlfn.TEXTSPLIT(T11,"/")</f>
        <v>music</v>
      </c>
      <c r="X11" t="str">
        <v>electric music</v>
      </c>
      <c r="Y11" s="1">
        <v>0</v>
      </c>
      <c r="Z11">
        <v>0</v>
      </c>
      <c r="AA11">
        <v>0</v>
      </c>
      <c r="AB11">
        <v>1</v>
      </c>
    </row>
    <row r="12" spans="1:29" ht="19.5" x14ac:dyDescent="0.4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 s="9">
        <v>40404.208333333336</v>
      </c>
      <c r="L12" s="9" t="str">
        <f>MONTH(P12) &amp; "/" &amp; DAY(P12) &amp; "/" &amp; YEAR(P12)</f>
        <v>10/1/2010</v>
      </c>
      <c r="M12" s="8" t="str">
        <f>MONTH(L12) &amp; "/" &amp; DAY(L12) &amp; "/" &amp; YEAR(L12)</f>
        <v>10/1/2010</v>
      </c>
      <c r="N12" s="8" t="str">
        <f>RIGHT(M12,4)</f>
        <v>2010</v>
      </c>
      <c r="O12">
        <v>1285909200</v>
      </c>
      <c r="P12" s="9">
        <v>40452.208333333336</v>
      </c>
      <c r="Q12" s="8" t="str">
        <f>MONTH(P12) &amp; "/" &amp; DAY(P12) &amp; "/" &amp; YEAR(P12)</f>
        <v>10/1/2010</v>
      </c>
      <c r="R12" t="b">
        <v>0</v>
      </c>
      <c r="S12" t="b">
        <v>0</v>
      </c>
      <c r="T12" t="s">
        <v>53</v>
      </c>
      <c r="U12" s="5">
        <f>E12/D12</f>
        <v>2.6611538461538462</v>
      </c>
      <c r="V12" s="13">
        <f>AVERAGE(E12:E1011)</f>
        <v>42958.63636363636</v>
      </c>
      <c r="W12" t="str" cm="1">
        <f t="array" ref="W12:X12">_xlfn.TEXTSPLIT(T12,"/")</f>
        <v>film &amp; video</v>
      </c>
      <c r="X12" t="str">
        <v>drama</v>
      </c>
      <c r="Y12" s="1">
        <v>0</v>
      </c>
      <c r="Z12">
        <v>0</v>
      </c>
      <c r="AA12">
        <v>0</v>
      </c>
      <c r="AB12">
        <v>0</v>
      </c>
    </row>
    <row r="13" spans="1:29" ht="33.75" x14ac:dyDescent="0.4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 s="9">
        <v>40442.208333333336</v>
      </c>
      <c r="L13" s="9" t="str">
        <f>MONTH(P13) &amp; "/" &amp; DAY(P13) &amp; "/" &amp; YEAR(P13)</f>
        <v>9/27/2010</v>
      </c>
      <c r="M13" s="8" t="str">
        <f>MONTH(L13) &amp; "/" &amp; DAY(L13) &amp; "/" &amp; YEAR(L13)</f>
        <v>9/27/2010</v>
      </c>
      <c r="N13" s="8" t="str">
        <f>RIGHT(M13,4)</f>
        <v>2010</v>
      </c>
      <c r="O13">
        <v>1285563600</v>
      </c>
      <c r="P13" s="9">
        <v>40448.208333333336</v>
      </c>
      <c r="Q13" s="8" t="str">
        <f>MONTH(P13) &amp; "/" &amp; DAY(P13) &amp; "/" &amp; YEAR(P13)</f>
        <v>9/27/2010</v>
      </c>
      <c r="R13" t="b">
        <v>0</v>
      </c>
      <c r="S13" t="b">
        <v>1</v>
      </c>
      <c r="T13" t="s">
        <v>33</v>
      </c>
      <c r="U13" s="5">
        <f>E13/D13</f>
        <v>0.48095238095238096</v>
      </c>
      <c r="V13" s="13">
        <f>AVERAGE(E13:E1012)</f>
        <v>42988.080889787663</v>
      </c>
      <c r="W13" t="str" cm="1">
        <f t="array" ref="W13:X13">_xlfn.TEXTSPLIT(T13,"/")</f>
        <v>theater</v>
      </c>
      <c r="X13" t="str">
        <v>plays</v>
      </c>
      <c r="Y13" s="1">
        <v>0</v>
      </c>
      <c r="Z13">
        <v>0</v>
      </c>
      <c r="AA13">
        <v>0</v>
      </c>
      <c r="AB13">
        <v>1</v>
      </c>
    </row>
    <row r="14" spans="1:29" ht="19.5" x14ac:dyDescent="0.4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 s="9">
        <v>43760.208333333328</v>
      </c>
      <c r="L14" s="9" t="str">
        <f>MONTH(P14) &amp; "/" &amp; DAY(P14) &amp; "/" &amp; YEAR(P14)</f>
        <v>10/30/2019</v>
      </c>
      <c r="M14" s="8" t="str">
        <f>MONTH(L14) &amp; "/" &amp; DAY(L14) &amp; "/" &amp; YEAR(L14)</f>
        <v>10/30/2019</v>
      </c>
      <c r="N14" s="8" t="str">
        <f>RIGHT(M14,4)</f>
        <v>2019</v>
      </c>
      <c r="O14">
        <v>1572411600</v>
      </c>
      <c r="P14" s="9">
        <v>43768.208333333328</v>
      </c>
      <c r="Q14" s="8" t="str">
        <f>MONTH(P14) &amp; "/" &amp; DAY(P14) &amp; "/" &amp; YEAR(P14)</f>
        <v>10/30/2019</v>
      </c>
      <c r="R14" t="b">
        <v>0</v>
      </c>
      <c r="S14" t="b">
        <v>0</v>
      </c>
      <c r="T14" t="s">
        <v>53</v>
      </c>
      <c r="U14" s="5">
        <f>E14/D14</f>
        <v>0.89349206349206345</v>
      </c>
      <c r="V14" s="13">
        <f>AVERAGE(E14:E1013)</f>
        <v>43028.524291497975</v>
      </c>
      <c r="W14" t="str" cm="1">
        <f t="array" ref="W14:X14">_xlfn.TEXTSPLIT(T14,"/")</f>
        <v>film &amp; video</v>
      </c>
      <c r="X14" t="str">
        <v>drama</v>
      </c>
      <c r="Y14" s="1">
        <v>0</v>
      </c>
      <c r="Z14">
        <v>0</v>
      </c>
      <c r="AA14">
        <v>0</v>
      </c>
      <c r="AB14">
        <v>1</v>
      </c>
    </row>
    <row r="15" spans="1:29" ht="33.75" x14ac:dyDescent="0.4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 s="9">
        <v>42532.208333333328</v>
      </c>
      <c r="L15" s="9" t="str">
        <f>MONTH(P15) &amp; "/" &amp; DAY(P15) &amp; "/" &amp; YEAR(P15)</f>
        <v>6/23/2016</v>
      </c>
      <c r="M15" s="8" t="str">
        <f>MONTH(L15) &amp; "/" &amp; DAY(L15) &amp; "/" &amp; YEAR(L15)</f>
        <v>6/23/2016</v>
      </c>
      <c r="N15" s="8" t="str">
        <f>RIGHT(M15,4)</f>
        <v>2016</v>
      </c>
      <c r="O15">
        <v>1466658000</v>
      </c>
      <c r="P15" s="9">
        <v>42544.208333333328</v>
      </c>
      <c r="Q15" s="8" t="str">
        <f>MONTH(P15) &amp; "/" &amp; DAY(P15) &amp; "/" &amp; YEAR(P15)</f>
        <v>6/23/2016</v>
      </c>
      <c r="R15" t="b">
        <v>0</v>
      </c>
      <c r="S15" t="b">
        <v>0</v>
      </c>
      <c r="T15" t="s">
        <v>60</v>
      </c>
      <c r="U15" s="5">
        <f>E15/D15</f>
        <v>2.4511904761904764</v>
      </c>
      <c r="V15" s="13">
        <f>AVERAGE(E15:E1014)</f>
        <v>43066.41641337386</v>
      </c>
      <c r="W15" t="str" cm="1">
        <f t="array" ref="W15:X15">_xlfn.TEXTSPLIT(T15,"/")</f>
        <v>music</v>
      </c>
      <c r="X15" t="str">
        <v>indie rock</v>
      </c>
      <c r="Y15" s="1">
        <v>0</v>
      </c>
      <c r="Z15">
        <v>0</v>
      </c>
      <c r="AA15">
        <v>0</v>
      </c>
      <c r="AB15">
        <v>0</v>
      </c>
    </row>
    <row r="16" spans="1:29" ht="19.5" x14ac:dyDescent="0.4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 s="9">
        <v>40974.25</v>
      </c>
      <c r="L16" s="9" t="str">
        <f>MONTH(P16) &amp; "/" &amp; DAY(P16) &amp; "/" &amp; YEAR(P16)</f>
        <v>4/2/2012</v>
      </c>
      <c r="M16" s="8" t="str">
        <f>MONTH(L16) &amp; "/" &amp; DAY(L16) &amp; "/" &amp; YEAR(L16)</f>
        <v>4/2/2012</v>
      </c>
      <c r="N16" s="8" t="str">
        <f>RIGHT(M16,4)</f>
        <v>2012</v>
      </c>
      <c r="O16">
        <v>1333342800</v>
      </c>
      <c r="P16" s="9">
        <v>41001.208333333336</v>
      </c>
      <c r="Q16" s="8" t="str">
        <f>MONTH(P16) &amp; "/" &amp; DAY(P16) &amp; "/" &amp; YEAR(P16)</f>
        <v>4/2/2012</v>
      </c>
      <c r="R16" t="b">
        <v>0</v>
      </c>
      <c r="S16" t="b">
        <v>0</v>
      </c>
      <c r="T16" t="s">
        <v>60</v>
      </c>
      <c r="U16" s="5">
        <f>E16/D16</f>
        <v>0.66769503546099296</v>
      </c>
      <c r="V16" s="13">
        <f>AVERAGE(E16:E1015)</f>
        <v>43099.653144016229</v>
      </c>
      <c r="W16" t="str" cm="1">
        <f t="array" ref="W16:X16">_xlfn.TEXTSPLIT(T16,"/")</f>
        <v>music</v>
      </c>
      <c r="X16" t="str">
        <v>indie rock</v>
      </c>
      <c r="Y16" s="1">
        <v>0</v>
      </c>
      <c r="Z16">
        <v>0</v>
      </c>
      <c r="AA16">
        <v>0</v>
      </c>
      <c r="AB16">
        <v>1</v>
      </c>
    </row>
    <row r="17" spans="1:28" ht="19.5" x14ac:dyDescent="0.4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 s="9">
        <v>43809.25</v>
      </c>
      <c r="L17" s="9" t="str">
        <f>MONTH(P17) &amp; "/" &amp; DAY(P17) &amp; "/" &amp; YEAR(P17)</f>
        <v>12/14/2019</v>
      </c>
      <c r="M17" s="8" t="str">
        <f>MONTH(L17) &amp; "/" &amp; DAY(L17) &amp; "/" &amp; YEAR(L17)</f>
        <v>12/14/2019</v>
      </c>
      <c r="N17" s="8" t="str">
        <f>RIGHT(M17,4)</f>
        <v>2019</v>
      </c>
      <c r="O17">
        <v>1576303200</v>
      </c>
      <c r="P17" s="9">
        <v>43813.25</v>
      </c>
      <c r="Q17" s="8" t="str">
        <f>MONTH(P17) &amp; "/" &amp; DAY(P17) &amp; "/" &amp; YEAR(P17)</f>
        <v>12/14/2019</v>
      </c>
      <c r="R17" t="b">
        <v>0</v>
      </c>
      <c r="S17" t="b">
        <v>0</v>
      </c>
      <c r="T17" t="s">
        <v>65</v>
      </c>
      <c r="U17" s="5">
        <f>E17/D17</f>
        <v>0.47307881773399013</v>
      </c>
      <c r="V17" s="13">
        <f>AVERAGE(E17:E1016)</f>
        <v>43124.293401015231</v>
      </c>
      <c r="W17" t="str" cm="1">
        <f t="array" ref="W17:X17">_xlfn.TEXTSPLIT(T17,"/")</f>
        <v>technology</v>
      </c>
      <c r="X17" t="str">
        <v>wearables</v>
      </c>
      <c r="Y17" s="1">
        <v>0</v>
      </c>
      <c r="Z17">
        <v>0</v>
      </c>
      <c r="AA17">
        <v>0</v>
      </c>
      <c r="AB17">
        <v>1</v>
      </c>
    </row>
    <row r="18" spans="1:28" ht="19.5" x14ac:dyDescent="0.4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 s="9">
        <v>41661.25</v>
      </c>
      <c r="L18" s="9" t="str">
        <f>MONTH(P18) &amp; "/" &amp; DAY(P18) &amp; "/" &amp; YEAR(P18)</f>
        <v>2/13/2014</v>
      </c>
      <c r="M18" s="8" t="str">
        <f>MONTH(L18) &amp; "/" &amp; DAY(L18) &amp; "/" &amp; YEAR(L18)</f>
        <v>2/13/2014</v>
      </c>
      <c r="N18" s="8" t="str">
        <f>RIGHT(M18,4)</f>
        <v>2014</v>
      </c>
      <c r="O18">
        <v>1392271200</v>
      </c>
      <c r="P18" s="9">
        <v>41683.25</v>
      </c>
      <c r="Q18" s="8" t="str">
        <f>MONTH(P18) &amp; "/" &amp; DAY(P18) &amp; "/" &amp; YEAR(P18)</f>
        <v>2/13/2014</v>
      </c>
      <c r="R18" t="b">
        <v>0</v>
      </c>
      <c r="S18" t="b">
        <v>0</v>
      </c>
      <c r="T18" t="s">
        <v>68</v>
      </c>
      <c r="U18" s="5">
        <f>E18/D18</f>
        <v>6.4947058823529416</v>
      </c>
      <c r="V18" s="13">
        <f>AVERAGE(E18:E1017)</f>
        <v>43129.080284552845</v>
      </c>
      <c r="W18" t="str" cm="1">
        <f t="array" ref="W18:X18">_xlfn.TEXTSPLIT(T18,"/")</f>
        <v>publishing</v>
      </c>
      <c r="X18" t="str">
        <v>nonfiction</v>
      </c>
      <c r="Y18" s="1">
        <v>0</v>
      </c>
      <c r="Z18">
        <v>0</v>
      </c>
      <c r="AA18">
        <v>0</v>
      </c>
      <c r="AB18">
        <v>0</v>
      </c>
    </row>
    <row r="19" spans="1:28" ht="19.5" x14ac:dyDescent="0.4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 s="9">
        <v>40555.25</v>
      </c>
      <c r="L19" s="9" t="str">
        <f>MONTH(P19) &amp; "/" &amp; DAY(P19) &amp; "/" &amp; YEAR(P19)</f>
        <v>1/13/2011</v>
      </c>
      <c r="M19" s="8" t="str">
        <f>MONTH(L19) &amp; "/" &amp; DAY(L19) &amp; "/" &amp; YEAR(L19)</f>
        <v>1/13/2011</v>
      </c>
      <c r="N19" s="8" t="str">
        <f>RIGHT(M19,4)</f>
        <v>2011</v>
      </c>
      <c r="O19">
        <v>1294898400</v>
      </c>
      <c r="P19" s="9">
        <v>40556.25</v>
      </c>
      <c r="Q19" s="8" t="str">
        <f>MONTH(P19) &amp; "/" &amp; DAY(P19) &amp; "/" &amp; YEAR(P19)</f>
        <v>1/13/2011</v>
      </c>
      <c r="R19" t="b">
        <v>0</v>
      </c>
      <c r="S19" t="b">
        <v>0</v>
      </c>
      <c r="T19" t="s">
        <v>71</v>
      </c>
      <c r="U19" s="5">
        <f>E19/D19</f>
        <v>1.5939125295508274</v>
      </c>
      <c r="V19" s="13">
        <f>AVERAGE(E19:E1018)</f>
        <v>43161.723296032556</v>
      </c>
      <c r="W19" t="str" cm="1">
        <f t="array" ref="W19:X19">_xlfn.TEXTSPLIT(T19,"/")</f>
        <v>film &amp; video</v>
      </c>
      <c r="X19" t="str">
        <v>animation</v>
      </c>
      <c r="Y19" s="1">
        <v>0</v>
      </c>
      <c r="Z19">
        <v>0</v>
      </c>
      <c r="AA19">
        <v>0</v>
      </c>
      <c r="AB19">
        <v>0</v>
      </c>
    </row>
    <row r="20" spans="1:28" ht="19.5" x14ac:dyDescent="0.4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 s="9">
        <v>43351.208333333328</v>
      </c>
      <c r="L20" s="9" t="str">
        <f>MONTH(P20) &amp; "/" &amp; DAY(P20) &amp; "/" &amp; YEAR(P20)</f>
        <v>9/16/2018</v>
      </c>
      <c r="M20" s="8" t="str">
        <f>MONTH(L20) &amp; "/" &amp; DAY(L20) &amp; "/" &amp; YEAR(L20)</f>
        <v>9/16/2018</v>
      </c>
      <c r="N20" s="8" t="str">
        <f>RIGHT(M20,4)</f>
        <v>2018</v>
      </c>
      <c r="O20">
        <v>1537074000</v>
      </c>
      <c r="P20" s="9">
        <v>43359.208333333328</v>
      </c>
      <c r="Q20" s="8" t="str">
        <f>MONTH(P20) &amp; "/" &amp; DAY(P20) &amp; "/" &amp; YEAR(P20)</f>
        <v>9/16/2018</v>
      </c>
      <c r="R20" t="b">
        <v>0</v>
      </c>
      <c r="S20" t="b">
        <v>0</v>
      </c>
      <c r="T20" t="s">
        <v>33</v>
      </c>
      <c r="U20" s="5">
        <f>E20/D20</f>
        <v>0.66912087912087914</v>
      </c>
      <c r="V20" s="13">
        <f>AVERAGE(E20:E1019)</f>
        <v>43068.359470468429</v>
      </c>
      <c r="W20" t="str" cm="1">
        <f t="array" ref="W20:X20">_xlfn.TEXTSPLIT(T20,"/")</f>
        <v>theater</v>
      </c>
      <c r="X20" t="str">
        <v>plays</v>
      </c>
      <c r="Y20" s="1">
        <v>1</v>
      </c>
      <c r="Z20">
        <v>0</v>
      </c>
      <c r="AA20">
        <v>0</v>
      </c>
      <c r="AB20">
        <v>0</v>
      </c>
    </row>
    <row r="21" spans="1:28" ht="19.5" x14ac:dyDescent="0.4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 s="9">
        <v>43528.25</v>
      </c>
      <c r="L21" s="9" t="str">
        <f>MONTH(P21) &amp; "/" &amp; DAY(P21) &amp; "/" &amp; YEAR(P21)</f>
        <v>3/25/2019</v>
      </c>
      <c r="M21" s="8" t="str">
        <f>MONTH(L21) &amp; "/" &amp; DAY(L21) &amp; "/" &amp; YEAR(L21)</f>
        <v>3/25/2019</v>
      </c>
      <c r="N21" s="8" t="str">
        <f>RIGHT(M21,4)</f>
        <v>2019</v>
      </c>
      <c r="O21">
        <v>1553490000</v>
      </c>
      <c r="P21" s="9">
        <v>43549.208333333328</v>
      </c>
      <c r="Q21" s="8" t="str">
        <f>MONTH(P21) &amp; "/" &amp; DAY(P21) &amp; "/" &amp; YEAR(P21)</f>
        <v>3/25/2019</v>
      </c>
      <c r="R21" t="b">
        <v>0</v>
      </c>
      <c r="S21" t="b">
        <v>1</v>
      </c>
      <c r="T21" t="s">
        <v>33</v>
      </c>
      <c r="U21" s="5">
        <f>E21/D21</f>
        <v>0.48529600000000001</v>
      </c>
      <c r="V21" s="13">
        <f>AVERAGE(E21:E1020)</f>
        <v>43106.055045871559</v>
      </c>
      <c r="W21" t="str" cm="1">
        <f t="array" ref="W21:X21">_xlfn.TEXTSPLIT(T21,"/")</f>
        <v>theater</v>
      </c>
      <c r="X21" t="str">
        <v>plays</v>
      </c>
      <c r="Y21" s="1">
        <v>0</v>
      </c>
      <c r="Z21">
        <v>0</v>
      </c>
      <c r="AA21">
        <v>0</v>
      </c>
      <c r="AB21">
        <v>1</v>
      </c>
    </row>
    <row r="22" spans="1:28" ht="19.5" x14ac:dyDescent="0.4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 s="9">
        <v>41848.208333333336</v>
      </c>
      <c r="L22" s="9" t="str">
        <f>MONTH(P22) &amp; "/" &amp; DAY(P22) &amp; "/" &amp; YEAR(P22)</f>
        <v>7/28/2014</v>
      </c>
      <c r="M22" s="8" t="str">
        <f>MONTH(L22) &amp; "/" &amp; DAY(L22) &amp; "/" &amp; YEAR(L22)</f>
        <v>7/28/2014</v>
      </c>
      <c r="N22" s="8" t="str">
        <f>RIGHT(M22,4)</f>
        <v>2014</v>
      </c>
      <c r="O22">
        <v>1406523600</v>
      </c>
      <c r="P22" s="9">
        <v>41848.208333333336</v>
      </c>
      <c r="Q22" s="8" t="str">
        <f>MONTH(P22) &amp; "/" &amp; DAY(P22) &amp; "/" &amp; YEAR(P22)</f>
        <v>7/28/2014</v>
      </c>
      <c r="R22" t="b">
        <v>0</v>
      </c>
      <c r="S22" t="b">
        <v>0</v>
      </c>
      <c r="T22" t="s">
        <v>53</v>
      </c>
      <c r="U22" s="5">
        <f>E22/D22</f>
        <v>1.1224279210925645</v>
      </c>
      <c r="V22" s="13">
        <f>AVERAGE(E22:E1021)</f>
        <v>43119.090816326534</v>
      </c>
      <c r="W22" t="str" cm="1">
        <f t="array" ref="W22:X22">_xlfn.TEXTSPLIT(T22,"/")</f>
        <v>film &amp; video</v>
      </c>
      <c r="X22" t="str">
        <v>drama</v>
      </c>
      <c r="Y22" s="1">
        <v>0</v>
      </c>
      <c r="Z22">
        <v>0</v>
      </c>
      <c r="AA22">
        <v>0</v>
      </c>
      <c r="AB22">
        <v>0</v>
      </c>
    </row>
    <row r="23" spans="1:28" ht="19.5" x14ac:dyDescent="0.4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 s="9">
        <v>40770.208333333336</v>
      </c>
      <c r="L23" s="9" t="str">
        <f>MONTH(P23) &amp; "/" &amp; DAY(P23) &amp; "/" &amp; YEAR(P23)</f>
        <v>9/18/2011</v>
      </c>
      <c r="M23" s="8" t="str">
        <f>MONTH(L23) &amp; "/" &amp; DAY(L23) &amp; "/" &amp; YEAR(L23)</f>
        <v>9/18/2011</v>
      </c>
      <c r="N23" s="8" t="str">
        <f>RIGHT(M23,4)</f>
        <v>2011</v>
      </c>
      <c r="O23">
        <v>1316322000</v>
      </c>
      <c r="P23" s="9">
        <v>40804.208333333336</v>
      </c>
      <c r="Q23" s="8" t="str">
        <f>MONTH(P23) &amp; "/" &amp; DAY(P23) &amp; "/" &amp; YEAR(P23)</f>
        <v>9/18/2011</v>
      </c>
      <c r="R23" t="b">
        <v>0</v>
      </c>
      <c r="S23" t="b">
        <v>0</v>
      </c>
      <c r="T23" t="s">
        <v>33</v>
      </c>
      <c r="U23" s="5">
        <f>E23/D23</f>
        <v>0.40992553191489361</v>
      </c>
      <c r="V23" s="13">
        <f>AVERAGE(E23:E1022)</f>
        <v>43012.025536261492</v>
      </c>
      <c r="W23" t="str" cm="1">
        <f t="array" ref="W23:X23">_xlfn.TEXTSPLIT(T23,"/")</f>
        <v>theater</v>
      </c>
      <c r="X23" t="str">
        <v>plays</v>
      </c>
      <c r="Y23" s="1">
        <v>0</v>
      </c>
      <c r="Z23">
        <v>0</v>
      </c>
      <c r="AA23">
        <v>0</v>
      </c>
      <c r="AB23">
        <v>1</v>
      </c>
    </row>
    <row r="24" spans="1:28" ht="19.5" x14ac:dyDescent="0.4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 s="9">
        <v>43193.208333333328</v>
      </c>
      <c r="L24" s="9" t="str">
        <f>MONTH(P24) &amp; "/" &amp; DAY(P24) &amp; "/" &amp; YEAR(P24)</f>
        <v>4/18/2018</v>
      </c>
      <c r="M24" s="8" t="str">
        <f>MONTH(L24) &amp; "/" &amp; DAY(L24) &amp; "/" &amp; YEAR(L24)</f>
        <v>4/18/2018</v>
      </c>
      <c r="N24" s="8" t="str">
        <f>RIGHT(M24,4)</f>
        <v>2018</v>
      </c>
      <c r="O24">
        <v>1524027600</v>
      </c>
      <c r="P24" s="9">
        <v>43208.208333333328</v>
      </c>
      <c r="Q24" s="8" t="str">
        <f>MONTH(P24) &amp; "/" &amp; DAY(P24) &amp; "/" &amp; YEAR(P24)</f>
        <v>4/18/2018</v>
      </c>
      <c r="R24" t="b">
        <v>0</v>
      </c>
      <c r="S24" t="b">
        <v>0</v>
      </c>
      <c r="T24" t="s">
        <v>33</v>
      </c>
      <c r="U24" s="5">
        <f>E24/D24</f>
        <v>1.2807106598984772</v>
      </c>
      <c r="V24" s="13">
        <f>AVERAGE(E24:E1023)</f>
        <v>43016.605316973415</v>
      </c>
      <c r="W24" t="str" cm="1">
        <f t="array" ref="W24:X24">_xlfn.TEXTSPLIT(T24,"/")</f>
        <v>theater</v>
      </c>
      <c r="X24" t="str">
        <v>plays</v>
      </c>
      <c r="Y24" s="1">
        <v>0</v>
      </c>
      <c r="Z24">
        <v>0</v>
      </c>
      <c r="AA24">
        <v>0</v>
      </c>
      <c r="AB24">
        <v>0</v>
      </c>
    </row>
    <row r="25" spans="1:28" ht="19.5" x14ac:dyDescent="0.4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 s="9">
        <v>43510.25</v>
      </c>
      <c r="L25" s="9" t="str">
        <f>MONTH(P25) &amp; "/" &amp; DAY(P25) &amp; "/" &amp; YEAR(P25)</f>
        <v>4/8/2019</v>
      </c>
      <c r="M25" s="8" t="str">
        <f>MONTH(L25) &amp; "/" &amp; DAY(L25) &amp; "/" &amp; YEAR(L25)</f>
        <v>4/8/2019</v>
      </c>
      <c r="N25" s="8" t="str">
        <f>RIGHT(M25,4)</f>
        <v>2019</v>
      </c>
      <c r="O25">
        <v>1554699600</v>
      </c>
      <c r="P25" s="9">
        <v>43563.208333333328</v>
      </c>
      <c r="Q25" s="8" t="str">
        <f>MONTH(P25) &amp; "/" &amp; DAY(P25) &amp; "/" &amp; YEAR(P25)</f>
        <v>4/8/2019</v>
      </c>
      <c r="R25" t="b">
        <v>0</v>
      </c>
      <c r="S25" t="b">
        <v>0</v>
      </c>
      <c r="T25" t="s">
        <v>42</v>
      </c>
      <c r="U25" s="5">
        <f>E25/D25</f>
        <v>3.3204444444444445</v>
      </c>
      <c r="V25" s="13">
        <f>AVERAGE(E25:E1024)</f>
        <v>42983.162743091096</v>
      </c>
      <c r="W25" t="str" cm="1">
        <f t="array" ref="W25:X25">_xlfn.TEXTSPLIT(T25,"/")</f>
        <v>film &amp; video</v>
      </c>
      <c r="X25" t="str">
        <v>documentary</v>
      </c>
      <c r="Y25" s="1">
        <v>0</v>
      </c>
      <c r="Z25">
        <v>0</v>
      </c>
      <c r="AA25">
        <v>0</v>
      </c>
      <c r="AB25">
        <v>0</v>
      </c>
    </row>
    <row r="26" spans="1:28" ht="19.5" x14ac:dyDescent="0.4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 s="9">
        <v>41811.208333333336</v>
      </c>
      <c r="L26" s="9" t="str">
        <f>MONTH(P26) &amp; "/" &amp; DAY(P26) &amp; "/" &amp; YEAR(P26)</f>
        <v>6/23/2014</v>
      </c>
      <c r="M26" s="8" t="str">
        <f>MONTH(L26) &amp; "/" &amp; DAY(L26) &amp; "/" &amp; YEAR(L26)</f>
        <v>6/23/2014</v>
      </c>
      <c r="N26" s="8" t="str">
        <f>RIGHT(M26,4)</f>
        <v>2014</v>
      </c>
      <c r="O26">
        <v>1403499600</v>
      </c>
      <c r="P26" s="9">
        <v>41813.208333333336</v>
      </c>
      <c r="Q26" s="8" t="str">
        <f>MONTH(P26) &amp; "/" &amp; DAY(P26) &amp; "/" &amp; YEAR(P26)</f>
        <v>6/23/2014</v>
      </c>
      <c r="R26" t="b">
        <v>0</v>
      </c>
      <c r="S26" t="b">
        <v>0</v>
      </c>
      <c r="T26" t="s">
        <v>65</v>
      </c>
      <c r="U26" s="5">
        <f>E26/D26</f>
        <v>1.1283225108225108</v>
      </c>
      <c r="V26" s="13">
        <f>AVERAGE(E26:E1025)</f>
        <v>43011.893442622953</v>
      </c>
      <c r="W26" t="str" cm="1">
        <f t="array" ref="W26:X26">_xlfn.TEXTSPLIT(T26,"/")</f>
        <v>technology</v>
      </c>
      <c r="X26" t="str">
        <v>wearables</v>
      </c>
      <c r="Y26" s="1">
        <v>0</v>
      </c>
      <c r="Z26">
        <v>0</v>
      </c>
      <c r="AA26">
        <v>0</v>
      </c>
      <c r="AB26">
        <v>0</v>
      </c>
    </row>
    <row r="27" spans="1:28" ht="19.5" x14ac:dyDescent="0.4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 s="9">
        <v>40681.208333333336</v>
      </c>
      <c r="L27" s="9" t="str">
        <f>MONTH(P27) &amp; "/" &amp; DAY(P27) &amp; "/" &amp; YEAR(P27)</f>
        <v>6/7/2011</v>
      </c>
      <c r="M27" s="8" t="str">
        <f>MONTH(L27) &amp; "/" &amp; DAY(L27) &amp; "/" &amp; YEAR(L27)</f>
        <v>6/7/2011</v>
      </c>
      <c r="N27" s="8" t="str">
        <f>RIGHT(M27,4)</f>
        <v>2011</v>
      </c>
      <c r="O27">
        <v>1307422800</v>
      </c>
      <c r="P27" s="9">
        <v>40701.208333333336</v>
      </c>
      <c r="Q27" s="8" t="str">
        <f>MONTH(P27) &amp; "/" &amp; DAY(P27) &amp; "/" &amp; YEAR(P27)</f>
        <v>6/7/2011</v>
      </c>
      <c r="R27" t="b">
        <v>0</v>
      </c>
      <c r="S27" t="b">
        <v>1</v>
      </c>
      <c r="T27" t="s">
        <v>89</v>
      </c>
      <c r="U27" s="5">
        <f>E27/D27</f>
        <v>2.1643636363636363</v>
      </c>
      <c r="V27" s="13">
        <f>AVERAGE(E27:E1026)</f>
        <v>42949.077948717946</v>
      </c>
      <c r="W27" t="str" cm="1">
        <f t="array" ref="W27:X27">_xlfn.TEXTSPLIT(T27,"/")</f>
        <v>games</v>
      </c>
      <c r="X27" t="str">
        <v>video games</v>
      </c>
      <c r="Y27" s="1">
        <v>0</v>
      </c>
      <c r="Z27">
        <v>0</v>
      </c>
      <c r="AA27">
        <v>0</v>
      </c>
      <c r="AB27">
        <v>0</v>
      </c>
    </row>
    <row r="28" spans="1:28" ht="19.5" x14ac:dyDescent="0.4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 s="9">
        <v>43312.208333333328</v>
      </c>
      <c r="L28" s="9" t="str">
        <f>MONTH(P28) &amp; "/" &amp; DAY(P28) &amp; "/" &amp; YEAR(P28)</f>
        <v>8/27/2018</v>
      </c>
      <c r="M28" s="8" t="str">
        <f>MONTH(L28) &amp; "/" &amp; DAY(L28) &amp; "/" &amp; YEAR(L28)</f>
        <v>8/27/2018</v>
      </c>
      <c r="N28" s="8" t="str">
        <f>RIGHT(M28,4)</f>
        <v>2018</v>
      </c>
      <c r="O28">
        <v>1535346000</v>
      </c>
      <c r="P28" s="9">
        <v>43339.208333333328</v>
      </c>
      <c r="Q28" s="8" t="str">
        <f>MONTH(P28) &amp; "/" &amp; DAY(P28) &amp; "/" &amp; YEAR(P28)</f>
        <v>8/27/2018</v>
      </c>
      <c r="R28" t="b">
        <v>0</v>
      </c>
      <c r="S28" t="b">
        <v>0</v>
      </c>
      <c r="T28" t="s">
        <v>33</v>
      </c>
      <c r="U28" s="5">
        <f>E28/D28</f>
        <v>0.4819906976744186</v>
      </c>
      <c r="V28" s="13">
        <f>AVERAGE(E28:E1027)</f>
        <v>42980.951745379876</v>
      </c>
      <c r="W28" t="str" cm="1">
        <f t="array" ref="W28:X28">_xlfn.TEXTSPLIT(T28,"/")</f>
        <v>theater</v>
      </c>
      <c r="X28" t="str">
        <v>plays</v>
      </c>
      <c r="Y28" s="1">
        <v>1</v>
      </c>
      <c r="Z28">
        <v>0</v>
      </c>
      <c r="AA28">
        <v>0</v>
      </c>
      <c r="AB28">
        <v>0</v>
      </c>
    </row>
    <row r="29" spans="1:28" ht="19.5" x14ac:dyDescent="0.4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 s="9">
        <v>42280.208333333328</v>
      </c>
      <c r="L29" s="9" t="str">
        <f>MONTH(P29) &amp; "/" &amp; DAY(P29) &amp; "/" &amp; YEAR(P29)</f>
        <v>10/11/2015</v>
      </c>
      <c r="M29" s="8" t="str">
        <f>MONTH(L29) &amp; "/" &amp; DAY(L29) &amp; "/" &amp; YEAR(L29)</f>
        <v>10/11/2015</v>
      </c>
      <c r="N29" s="8" t="str">
        <f>RIGHT(M29,4)</f>
        <v>2015</v>
      </c>
      <c r="O29">
        <v>1444539600</v>
      </c>
      <c r="P29" s="9">
        <v>42288.208333333328</v>
      </c>
      <c r="Q29" s="8" t="str">
        <f>MONTH(P29) &amp; "/" &amp; DAY(P29) &amp; "/" &amp; YEAR(P29)</f>
        <v>10/11/2015</v>
      </c>
      <c r="R29" t="b">
        <v>0</v>
      </c>
      <c r="S29" t="b">
        <v>0</v>
      </c>
      <c r="T29" t="s">
        <v>23</v>
      </c>
      <c r="U29" s="5">
        <f>E29/D29</f>
        <v>0.79949999999999999</v>
      </c>
      <c r="V29" s="13">
        <f>AVERAGE(E29:E1028)</f>
        <v>42971.873586844813</v>
      </c>
      <c r="W29" t="str" cm="1">
        <f t="array" ref="W29:X29">_xlfn.TEXTSPLIT(T29,"/")</f>
        <v>music</v>
      </c>
      <c r="X29" t="str">
        <v>rock</v>
      </c>
      <c r="Y29" s="1">
        <v>0</v>
      </c>
      <c r="Z29">
        <v>0</v>
      </c>
      <c r="AA29">
        <v>0</v>
      </c>
      <c r="AB29">
        <v>1</v>
      </c>
    </row>
    <row r="30" spans="1:28" ht="19.5" x14ac:dyDescent="0.4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 s="9">
        <v>40218.25</v>
      </c>
      <c r="L30" s="9" t="str">
        <f>MONTH(P30) &amp; "/" &amp; DAY(P30) &amp; "/" &amp; YEAR(P30)</f>
        <v>3/4/2010</v>
      </c>
      <c r="M30" s="8" t="str">
        <f>MONTH(L30) &amp; "/" &amp; DAY(L30) &amp; "/" &amp; YEAR(L30)</f>
        <v>3/4/2010</v>
      </c>
      <c r="N30" s="8" t="str">
        <f>RIGHT(M30,4)</f>
        <v>2010</v>
      </c>
      <c r="O30">
        <v>1267682400</v>
      </c>
      <c r="P30" s="9">
        <v>40241.25</v>
      </c>
      <c r="Q30" s="8" t="str">
        <f>MONTH(P30) &amp; "/" &amp; DAY(P30) &amp; "/" &amp; YEAR(P30)</f>
        <v>3/4/2010</v>
      </c>
      <c r="R30" t="b">
        <v>0</v>
      </c>
      <c r="S30" t="b">
        <v>1</v>
      </c>
      <c r="T30" t="s">
        <v>33</v>
      </c>
      <c r="U30" s="5">
        <f>E30/D30</f>
        <v>1.0522553516819573</v>
      </c>
      <c r="V30" s="13">
        <f>AVERAGE(E30:E1029)</f>
        <v>43014.438271604937</v>
      </c>
      <c r="W30" t="str" cm="1">
        <f t="array" ref="W30:X30">_xlfn.TEXTSPLIT(T30,"/")</f>
        <v>theater</v>
      </c>
      <c r="X30" t="str">
        <v>plays</v>
      </c>
      <c r="Y30" s="1">
        <v>0</v>
      </c>
      <c r="Z30">
        <v>0</v>
      </c>
      <c r="AA30">
        <v>0</v>
      </c>
      <c r="AB30">
        <v>0</v>
      </c>
    </row>
    <row r="31" spans="1:28" ht="19.5" x14ac:dyDescent="0.4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 s="9">
        <v>43301.208333333328</v>
      </c>
      <c r="L31" s="9" t="str">
        <f>MONTH(P31) &amp; "/" &amp; DAY(P31) &amp; "/" &amp; YEAR(P31)</f>
        <v>8/29/2018</v>
      </c>
      <c r="M31" s="8" t="str">
        <f>MONTH(L31) &amp; "/" &amp; DAY(L31) &amp; "/" &amp; YEAR(L31)</f>
        <v>8/29/2018</v>
      </c>
      <c r="N31" s="8" t="str">
        <f>RIGHT(M31,4)</f>
        <v>2018</v>
      </c>
      <c r="O31">
        <v>1535518800</v>
      </c>
      <c r="P31" s="9">
        <v>43341.208333333328</v>
      </c>
      <c r="Q31" s="8" t="str">
        <f>MONTH(P31) &amp; "/" &amp; DAY(P31) &amp; "/" &amp; YEAR(P31)</f>
        <v>8/29/2018</v>
      </c>
      <c r="R31" t="b">
        <v>0</v>
      </c>
      <c r="S31" t="b">
        <v>0</v>
      </c>
      <c r="T31" t="s">
        <v>100</v>
      </c>
      <c r="U31" s="5">
        <f>E31/D31</f>
        <v>3.2889978213507627</v>
      </c>
      <c r="V31" s="13">
        <f>AVERAGE(E31:E1030)</f>
        <v>42916.991761071062</v>
      </c>
      <c r="W31" t="str" cm="1">
        <f t="array" ref="W31:X31">_xlfn.TEXTSPLIT(T31,"/")</f>
        <v>film &amp; video</v>
      </c>
      <c r="X31" t="str">
        <v>shorts</v>
      </c>
      <c r="Y31" s="1">
        <v>0</v>
      </c>
      <c r="Z31">
        <v>0</v>
      </c>
      <c r="AA31">
        <v>0</v>
      </c>
      <c r="AB31">
        <v>0</v>
      </c>
    </row>
    <row r="32" spans="1:28" ht="19.5" x14ac:dyDescent="0.4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 s="9">
        <v>43609.208333333328</v>
      </c>
      <c r="L32" s="9" t="str">
        <f>MONTH(P32) &amp; "/" &amp; DAY(P32) &amp; "/" &amp; YEAR(P32)</f>
        <v>5/29/2019</v>
      </c>
      <c r="M32" s="8" t="str">
        <f>MONTH(L32) &amp; "/" &amp; DAY(L32) &amp; "/" &amp; YEAR(L32)</f>
        <v>5/29/2019</v>
      </c>
      <c r="N32" s="8" t="str">
        <f>RIGHT(M32,4)</f>
        <v>2019</v>
      </c>
      <c r="O32">
        <v>1559106000</v>
      </c>
      <c r="P32" s="9">
        <v>43614.208333333328</v>
      </c>
      <c r="Q32" s="8" t="str">
        <f>MONTH(P32) &amp; "/" &amp; DAY(P32) &amp; "/" &amp; YEAR(P32)</f>
        <v>5/29/2019</v>
      </c>
      <c r="R32" t="b">
        <v>0</v>
      </c>
      <c r="S32" t="b">
        <v>0</v>
      </c>
      <c r="T32" t="s">
        <v>71</v>
      </c>
      <c r="U32" s="5">
        <f>E32/D32</f>
        <v>1.606111111111111</v>
      </c>
      <c r="V32" s="13">
        <f>AVERAGE(E32:E1031)</f>
        <v>42805.602061855672</v>
      </c>
      <c r="W32" t="str" cm="1">
        <f t="array" ref="W32:X32">_xlfn.TEXTSPLIT(T32,"/")</f>
        <v>film &amp; video</v>
      </c>
      <c r="X32" t="str">
        <v>animation</v>
      </c>
      <c r="Y32" s="1">
        <v>0</v>
      </c>
      <c r="Z32">
        <v>0</v>
      </c>
      <c r="AA32">
        <v>0</v>
      </c>
      <c r="AB32">
        <v>0</v>
      </c>
    </row>
    <row r="33" spans="1:28" ht="19.5" x14ac:dyDescent="0.4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 s="9">
        <v>42374.25</v>
      </c>
      <c r="L33" s="9" t="str">
        <f>MONTH(P33) &amp; "/" &amp; DAY(P33) &amp; "/" &amp; YEAR(P33)</f>
        <v>2/2/2016</v>
      </c>
      <c r="M33" s="8" t="str">
        <f>MONTH(L33) &amp; "/" &amp; DAY(L33) &amp; "/" &amp; YEAR(L33)</f>
        <v>2/2/2016</v>
      </c>
      <c r="N33" s="8" t="str">
        <f>RIGHT(M33,4)</f>
        <v>2016</v>
      </c>
      <c r="O33">
        <v>1454392800</v>
      </c>
      <c r="P33" s="9">
        <v>42402.25</v>
      </c>
      <c r="Q33" s="8" t="str">
        <f>MONTH(P33) &amp; "/" &amp; DAY(P33) &amp; "/" &amp; YEAR(P33)</f>
        <v>2/2/2016</v>
      </c>
      <c r="R33" t="b">
        <v>0</v>
      </c>
      <c r="S33" t="b">
        <v>0</v>
      </c>
      <c r="T33" t="s">
        <v>89</v>
      </c>
      <c r="U33" s="5">
        <f>E33/D33</f>
        <v>3.1</v>
      </c>
      <c r="V33" s="13">
        <f>AVERAGE(E33:E1032)</f>
        <v>42834.859649122809</v>
      </c>
      <c r="W33" t="str" cm="1">
        <f t="array" ref="W33:X33">_xlfn.TEXTSPLIT(T33,"/")</f>
        <v>games</v>
      </c>
      <c r="X33" t="str">
        <v>video games</v>
      </c>
      <c r="Y33" s="1">
        <v>0</v>
      </c>
      <c r="Z33">
        <v>0</v>
      </c>
      <c r="AA33">
        <v>0</v>
      </c>
      <c r="AB33">
        <v>0</v>
      </c>
    </row>
    <row r="34" spans="1:28" ht="19.5" x14ac:dyDescent="0.4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 s="9">
        <v>43110.25</v>
      </c>
      <c r="L34" s="9" t="str">
        <f>MONTH(P34) &amp; "/" &amp; DAY(P34) &amp; "/" &amp; YEAR(P34)</f>
        <v>2/6/2018</v>
      </c>
      <c r="M34" s="8" t="str">
        <f>MONTH(L34) &amp; "/" &amp; DAY(L34) &amp; "/" &amp; YEAR(L34)</f>
        <v>2/6/2018</v>
      </c>
      <c r="N34" s="8" t="str">
        <f>RIGHT(M34,4)</f>
        <v>2018</v>
      </c>
      <c r="O34">
        <v>1517896800</v>
      </c>
      <c r="P34" s="9">
        <v>43137.25</v>
      </c>
      <c r="Q34" s="8" t="str">
        <f>MONTH(P34) &amp; "/" &amp; DAY(P34) &amp; "/" &amp; YEAR(P34)</f>
        <v>2/6/2018</v>
      </c>
      <c r="R34" t="b">
        <v>0</v>
      </c>
      <c r="S34" t="b">
        <v>0</v>
      </c>
      <c r="T34" t="s">
        <v>42</v>
      </c>
      <c r="U34" s="5">
        <f>E34/D34</f>
        <v>0.86807920792079207</v>
      </c>
      <c r="V34" s="13">
        <f>AVERAGE(E34:E1033)</f>
        <v>42867.901859504134</v>
      </c>
      <c r="W34" t="str" cm="1">
        <f t="array" ref="W34:X34">_xlfn.TEXTSPLIT(T34,"/")</f>
        <v>film &amp; video</v>
      </c>
      <c r="X34" t="str">
        <v>documentary</v>
      </c>
      <c r="Y34" s="1">
        <v>0</v>
      </c>
      <c r="Z34">
        <v>0</v>
      </c>
      <c r="AA34">
        <v>0</v>
      </c>
      <c r="AB34">
        <v>1</v>
      </c>
    </row>
    <row r="35" spans="1:28" ht="19.5" x14ac:dyDescent="0.4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 s="9">
        <v>41917.208333333336</v>
      </c>
      <c r="L35" s="9" t="str">
        <f>MONTH(P35) &amp; "/" &amp; DAY(P35) &amp; "/" &amp; YEAR(P35)</f>
        <v>11/11/2014</v>
      </c>
      <c r="M35" s="8" t="str">
        <f>MONTH(L35) &amp; "/" &amp; DAY(L35) &amp; "/" &amp; YEAR(L35)</f>
        <v>11/11/2014</v>
      </c>
      <c r="N35" s="8" t="str">
        <f>RIGHT(M35,4)</f>
        <v>2014</v>
      </c>
      <c r="O35">
        <v>1415685600</v>
      </c>
      <c r="P35" s="9">
        <v>41954.25</v>
      </c>
      <c r="Q35" s="8" t="str">
        <f>MONTH(P35) &amp; "/" &amp; DAY(P35) &amp; "/" &amp; YEAR(P35)</f>
        <v>11/11/2014</v>
      </c>
      <c r="R35" t="b">
        <v>0</v>
      </c>
      <c r="S35" t="b">
        <v>0</v>
      </c>
      <c r="T35" t="s">
        <v>33</v>
      </c>
      <c r="U35" s="5">
        <f>E35/D35</f>
        <v>3.7782071713147412</v>
      </c>
      <c r="V35" s="13">
        <f>AVERAGE(E35:E1034)</f>
        <v>42821.564632885209</v>
      </c>
      <c r="W35" t="str" cm="1">
        <f t="array" ref="W35:X35">_xlfn.TEXTSPLIT(T35,"/")</f>
        <v>theater</v>
      </c>
      <c r="X35" t="str">
        <v>plays</v>
      </c>
      <c r="Y35" s="1">
        <v>0</v>
      </c>
      <c r="Z35">
        <v>0</v>
      </c>
      <c r="AA35">
        <v>0</v>
      </c>
      <c r="AB35">
        <v>0</v>
      </c>
    </row>
    <row r="36" spans="1:28" ht="33.75" x14ac:dyDescent="0.4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 s="9">
        <v>42817.208333333328</v>
      </c>
      <c r="L36" s="9" t="str">
        <f>MONTH(P36) &amp; "/" &amp; DAY(P36) &amp; "/" &amp; YEAR(P36)</f>
        <v>3/28/2017</v>
      </c>
      <c r="M36" s="8" t="str">
        <f>MONTH(L36) &amp; "/" &amp; DAY(L36) &amp; "/" &amp; YEAR(L36)</f>
        <v>3/28/2017</v>
      </c>
      <c r="N36" s="8" t="str">
        <f>RIGHT(M36,4)</f>
        <v>2017</v>
      </c>
      <c r="O36">
        <v>1490677200</v>
      </c>
      <c r="P36" s="9">
        <v>42822.208333333328</v>
      </c>
      <c r="Q36" s="8" t="str">
        <f>MONTH(P36) &amp; "/" &amp; DAY(P36) &amp; "/" &amp; YEAR(P36)</f>
        <v>3/28/2017</v>
      </c>
      <c r="R36" t="b">
        <v>0</v>
      </c>
      <c r="S36" t="b">
        <v>0</v>
      </c>
      <c r="T36" t="s">
        <v>42</v>
      </c>
      <c r="U36" s="5">
        <f>E36/D36</f>
        <v>1.5080645161290323</v>
      </c>
      <c r="V36" s="13">
        <f>AVERAGE(E36:E1035)</f>
        <v>42669.551759834365</v>
      </c>
      <c r="W36" t="str" cm="1">
        <f t="array" ref="W36:X36">_xlfn.TEXTSPLIT(T36,"/")</f>
        <v>film &amp; video</v>
      </c>
      <c r="X36" t="str">
        <v>documentary</v>
      </c>
      <c r="Y36" s="1">
        <v>0</v>
      </c>
      <c r="Z36">
        <v>0</v>
      </c>
      <c r="AA36">
        <v>0</v>
      </c>
      <c r="AB36">
        <v>0</v>
      </c>
    </row>
    <row r="37" spans="1:28" ht="19.5" x14ac:dyDescent="0.4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 s="9">
        <v>43484.25</v>
      </c>
      <c r="L37" s="9" t="str">
        <f>MONTH(P37) &amp; "/" &amp; DAY(P37) &amp; "/" &amp; YEAR(P37)</f>
        <v>3/2/2019</v>
      </c>
      <c r="M37" s="8" t="str">
        <f>MONTH(L37) &amp; "/" &amp; DAY(L37) &amp; "/" &amp; YEAR(L37)</f>
        <v>3/2/2019</v>
      </c>
      <c r="N37" s="8" t="str">
        <f>RIGHT(M37,4)</f>
        <v>2019</v>
      </c>
      <c r="O37">
        <v>1551506400</v>
      </c>
      <c r="P37" s="9">
        <v>43526.25</v>
      </c>
      <c r="Q37" s="8" t="str">
        <f>MONTH(P37) &amp; "/" &amp; DAY(P37) &amp; "/" &amp; YEAR(P37)</f>
        <v>3/2/2019</v>
      </c>
      <c r="R37" t="b">
        <v>0</v>
      </c>
      <c r="S37" t="b">
        <v>1</v>
      </c>
      <c r="T37" t="s">
        <v>53</v>
      </c>
      <c r="U37" s="5">
        <f>E37/D37</f>
        <v>1.5030119521912351</v>
      </c>
      <c r="V37" s="13">
        <f>AVERAGE(E37:E1036)</f>
        <v>42699.235233160623</v>
      </c>
      <c r="W37" t="str" cm="1">
        <f t="array" ref="W37:X37">_xlfn.TEXTSPLIT(T37,"/")</f>
        <v>film &amp; video</v>
      </c>
      <c r="X37" t="str">
        <v>drama</v>
      </c>
      <c r="Y37" s="1">
        <v>0</v>
      </c>
      <c r="Z37">
        <v>0</v>
      </c>
      <c r="AA37">
        <v>0</v>
      </c>
      <c r="AB37">
        <v>0</v>
      </c>
    </row>
    <row r="38" spans="1:28" ht="19.5" x14ac:dyDescent="0.4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 s="9">
        <v>40600.25</v>
      </c>
      <c r="L38" s="9" t="str">
        <f>MONTH(P38) &amp; "/" &amp; DAY(P38) &amp; "/" &amp; YEAR(P38)</f>
        <v>3/23/2011</v>
      </c>
      <c r="M38" s="8" t="str">
        <f>MONTH(L38) &amp; "/" &amp; DAY(L38) &amp; "/" &amp; YEAR(L38)</f>
        <v>3/23/2011</v>
      </c>
      <c r="N38" s="8" t="str">
        <f>RIGHT(M38,4)</f>
        <v>2011</v>
      </c>
      <c r="O38">
        <v>1300856400</v>
      </c>
      <c r="P38" s="9">
        <v>40625.208333333336</v>
      </c>
      <c r="Q38" s="8" t="str">
        <f>MONTH(P38) &amp; "/" &amp; DAY(P38) &amp; "/" &amp; YEAR(P38)</f>
        <v>3/23/2011</v>
      </c>
      <c r="R38" t="b">
        <v>0</v>
      </c>
      <c r="S38" t="b">
        <v>0</v>
      </c>
      <c r="T38" t="s">
        <v>33</v>
      </c>
      <c r="U38" s="5">
        <f>E38/D38</f>
        <v>1.572857142857143</v>
      </c>
      <c r="V38" s="13">
        <f>AVERAGE(E38:E1037)</f>
        <v>42547.856846473027</v>
      </c>
      <c r="W38" t="str" cm="1">
        <f t="array" ref="W38:X38">_xlfn.TEXTSPLIT(T38,"/")</f>
        <v>theater</v>
      </c>
      <c r="X38" t="str">
        <v>plays</v>
      </c>
      <c r="Y38" s="1">
        <v>0</v>
      </c>
      <c r="Z38">
        <v>0</v>
      </c>
      <c r="AA38">
        <v>0</v>
      </c>
      <c r="AB38">
        <v>0</v>
      </c>
    </row>
    <row r="39" spans="1:28" ht="33.75" x14ac:dyDescent="0.4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 s="9">
        <v>43744.208333333328</v>
      </c>
      <c r="L39" s="9" t="str">
        <f>MONTH(P39) &amp; "/" &amp; DAY(P39) &amp; "/" &amp; YEAR(P39)</f>
        <v>11/8/2019</v>
      </c>
      <c r="M39" s="8" t="str">
        <f>MONTH(L39) &amp; "/" &amp; DAY(L39) &amp; "/" &amp; YEAR(L39)</f>
        <v>11/8/2019</v>
      </c>
      <c r="N39" s="8" t="str">
        <f>RIGHT(M39,4)</f>
        <v>2019</v>
      </c>
      <c r="O39">
        <v>1573192800</v>
      </c>
      <c r="P39" s="9">
        <v>43777.25</v>
      </c>
      <c r="Q39" s="8" t="str">
        <f>MONTH(P39) &amp; "/" &amp; DAY(P39) &amp; "/" &amp; YEAR(P39)</f>
        <v>11/8/2019</v>
      </c>
      <c r="R39" t="b">
        <v>0</v>
      </c>
      <c r="S39" t="b">
        <v>1</v>
      </c>
      <c r="T39" t="s">
        <v>119</v>
      </c>
      <c r="U39" s="5">
        <f>E39/D39</f>
        <v>1.3998765432098765</v>
      </c>
      <c r="V39" s="13">
        <f>AVERAGE(E39:E1038)</f>
        <v>42590.896157840085</v>
      </c>
      <c r="W39" t="str" cm="1">
        <f t="array" ref="W39:X39">_xlfn.TEXTSPLIT(T39,"/")</f>
        <v>publishing</v>
      </c>
      <c r="X39" t="str">
        <v>fiction</v>
      </c>
      <c r="Y39" s="1">
        <v>0</v>
      </c>
      <c r="Z39">
        <v>0</v>
      </c>
      <c r="AA39">
        <v>0</v>
      </c>
      <c r="AB39">
        <v>0</v>
      </c>
    </row>
    <row r="40" spans="1:28" ht="19.5" x14ac:dyDescent="0.4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 s="9">
        <v>40469.208333333336</v>
      </c>
      <c r="L40" s="9" t="str">
        <f>MONTH(P40) &amp; "/" &amp; DAY(P40) &amp; "/" &amp; YEAR(P40)</f>
        <v>10/23/2010</v>
      </c>
      <c r="M40" s="8" t="str">
        <f>MONTH(L40) &amp; "/" &amp; DAY(L40) &amp; "/" &amp; YEAR(L40)</f>
        <v>10/23/2010</v>
      </c>
      <c r="N40" s="8" t="str">
        <f>RIGHT(M40,4)</f>
        <v>2010</v>
      </c>
      <c r="O40">
        <v>1287810000</v>
      </c>
      <c r="P40" s="9">
        <v>40474.208333333336</v>
      </c>
      <c r="Q40" s="8" t="str">
        <f>MONTH(P40) &amp; "/" &amp; DAY(P40) &amp; "/" &amp; YEAR(P40)</f>
        <v>10/23/2010</v>
      </c>
      <c r="R40" t="b">
        <v>0</v>
      </c>
      <c r="S40" t="b">
        <v>0</v>
      </c>
      <c r="T40" t="s">
        <v>122</v>
      </c>
      <c r="U40" s="5">
        <f>E40/D40</f>
        <v>3.2532258064516131</v>
      </c>
      <c r="V40" s="13">
        <f>AVERAGE(E40:E1039)</f>
        <v>42623.382536382538</v>
      </c>
      <c r="W40" t="str" cm="1">
        <f t="array" ref="W40:X40">_xlfn.TEXTSPLIT(T40,"/")</f>
        <v>photography</v>
      </c>
      <c r="X40" t="str">
        <v>photography books</v>
      </c>
      <c r="Y40" s="1">
        <v>0</v>
      </c>
      <c r="Z40">
        <v>0</v>
      </c>
      <c r="AA40">
        <v>0</v>
      </c>
      <c r="AB40">
        <v>0</v>
      </c>
    </row>
    <row r="41" spans="1:28" ht="19.5" x14ac:dyDescent="0.4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 s="9">
        <v>41330.25</v>
      </c>
      <c r="L41" s="9" t="str">
        <f>MONTH(P41) &amp; "/" &amp; DAY(P41) &amp; "/" &amp; YEAR(P41)</f>
        <v>3/11/2013</v>
      </c>
      <c r="M41" s="8" t="str">
        <f>MONTH(L41) &amp; "/" &amp; DAY(L41) &amp; "/" &amp; YEAR(L41)</f>
        <v>3/11/2013</v>
      </c>
      <c r="N41" s="8" t="str">
        <f>RIGHT(M41,4)</f>
        <v>2013</v>
      </c>
      <c r="O41">
        <v>1362978000</v>
      </c>
      <c r="P41" s="9">
        <v>41344.208333333336</v>
      </c>
      <c r="Q41" s="8" t="str">
        <f>MONTH(P41) &amp; "/" &amp; DAY(P41) &amp; "/" &amp; YEAR(P41)</f>
        <v>3/11/2013</v>
      </c>
      <c r="R41" t="b">
        <v>0</v>
      </c>
      <c r="S41" t="b">
        <v>0</v>
      </c>
      <c r="T41" t="s">
        <v>33</v>
      </c>
      <c r="U41" s="5">
        <f>E41/D41</f>
        <v>0.50777777777777777</v>
      </c>
      <c r="V41" s="13">
        <f>AVERAGE(E41:E1040)</f>
        <v>42657.241415192511</v>
      </c>
      <c r="W41" t="str" cm="1">
        <f t="array" ref="W41:X41">_xlfn.TEXTSPLIT(T41,"/")</f>
        <v>theater</v>
      </c>
      <c r="X41" t="str">
        <v>plays</v>
      </c>
      <c r="Y41" s="1">
        <v>0</v>
      </c>
      <c r="Z41">
        <v>0</v>
      </c>
      <c r="AA41">
        <v>0</v>
      </c>
      <c r="AB41">
        <v>1</v>
      </c>
    </row>
    <row r="42" spans="1:28" ht="19.5" x14ac:dyDescent="0.4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 s="9">
        <v>40334.208333333336</v>
      </c>
      <c r="L42" s="9" t="str">
        <f>MONTH(P42) &amp; "/" &amp; DAY(P42) &amp; "/" &amp; YEAR(P42)</f>
        <v>6/24/2010</v>
      </c>
      <c r="M42" s="8" t="str">
        <f>MONTH(L42) &amp; "/" &amp; DAY(L42) &amp; "/" &amp; YEAR(L42)</f>
        <v>6/24/2010</v>
      </c>
      <c r="N42" s="8" t="str">
        <f>RIGHT(M42,4)</f>
        <v>2010</v>
      </c>
      <c r="O42">
        <v>1277355600</v>
      </c>
      <c r="P42" s="9">
        <v>40353.208333333336</v>
      </c>
      <c r="Q42" s="8" t="str">
        <f>MONTH(P42) &amp; "/" &amp; DAY(P42) &amp; "/" &amp; YEAR(P42)</f>
        <v>6/24/2010</v>
      </c>
      <c r="R42" t="b">
        <v>0</v>
      </c>
      <c r="S42" t="b">
        <v>1</v>
      </c>
      <c r="T42" t="s">
        <v>65</v>
      </c>
      <c r="U42" s="5">
        <f>E42/D42</f>
        <v>1.6906818181818182</v>
      </c>
      <c r="V42" s="13">
        <f>AVERAGE(E42:E1041)</f>
        <v>42696.439583333333</v>
      </c>
      <c r="W42" t="str" cm="1">
        <f t="array" ref="W42:X42">_xlfn.TEXTSPLIT(T42,"/")</f>
        <v>technology</v>
      </c>
      <c r="X42" t="str">
        <v>wearables</v>
      </c>
      <c r="Y42" s="1">
        <v>0</v>
      </c>
      <c r="Z42">
        <v>0</v>
      </c>
      <c r="AA42">
        <v>0</v>
      </c>
      <c r="AB42">
        <v>0</v>
      </c>
    </row>
    <row r="43" spans="1:28" ht="19.5" x14ac:dyDescent="0.4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 s="9">
        <v>41156.208333333336</v>
      </c>
      <c r="L43" s="9" t="str">
        <f>MONTH(P43) &amp; "/" &amp; DAY(P43) &amp; "/" &amp; YEAR(P43)</f>
        <v>9/30/2012</v>
      </c>
      <c r="M43" s="8" t="str">
        <f>MONTH(L43) &amp; "/" &amp; DAY(L43) &amp; "/" &amp; YEAR(L43)</f>
        <v>9/30/2012</v>
      </c>
      <c r="N43" s="8" t="str">
        <f>RIGHT(M43,4)</f>
        <v>2012</v>
      </c>
      <c r="O43">
        <v>1348981200</v>
      </c>
      <c r="P43" s="9">
        <v>41182.208333333336</v>
      </c>
      <c r="Q43" s="8" t="str">
        <f>MONTH(P43) &amp; "/" &amp; DAY(P43) &amp; "/" &amp; YEAR(P43)</f>
        <v>9/30/2012</v>
      </c>
      <c r="R43" t="b">
        <v>0</v>
      </c>
      <c r="S43" t="b">
        <v>1</v>
      </c>
      <c r="T43" t="s">
        <v>23</v>
      </c>
      <c r="U43" s="5">
        <f>E43/D43</f>
        <v>2.1292857142857144</v>
      </c>
      <c r="V43" s="13">
        <f>AVERAGE(E43:E1042)</f>
        <v>42725.447340980187</v>
      </c>
      <c r="W43" t="str" cm="1">
        <f t="array" ref="W43:X43">_xlfn.TEXTSPLIT(T43,"/")</f>
        <v>music</v>
      </c>
      <c r="X43" t="str">
        <v>rock</v>
      </c>
      <c r="Y43" s="1">
        <v>0</v>
      </c>
      <c r="Z43">
        <v>0</v>
      </c>
      <c r="AA43">
        <v>0</v>
      </c>
      <c r="AB43">
        <v>0</v>
      </c>
    </row>
    <row r="44" spans="1:28" ht="19.5" x14ac:dyDescent="0.4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 s="9">
        <v>40728.208333333336</v>
      </c>
      <c r="L44" s="9" t="str">
        <f>MONTH(P44) &amp; "/" &amp; DAY(P44) &amp; "/" &amp; YEAR(P44)</f>
        <v>7/13/2011</v>
      </c>
      <c r="M44" s="8" t="str">
        <f>MONTH(L44) &amp; "/" &amp; DAY(L44) &amp; "/" &amp; YEAR(L44)</f>
        <v>7/13/2011</v>
      </c>
      <c r="N44" s="8" t="str">
        <f>RIGHT(M44,4)</f>
        <v>2011</v>
      </c>
      <c r="O44">
        <v>1310533200</v>
      </c>
      <c r="P44" s="9">
        <v>40737.208333333336</v>
      </c>
      <c r="Q44" s="8" t="str">
        <f>MONTH(P44) &amp; "/" &amp; DAY(P44) &amp; "/" &amp; YEAR(P44)</f>
        <v>7/13/2011</v>
      </c>
      <c r="R44" t="b">
        <v>0</v>
      </c>
      <c r="S44" t="b">
        <v>0</v>
      </c>
      <c r="T44" t="s">
        <v>17</v>
      </c>
      <c r="U44" s="5">
        <f>E44/D44</f>
        <v>4.4394444444444447</v>
      </c>
      <c r="V44" s="13">
        <f>AVERAGE(E44:E1043)</f>
        <v>42757.599164926934</v>
      </c>
      <c r="W44" t="str" cm="1">
        <f t="array" ref="W44:X44">_xlfn.TEXTSPLIT(T44,"/")</f>
        <v>food</v>
      </c>
      <c r="X44" t="str">
        <v>food trucks</v>
      </c>
      <c r="Y44" s="1">
        <v>0</v>
      </c>
      <c r="Z44">
        <v>0</v>
      </c>
      <c r="AA44">
        <v>0</v>
      </c>
      <c r="AB44">
        <v>0</v>
      </c>
    </row>
    <row r="45" spans="1:28" ht="19.5" x14ac:dyDescent="0.4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 s="9">
        <v>41844.208333333336</v>
      </c>
      <c r="L45" s="9" t="str">
        <f>MONTH(P45) &amp; "/" &amp; DAY(P45) &amp; "/" &amp; YEAR(P45)</f>
        <v>8/9/2014</v>
      </c>
      <c r="M45" s="8" t="str">
        <f>MONTH(L45) &amp; "/" &amp; DAY(L45) &amp; "/" &amp; YEAR(L45)</f>
        <v>8/9/2014</v>
      </c>
      <c r="N45" s="8" t="str">
        <f>RIGHT(M45,4)</f>
        <v>2014</v>
      </c>
      <c r="O45">
        <v>1407560400</v>
      </c>
      <c r="P45" s="9">
        <v>41860.208333333336</v>
      </c>
      <c r="Q45" s="8" t="str">
        <f>MONTH(P45) &amp; "/" &amp; DAY(P45) &amp; "/" &amp; YEAR(P45)</f>
        <v>8/9/2014</v>
      </c>
      <c r="R45" t="b">
        <v>0</v>
      </c>
      <c r="S45" t="b">
        <v>0</v>
      </c>
      <c r="T45" t="s">
        <v>133</v>
      </c>
      <c r="U45" s="5">
        <f>E45/D45</f>
        <v>1.859390243902439</v>
      </c>
      <c r="V45" s="13">
        <f>AVERAGE(E45:E1044)</f>
        <v>42793.927899686518</v>
      </c>
      <c r="W45" t="str" cm="1">
        <f t="array" ref="W45:X45">_xlfn.TEXTSPLIT(T45,"/")</f>
        <v>publishing</v>
      </c>
      <c r="X45" t="str">
        <v>radio &amp; podcasts</v>
      </c>
      <c r="Y45" s="1">
        <v>0</v>
      </c>
      <c r="Z45">
        <v>0</v>
      </c>
      <c r="AA45">
        <v>0</v>
      </c>
      <c r="AB45">
        <v>0</v>
      </c>
    </row>
    <row r="46" spans="1:28" ht="19.5" x14ac:dyDescent="0.4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 s="9">
        <v>43541.208333333328</v>
      </c>
      <c r="L46" s="9" t="str">
        <f>MONTH(P46) &amp; "/" &amp; DAY(P46) &amp; "/" &amp; YEAR(P46)</f>
        <v>3/18/2019</v>
      </c>
      <c r="M46" s="8" t="str">
        <f>MONTH(L46) &amp; "/" &amp; DAY(L46) &amp; "/" &amp; YEAR(L46)</f>
        <v>3/18/2019</v>
      </c>
      <c r="N46" s="8" t="str">
        <f>RIGHT(M46,4)</f>
        <v>2019</v>
      </c>
      <c r="O46">
        <v>1552885200</v>
      </c>
      <c r="P46" s="9">
        <v>43542.208333333328</v>
      </c>
      <c r="Q46" s="8" t="str">
        <f>MONTH(P46) &amp; "/" &amp; DAY(P46) &amp; "/" &amp; YEAR(P46)</f>
        <v>3/18/2019</v>
      </c>
      <c r="R46" t="b">
        <v>0</v>
      </c>
      <c r="S46" t="b">
        <v>0</v>
      </c>
      <c r="T46" t="s">
        <v>119</v>
      </c>
      <c r="U46" s="5">
        <f>E46/D46</f>
        <v>6.5881249999999998</v>
      </c>
      <c r="V46" s="13">
        <f>AVERAGE(E46:E1045)</f>
        <v>42663.25523012552</v>
      </c>
      <c r="W46" t="str" cm="1">
        <f t="array" ref="W46:X46">_xlfn.TEXTSPLIT(T46,"/")</f>
        <v>publishing</v>
      </c>
      <c r="X46" t="str">
        <v>fiction</v>
      </c>
      <c r="Y46" s="1">
        <v>0</v>
      </c>
      <c r="Z46">
        <v>0</v>
      </c>
      <c r="AA46">
        <v>0</v>
      </c>
      <c r="AB46">
        <v>0</v>
      </c>
    </row>
    <row r="47" spans="1:28" ht="33.75" x14ac:dyDescent="0.4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 s="9">
        <v>42676.208333333328</v>
      </c>
      <c r="L47" s="9" t="str">
        <f>MONTH(P47) &amp; "/" &amp; DAY(P47) &amp; "/" &amp; YEAR(P47)</f>
        <v>11/17/2016</v>
      </c>
      <c r="M47" s="8" t="str">
        <f>MONTH(L47) &amp; "/" &amp; DAY(L47) &amp; "/" &amp; YEAR(L47)</f>
        <v>11/17/2016</v>
      </c>
      <c r="N47" s="8" t="str">
        <f>RIGHT(M47,4)</f>
        <v>2016</v>
      </c>
      <c r="O47">
        <v>1479362400</v>
      </c>
      <c r="P47" s="9">
        <v>42691.25</v>
      </c>
      <c r="Q47" s="8" t="str">
        <f>MONTH(P47) &amp; "/" &amp; DAY(P47) &amp; "/" &amp; YEAR(P47)</f>
        <v>11/17/2016</v>
      </c>
      <c r="R47" t="b">
        <v>0</v>
      </c>
      <c r="S47" t="b">
        <v>1</v>
      </c>
      <c r="T47" t="s">
        <v>33</v>
      </c>
      <c r="U47" s="5">
        <f>E47/D47</f>
        <v>0.4768421052631579</v>
      </c>
      <c r="V47" s="13">
        <f>AVERAGE(E47:E1046)</f>
        <v>42696.891099476437</v>
      </c>
      <c r="W47" t="str" cm="1">
        <f t="array" ref="W47:X47">_xlfn.TEXTSPLIT(T47,"/")</f>
        <v>theater</v>
      </c>
      <c r="X47" t="str">
        <v>plays</v>
      </c>
      <c r="Y47" s="1">
        <v>0</v>
      </c>
      <c r="Z47">
        <v>0</v>
      </c>
      <c r="AA47">
        <v>0</v>
      </c>
      <c r="AB47">
        <v>1</v>
      </c>
    </row>
    <row r="48" spans="1:28" ht="19.5" x14ac:dyDescent="0.4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 s="9">
        <v>40367.208333333336</v>
      </c>
      <c r="L48" s="9" t="str">
        <f>MONTH(P48) &amp; "/" &amp; DAY(P48) &amp; "/" &amp; YEAR(P48)</f>
        <v>7/31/2010</v>
      </c>
      <c r="M48" s="8" t="str">
        <f>MONTH(L48) &amp; "/" &amp; DAY(L48) &amp; "/" &amp; YEAR(L48)</f>
        <v>7/31/2010</v>
      </c>
      <c r="N48" s="8" t="str">
        <f>RIGHT(M48,4)</f>
        <v>2010</v>
      </c>
      <c r="O48">
        <v>1280552400</v>
      </c>
      <c r="P48" s="9">
        <v>40390.208333333336</v>
      </c>
      <c r="Q48" s="8" t="str">
        <f>MONTH(P48) &amp; "/" &amp; DAY(P48) &amp; "/" &amp; YEAR(P48)</f>
        <v>7/31/2010</v>
      </c>
      <c r="R48" t="b">
        <v>0</v>
      </c>
      <c r="S48" t="b">
        <v>0</v>
      </c>
      <c r="T48" t="s">
        <v>23</v>
      </c>
      <c r="U48" s="5">
        <f>E48/D48</f>
        <v>1.1478378378378378</v>
      </c>
      <c r="V48" s="13">
        <f>AVERAGE(E48:E1047)</f>
        <v>42736.89832285115</v>
      </c>
      <c r="W48" t="str" cm="1">
        <f t="array" ref="W48:X48">_xlfn.TEXTSPLIT(T48,"/")</f>
        <v>music</v>
      </c>
      <c r="X48" t="str">
        <v>rock</v>
      </c>
      <c r="Y48" s="1">
        <v>0</v>
      </c>
      <c r="Z48">
        <v>0</v>
      </c>
      <c r="AA48">
        <v>0</v>
      </c>
      <c r="AB48">
        <v>0</v>
      </c>
    </row>
    <row r="49" spans="1:28" ht="19.5" x14ac:dyDescent="0.4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 s="9">
        <v>41727.208333333336</v>
      </c>
      <c r="L49" s="9" t="str">
        <f>MONTH(P49) &amp; "/" &amp; DAY(P49) &amp; "/" &amp; YEAR(P49)</f>
        <v>4/28/2014</v>
      </c>
      <c r="M49" s="8" t="str">
        <f>MONTH(L49) &amp; "/" &amp; DAY(L49) &amp; "/" &amp; YEAR(L49)</f>
        <v>4/28/2014</v>
      </c>
      <c r="N49" s="8" t="str">
        <f>RIGHT(M49,4)</f>
        <v>2014</v>
      </c>
      <c r="O49">
        <v>1398661200</v>
      </c>
      <c r="P49" s="9">
        <v>41757.208333333336</v>
      </c>
      <c r="Q49" s="8" t="str">
        <f>MONTH(P49) &amp; "/" &amp; DAY(P49) &amp; "/" &amp; YEAR(P49)</f>
        <v>4/28/2014</v>
      </c>
      <c r="R49" t="b">
        <v>0</v>
      </c>
      <c r="S49" t="b">
        <v>0</v>
      </c>
      <c r="T49" t="s">
        <v>33</v>
      </c>
      <c r="U49" s="5">
        <f>E49/D49</f>
        <v>4.7526666666666664</v>
      </c>
      <c r="V49" s="13">
        <f>AVERAGE(E49:E1048)</f>
        <v>42777.286463798533</v>
      </c>
      <c r="W49" t="str" cm="1">
        <f t="array" ref="W49:X49">_xlfn.TEXTSPLIT(T49,"/")</f>
        <v>theater</v>
      </c>
      <c r="X49" t="str">
        <v>plays</v>
      </c>
      <c r="Y49" s="1">
        <v>0</v>
      </c>
      <c r="Z49">
        <v>0</v>
      </c>
      <c r="AA49">
        <v>0</v>
      </c>
      <c r="AB49">
        <v>0</v>
      </c>
    </row>
    <row r="50" spans="1:28" ht="19.5" x14ac:dyDescent="0.4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 s="9">
        <v>42180.208333333328</v>
      </c>
      <c r="L50" s="9" t="str">
        <f>MONTH(P50) &amp; "/" &amp; DAY(P50) &amp; "/" &amp; YEAR(P50)</f>
        <v>7/7/2015</v>
      </c>
      <c r="M50" s="8" t="str">
        <f>MONTH(L50) &amp; "/" &amp; DAY(L50) &amp; "/" &amp; YEAR(L50)</f>
        <v>7/7/2015</v>
      </c>
      <c r="N50" s="8" t="str">
        <f>RIGHT(M50,4)</f>
        <v>2015</v>
      </c>
      <c r="O50">
        <v>1436245200</v>
      </c>
      <c r="P50" s="9">
        <v>42192.208333333328</v>
      </c>
      <c r="Q50" s="8" t="str">
        <f>MONTH(P50) &amp; "/" &amp; DAY(P50) &amp; "/" &amp; YEAR(P50)</f>
        <v>7/7/2015</v>
      </c>
      <c r="R50" t="b">
        <v>0</v>
      </c>
      <c r="S50" t="b">
        <v>0</v>
      </c>
      <c r="T50" t="s">
        <v>33</v>
      </c>
      <c r="U50" s="5">
        <f>E50/D50</f>
        <v>3.86972972972973</v>
      </c>
      <c r="V50" s="13">
        <f>AVERAGE(E50:E1049)</f>
        <v>42814.732142857145</v>
      </c>
      <c r="W50" t="str" cm="1">
        <f t="array" ref="W50:X50">_xlfn.TEXTSPLIT(T50,"/")</f>
        <v>theater</v>
      </c>
      <c r="X50" t="str">
        <v>plays</v>
      </c>
      <c r="Y50" s="1">
        <v>0</v>
      </c>
      <c r="Z50">
        <v>0</v>
      </c>
      <c r="AA50">
        <v>0</v>
      </c>
      <c r="AB50">
        <v>0</v>
      </c>
    </row>
    <row r="51" spans="1:28" ht="19.5" x14ac:dyDescent="0.4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 s="9">
        <v>43758.208333333328</v>
      </c>
      <c r="L51" s="9" t="str">
        <f>MONTH(P51) &amp; "/" &amp; DAY(P51) &amp; "/" &amp; YEAR(P51)</f>
        <v>12/4/2019</v>
      </c>
      <c r="M51" s="8" t="str">
        <f>MONTH(L51) &amp; "/" &amp; DAY(L51) &amp; "/" &amp; YEAR(L51)</f>
        <v>12/4/2019</v>
      </c>
      <c r="N51" s="8" t="str">
        <f>RIGHT(M51,4)</f>
        <v>2019</v>
      </c>
      <c r="O51">
        <v>1575439200</v>
      </c>
      <c r="P51" s="9">
        <v>43803.25</v>
      </c>
      <c r="Q51" s="8" t="str">
        <f>MONTH(P51) &amp; "/" &amp; DAY(P51) &amp; "/" &amp; YEAR(P51)</f>
        <v>12/4/2019</v>
      </c>
      <c r="R51" t="b">
        <v>0</v>
      </c>
      <c r="S51" t="b">
        <v>0</v>
      </c>
      <c r="T51" t="s">
        <v>23</v>
      </c>
      <c r="U51" s="5">
        <f>E51/D51</f>
        <v>1.89625</v>
      </c>
      <c r="V51" s="13">
        <f>AVERAGE(E51:E1050)</f>
        <v>42724.25131440589</v>
      </c>
      <c r="W51" t="str" cm="1">
        <f t="array" ref="W51:X51">_xlfn.TEXTSPLIT(T51,"/")</f>
        <v>music</v>
      </c>
      <c r="X51" t="str">
        <v>rock</v>
      </c>
      <c r="Y51" s="1">
        <v>0</v>
      </c>
      <c r="Z51">
        <v>0</v>
      </c>
      <c r="AA51">
        <v>0</v>
      </c>
      <c r="AB51">
        <v>0</v>
      </c>
    </row>
    <row r="52" spans="1:28" ht="33.75" x14ac:dyDescent="0.4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 s="9">
        <v>41487.208333333336</v>
      </c>
      <c r="L52" s="9" t="str">
        <f>MONTH(P52) &amp; "/" &amp; DAY(P52) &amp; "/" &amp; YEAR(P52)</f>
        <v>8/29/2013</v>
      </c>
      <c r="M52" s="8" t="str">
        <f>MONTH(L52) &amp; "/" &amp; DAY(L52) &amp; "/" &amp; YEAR(L52)</f>
        <v>8/29/2013</v>
      </c>
      <c r="N52" s="8" t="str">
        <f>RIGHT(M52,4)</f>
        <v>2013</v>
      </c>
      <c r="O52">
        <v>1377752400</v>
      </c>
      <c r="P52" s="9">
        <v>41515.208333333336</v>
      </c>
      <c r="Q52" s="8" t="str">
        <f>MONTH(P52) &amp; "/" &amp; DAY(P52) &amp; "/" &amp; YEAR(P52)</f>
        <v>8/29/2013</v>
      </c>
      <c r="R52" t="b">
        <v>0</v>
      </c>
      <c r="S52" t="b">
        <v>0</v>
      </c>
      <c r="T52" t="s">
        <v>148</v>
      </c>
      <c r="U52" s="5">
        <f>E52/D52</f>
        <v>0.02</v>
      </c>
      <c r="V52" s="13">
        <f>AVERAGE(E52:E1051)</f>
        <v>42754.85263157895</v>
      </c>
      <c r="W52" t="str" cm="1">
        <f t="array" ref="W52:X52">_xlfn.TEXTSPLIT(T52,"/")</f>
        <v>music</v>
      </c>
      <c r="X52" t="str">
        <v>metal</v>
      </c>
      <c r="Y52" s="1">
        <v>0</v>
      </c>
      <c r="Z52">
        <v>0</v>
      </c>
      <c r="AA52">
        <v>0</v>
      </c>
      <c r="AB52">
        <v>1</v>
      </c>
    </row>
    <row r="53" spans="1:28" ht="19.5" x14ac:dyDescent="0.4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 s="9">
        <v>40995.208333333336</v>
      </c>
      <c r="L53" s="9" t="str">
        <f>MONTH(P53) &amp; "/" &amp; DAY(P53) &amp; "/" &amp; YEAR(P53)</f>
        <v>4/12/2012</v>
      </c>
      <c r="M53" s="8" t="str">
        <f>MONTH(L53) &amp; "/" &amp; DAY(L53) &amp; "/" &amp; YEAR(L53)</f>
        <v>4/12/2012</v>
      </c>
      <c r="N53" s="8" t="str">
        <f>RIGHT(M53,4)</f>
        <v>2012</v>
      </c>
      <c r="O53">
        <v>1334206800</v>
      </c>
      <c r="P53" s="9">
        <v>41011.208333333336</v>
      </c>
      <c r="Q53" s="8" t="str">
        <f>MONTH(P53) &amp; "/" &amp; DAY(P53) &amp; "/" &amp; YEAR(P53)</f>
        <v>4/12/2012</v>
      </c>
      <c r="R53" t="b">
        <v>0</v>
      </c>
      <c r="S53" t="b">
        <v>1</v>
      </c>
      <c r="T53" t="s">
        <v>65</v>
      </c>
      <c r="U53" s="5">
        <f>E53/D53</f>
        <v>0.91867805186590767</v>
      </c>
      <c r="V53" s="13">
        <f>AVERAGE(E53:E1052)</f>
        <v>42799.903055848263</v>
      </c>
      <c r="W53" t="str" cm="1">
        <f t="array" ref="W53:X53">_xlfn.TEXTSPLIT(T53,"/")</f>
        <v>technology</v>
      </c>
      <c r="X53" t="str">
        <v>wearables</v>
      </c>
      <c r="Y53" s="1">
        <v>0</v>
      </c>
      <c r="Z53">
        <v>0</v>
      </c>
      <c r="AA53">
        <v>0</v>
      </c>
      <c r="AB53">
        <v>1</v>
      </c>
    </row>
    <row r="54" spans="1:28" ht="19.5" x14ac:dyDescent="0.4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 s="9">
        <v>40436.208333333336</v>
      </c>
      <c r="L54" s="9" t="str">
        <f>MONTH(P54) &amp; "/" &amp; DAY(P54) &amp; "/" &amp; YEAR(P54)</f>
        <v>9/19/2010</v>
      </c>
      <c r="M54" s="8" t="str">
        <f>MONTH(L54) &amp; "/" &amp; DAY(L54) &amp; "/" &amp; YEAR(L54)</f>
        <v>9/19/2010</v>
      </c>
      <c r="N54" s="8" t="str">
        <f>RIGHT(M54,4)</f>
        <v>2010</v>
      </c>
      <c r="O54">
        <v>1284872400</v>
      </c>
      <c r="P54" s="9">
        <v>40440.208333333336</v>
      </c>
      <c r="Q54" s="8" t="str">
        <f>MONTH(P54) &amp; "/" &amp; DAY(P54) &amp; "/" &amp; YEAR(P54)</f>
        <v>9/19/2010</v>
      </c>
      <c r="R54" t="b">
        <v>0</v>
      </c>
      <c r="S54" t="b">
        <v>0</v>
      </c>
      <c r="T54" t="s">
        <v>33</v>
      </c>
      <c r="U54" s="5">
        <f>E54/D54</f>
        <v>0.34152777777777776</v>
      </c>
      <c r="V54" s="13">
        <f>AVERAGE(E54:E1053)</f>
        <v>42691.840717299579</v>
      </c>
      <c r="W54" t="str" cm="1">
        <f t="array" ref="W54:X54">_xlfn.TEXTSPLIT(T54,"/")</f>
        <v>theater</v>
      </c>
      <c r="X54" t="str">
        <v>plays</v>
      </c>
      <c r="Y54" s="1">
        <v>0</v>
      </c>
      <c r="Z54">
        <v>0</v>
      </c>
      <c r="AA54">
        <v>0</v>
      </c>
      <c r="AB54">
        <v>1</v>
      </c>
    </row>
    <row r="55" spans="1:28" ht="19.5" x14ac:dyDescent="0.4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 s="9">
        <v>41779.208333333336</v>
      </c>
      <c r="L55" s="9" t="str">
        <f>MONTH(P55) &amp; "/" &amp; DAY(P55) &amp; "/" &amp; YEAR(P55)</f>
        <v>6/28/2014</v>
      </c>
      <c r="M55" s="8" t="str">
        <f>MONTH(L55) &amp; "/" &amp; DAY(L55) &amp; "/" &amp; YEAR(L55)</f>
        <v>6/28/2014</v>
      </c>
      <c r="N55" s="8" t="str">
        <f>RIGHT(M55,4)</f>
        <v>2014</v>
      </c>
      <c r="O55">
        <v>1403931600</v>
      </c>
      <c r="P55" s="9">
        <v>41818.208333333336</v>
      </c>
      <c r="Q55" s="8" t="str">
        <f>MONTH(P55) &amp; "/" &amp; DAY(P55) &amp; "/" &amp; YEAR(P55)</f>
        <v>6/28/2014</v>
      </c>
      <c r="R55" t="b">
        <v>0</v>
      </c>
      <c r="S55" t="b">
        <v>0</v>
      </c>
      <c r="T55" t="s">
        <v>53</v>
      </c>
      <c r="U55" s="5">
        <f>E55/D55</f>
        <v>1.4040909090909091</v>
      </c>
      <c r="V55" s="13">
        <f>AVERAGE(E55:E1054)</f>
        <v>42734.325237592398</v>
      </c>
      <c r="W55" t="str" cm="1">
        <f t="array" ref="W55:X55">_xlfn.TEXTSPLIT(T55,"/")</f>
        <v>film &amp; video</v>
      </c>
      <c r="X55" t="str">
        <v>drama</v>
      </c>
      <c r="Y55" s="1">
        <v>0</v>
      </c>
      <c r="Z55">
        <v>0</v>
      </c>
      <c r="AA55">
        <v>0</v>
      </c>
      <c r="AB55">
        <v>0</v>
      </c>
    </row>
    <row r="56" spans="1:28" ht="33.75" x14ac:dyDescent="0.4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 s="9">
        <v>43170.25</v>
      </c>
      <c r="L56" s="9" t="str">
        <f>MONTH(P56) &amp; "/" &amp; DAY(P56) &amp; "/" &amp; YEAR(P56)</f>
        <v>3/17/2018</v>
      </c>
      <c r="M56" s="8" t="str">
        <f>MONTH(L56) &amp; "/" &amp; DAY(L56) &amp; "/" &amp; YEAR(L56)</f>
        <v>3/17/2018</v>
      </c>
      <c r="N56" s="8" t="str">
        <f>RIGHT(M56,4)</f>
        <v>2018</v>
      </c>
      <c r="O56">
        <v>1521262800</v>
      </c>
      <c r="P56" s="9">
        <v>43176.208333333328</v>
      </c>
      <c r="Q56" s="8" t="str">
        <f>MONTH(P56) &amp; "/" &amp; DAY(P56) &amp; "/" &amp; YEAR(P56)</f>
        <v>3/17/2018</v>
      </c>
      <c r="R56" t="b">
        <v>0</v>
      </c>
      <c r="S56" t="b">
        <v>0</v>
      </c>
      <c r="T56" t="s">
        <v>65</v>
      </c>
      <c r="U56" s="5">
        <f>E56/D56</f>
        <v>0.89866666666666661</v>
      </c>
      <c r="V56" s="13">
        <f>AVERAGE(E56:E1055)</f>
        <v>42766.437632135305</v>
      </c>
      <c r="W56" t="str" cm="1">
        <f t="array" ref="W56:X56">_xlfn.TEXTSPLIT(T56,"/")</f>
        <v>technology</v>
      </c>
      <c r="X56" t="str">
        <v>wearables</v>
      </c>
      <c r="Y56" s="1">
        <v>0</v>
      </c>
      <c r="Z56">
        <v>0</v>
      </c>
      <c r="AA56">
        <v>0</v>
      </c>
      <c r="AB56">
        <v>1</v>
      </c>
    </row>
    <row r="57" spans="1:28" ht="33.75" x14ac:dyDescent="0.4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 s="9">
        <v>43311.208333333328</v>
      </c>
      <c r="L57" s="9" t="str">
        <f>MONTH(P57) &amp; "/" &amp; DAY(P57) &amp; "/" &amp; YEAR(P57)</f>
        <v>8/4/2018</v>
      </c>
      <c r="M57" s="8" t="str">
        <f>MONTH(L57) &amp; "/" &amp; DAY(L57) &amp; "/" &amp; YEAR(L57)</f>
        <v>8/4/2018</v>
      </c>
      <c r="N57" s="8" t="str">
        <f>RIGHT(M57,4)</f>
        <v>2018</v>
      </c>
      <c r="O57">
        <v>1533358800</v>
      </c>
      <c r="P57" s="9">
        <v>43316.208333333328</v>
      </c>
      <c r="Q57" s="8" t="str">
        <f>MONTH(P57) &amp; "/" &amp; DAY(P57) &amp; "/" &amp; YEAR(P57)</f>
        <v>8/4/2018</v>
      </c>
      <c r="R57" t="b">
        <v>0</v>
      </c>
      <c r="S57" t="b">
        <v>0</v>
      </c>
      <c r="T57" t="s">
        <v>159</v>
      </c>
      <c r="U57" s="5">
        <f>E57/D57</f>
        <v>1.7796969696969698</v>
      </c>
      <c r="V57" s="13">
        <f>AVERAGE(E57:E1056)</f>
        <v>42805.987301587302</v>
      </c>
      <c r="W57" t="str" cm="1">
        <f t="array" ref="W57:X57">_xlfn.TEXTSPLIT(T57,"/")</f>
        <v>music</v>
      </c>
      <c r="X57" t="str">
        <v>jazz</v>
      </c>
      <c r="Y57" s="1">
        <v>0</v>
      </c>
      <c r="Z57">
        <v>0</v>
      </c>
      <c r="AA57">
        <v>0</v>
      </c>
      <c r="AB57">
        <v>0</v>
      </c>
    </row>
    <row r="58" spans="1:28" ht="33.75" x14ac:dyDescent="0.4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 s="9">
        <v>42014.25</v>
      </c>
      <c r="L58" s="9" t="str">
        <f>MONTH(P58) &amp; "/" &amp; DAY(P58) &amp; "/" &amp; YEAR(P58)</f>
        <v>1/17/2015</v>
      </c>
      <c r="M58" s="8" t="str">
        <f>MONTH(L58) &amp; "/" &amp; DAY(L58) &amp; "/" &amp; YEAR(L58)</f>
        <v>1/17/2015</v>
      </c>
      <c r="N58" s="8" t="str">
        <f>RIGHT(M58,4)</f>
        <v>2015</v>
      </c>
      <c r="O58">
        <v>1421474400</v>
      </c>
      <c r="P58" s="9">
        <v>42021.25</v>
      </c>
      <c r="Q58" s="8" t="str">
        <f>MONTH(P58) &amp; "/" &amp; DAY(P58) &amp; "/" &amp; YEAR(P58)</f>
        <v>1/17/2015</v>
      </c>
      <c r="R58" t="b">
        <v>0</v>
      </c>
      <c r="S58" t="b">
        <v>0</v>
      </c>
      <c r="T58" t="s">
        <v>65</v>
      </c>
      <c r="U58" s="5">
        <f>E58/D58</f>
        <v>1.436625</v>
      </c>
      <c r="V58" s="13">
        <f>AVERAGE(E58:E1057)</f>
        <v>42838.889830508473</v>
      </c>
      <c r="W58" t="str" cm="1">
        <f t="array" ref="W58:X58">_xlfn.TEXTSPLIT(T58,"/")</f>
        <v>technology</v>
      </c>
      <c r="X58" t="str">
        <v>wearables</v>
      </c>
      <c r="Y58" s="1">
        <v>0</v>
      </c>
      <c r="Z58">
        <v>0</v>
      </c>
      <c r="AA58">
        <v>0</v>
      </c>
      <c r="AB58">
        <v>0</v>
      </c>
    </row>
    <row r="59" spans="1:28" ht="19.5" x14ac:dyDescent="0.4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 s="9">
        <v>42979.208333333328</v>
      </c>
      <c r="L59" s="9" t="str">
        <f>MONTH(P59) &amp; "/" &amp; DAY(P59) &amp; "/" &amp; YEAR(P59)</f>
        <v>9/13/2017</v>
      </c>
      <c r="M59" s="8" t="str">
        <f>MONTH(L59) &amp; "/" &amp; DAY(L59) &amp; "/" &amp; YEAR(L59)</f>
        <v>9/13/2017</v>
      </c>
      <c r="N59" s="8" t="str">
        <f>RIGHT(M59,4)</f>
        <v>2017</v>
      </c>
      <c r="O59">
        <v>1505278800</v>
      </c>
      <c r="P59" s="9">
        <v>42991.208333333328</v>
      </c>
      <c r="Q59" s="8" t="str">
        <f>MONTH(P59) &amp; "/" &amp; DAY(P59) &amp; "/" &amp; YEAR(P59)</f>
        <v>9/13/2017</v>
      </c>
      <c r="R59" t="b">
        <v>0</v>
      </c>
      <c r="S59" t="b">
        <v>0</v>
      </c>
      <c r="T59" t="s">
        <v>89</v>
      </c>
      <c r="U59" s="5">
        <f>E59/D59</f>
        <v>2.1527586206896552</v>
      </c>
      <c r="V59" s="13">
        <f>AVERAGE(E59:E1058)</f>
        <v>42872.130434782608</v>
      </c>
      <c r="W59" t="str" cm="1">
        <f t="array" ref="W59:X59">_xlfn.TEXTSPLIT(T59,"/")</f>
        <v>games</v>
      </c>
      <c r="X59" t="str">
        <v>video games</v>
      </c>
      <c r="Y59" s="1">
        <v>0</v>
      </c>
      <c r="Z59">
        <v>0</v>
      </c>
      <c r="AA59">
        <v>0</v>
      </c>
      <c r="AB59">
        <v>0</v>
      </c>
    </row>
    <row r="60" spans="1:28" ht="19.5" x14ac:dyDescent="0.4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 s="9">
        <v>42268.208333333328</v>
      </c>
      <c r="L60" s="9" t="str">
        <f>MONTH(P60) &amp; "/" &amp; DAY(P60) &amp; "/" &amp; YEAR(P60)</f>
        <v>10/4/2015</v>
      </c>
      <c r="M60" s="8" t="str">
        <f>MONTH(L60) &amp; "/" &amp; DAY(L60) &amp; "/" &amp; YEAR(L60)</f>
        <v>10/4/2015</v>
      </c>
      <c r="N60" s="8" t="str">
        <f>RIGHT(M60,4)</f>
        <v>2015</v>
      </c>
      <c r="O60">
        <v>1443934800</v>
      </c>
      <c r="P60" s="9">
        <v>42281.208333333328</v>
      </c>
      <c r="Q60" s="8" t="str">
        <f>MONTH(P60) &amp; "/" &amp; DAY(P60) &amp; "/" &amp; YEAR(P60)</f>
        <v>10/4/2015</v>
      </c>
      <c r="R60" t="b">
        <v>0</v>
      </c>
      <c r="S60" t="b">
        <v>0</v>
      </c>
      <c r="T60" t="s">
        <v>33</v>
      </c>
      <c r="U60" s="5">
        <f>E60/D60</f>
        <v>2.2711111111111113</v>
      </c>
      <c r="V60" s="13">
        <f>AVERAGE(E60:E1059)</f>
        <v>42911.014861995754</v>
      </c>
      <c r="W60" t="str" cm="1">
        <f t="array" ref="W60:X60">_xlfn.TEXTSPLIT(T60,"/")</f>
        <v>theater</v>
      </c>
      <c r="X60" t="str">
        <v>plays</v>
      </c>
      <c r="Y60" s="1">
        <v>0</v>
      </c>
      <c r="Z60">
        <v>0</v>
      </c>
      <c r="AA60">
        <v>0</v>
      </c>
      <c r="AB60">
        <v>0</v>
      </c>
    </row>
    <row r="61" spans="1:28" ht="19.5" x14ac:dyDescent="0.4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 s="9">
        <v>42898.208333333328</v>
      </c>
      <c r="L61" s="9" t="str">
        <f>MONTH(P61) &amp; "/" &amp; DAY(P61) &amp; "/" &amp; YEAR(P61)</f>
        <v>6/27/2017</v>
      </c>
      <c r="M61" s="8" t="str">
        <f>MONTH(L61) &amp; "/" &amp; DAY(L61) &amp; "/" &amp; YEAR(L61)</f>
        <v>6/27/2017</v>
      </c>
      <c r="N61" s="8" t="str">
        <f>RIGHT(M61,4)</f>
        <v>2017</v>
      </c>
      <c r="O61">
        <v>1498539600</v>
      </c>
      <c r="P61" s="9">
        <v>42913.208333333328</v>
      </c>
      <c r="Q61" s="8" t="str">
        <f>MONTH(P61) &amp; "/" &amp; DAY(P61) &amp; "/" &amp; YEAR(P61)</f>
        <v>6/27/2017</v>
      </c>
      <c r="R61" t="b">
        <v>0</v>
      </c>
      <c r="S61" t="b">
        <v>1</v>
      </c>
      <c r="T61" t="s">
        <v>33</v>
      </c>
      <c r="U61" s="5">
        <f>E61/D61</f>
        <v>2.7507142857142859</v>
      </c>
      <c r="V61" s="13">
        <f>AVERAGE(E61:E1060)</f>
        <v>42950.099893730076</v>
      </c>
      <c r="W61" t="str" cm="1">
        <f t="array" ref="W61:X61">_xlfn.TEXTSPLIT(T61,"/")</f>
        <v>theater</v>
      </c>
      <c r="X61" t="str">
        <v>plays</v>
      </c>
      <c r="Y61" s="1">
        <v>0</v>
      </c>
      <c r="Z61">
        <v>0</v>
      </c>
      <c r="AA61">
        <v>0</v>
      </c>
      <c r="AB61">
        <v>0</v>
      </c>
    </row>
    <row r="62" spans="1:28" ht="19.5" x14ac:dyDescent="0.4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 s="9">
        <v>41107.208333333336</v>
      </c>
      <c r="L62" s="9" t="str">
        <f>MONTH(P62) &amp; "/" &amp; DAY(P62) &amp; "/" &amp; YEAR(P62)</f>
        <v>7/20/2012</v>
      </c>
      <c r="M62" s="8" t="str">
        <f>MONTH(L62) &amp; "/" &amp; DAY(L62) &amp; "/" &amp; YEAR(L62)</f>
        <v>7/20/2012</v>
      </c>
      <c r="N62" s="8" t="str">
        <f>RIGHT(M62,4)</f>
        <v>2012</v>
      </c>
      <c r="O62">
        <v>1342760400</v>
      </c>
      <c r="P62" s="9">
        <v>41110.208333333336</v>
      </c>
      <c r="Q62" s="8" t="str">
        <f>MONTH(P62) &amp; "/" &amp; DAY(P62) &amp; "/" &amp; YEAR(P62)</f>
        <v>7/20/2012</v>
      </c>
      <c r="R62" t="b">
        <v>0</v>
      </c>
      <c r="S62" t="b">
        <v>0</v>
      </c>
      <c r="T62" t="s">
        <v>33</v>
      </c>
      <c r="U62" s="5">
        <f>E62/D62</f>
        <v>1.4437048832271762</v>
      </c>
      <c r="V62" s="13">
        <f>AVERAGE(E62:E1061)</f>
        <v>42991.694680851062</v>
      </c>
      <c r="W62" t="str" cm="1">
        <f t="array" ref="W62:X62">_xlfn.TEXTSPLIT(T62,"/")</f>
        <v>theater</v>
      </c>
      <c r="X62" t="str">
        <v>plays</v>
      </c>
      <c r="Y62" s="1">
        <v>0</v>
      </c>
      <c r="Z62">
        <v>0</v>
      </c>
      <c r="AA62">
        <v>0</v>
      </c>
      <c r="AB62">
        <v>0</v>
      </c>
    </row>
    <row r="63" spans="1:28" ht="33.75" x14ac:dyDescent="0.4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 s="9">
        <v>40595.25</v>
      </c>
      <c r="L63" s="9" t="str">
        <f>MONTH(P63) &amp; "/" &amp; DAY(P63) &amp; "/" &amp; YEAR(P63)</f>
        <v>4/2/2011</v>
      </c>
      <c r="M63" s="8" t="str">
        <f>MONTH(L63) &amp; "/" &amp; DAY(L63) &amp; "/" &amp; YEAR(L63)</f>
        <v>4/2/2011</v>
      </c>
      <c r="N63" s="8" t="str">
        <f>RIGHT(M63,4)</f>
        <v>2011</v>
      </c>
      <c r="O63">
        <v>1301720400</v>
      </c>
      <c r="P63" s="9">
        <v>40635.208333333336</v>
      </c>
      <c r="Q63" s="8" t="str">
        <f>MONTH(P63) &amp; "/" &amp; DAY(P63) &amp; "/" &amp; YEAR(P63)</f>
        <v>4/2/2011</v>
      </c>
      <c r="R63" t="b">
        <v>0</v>
      </c>
      <c r="S63" t="b">
        <v>0</v>
      </c>
      <c r="T63" t="s">
        <v>33</v>
      </c>
      <c r="U63" s="5">
        <f>E63/D63</f>
        <v>0.92745983935742971</v>
      </c>
      <c r="V63" s="13">
        <f>AVERAGE(E63:E1062)</f>
        <v>42892.647497337595</v>
      </c>
      <c r="W63" t="str" cm="1">
        <f t="array" ref="W63:X63">_xlfn.TEXTSPLIT(T63,"/")</f>
        <v>theater</v>
      </c>
      <c r="X63" t="str">
        <v>plays</v>
      </c>
      <c r="Y63" s="1">
        <v>0</v>
      </c>
      <c r="Z63">
        <v>0</v>
      </c>
      <c r="AA63">
        <v>0</v>
      </c>
      <c r="AB63">
        <v>1</v>
      </c>
    </row>
    <row r="64" spans="1:28" ht="19.5" x14ac:dyDescent="0.4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 s="9">
        <v>42160.208333333328</v>
      </c>
      <c r="L64" s="9" t="str">
        <f>MONTH(P64) &amp; "/" &amp; DAY(P64) &amp; "/" &amp; YEAR(P64)</f>
        <v>6/6/2015</v>
      </c>
      <c r="M64" s="8" t="str">
        <f>MONTH(L64) &amp; "/" &amp; DAY(L64) &amp; "/" &amp; YEAR(L64)</f>
        <v>6/6/2015</v>
      </c>
      <c r="N64" s="8" t="str">
        <f>RIGHT(M64,4)</f>
        <v>2015</v>
      </c>
      <c r="O64">
        <v>1433566800</v>
      </c>
      <c r="P64" s="9">
        <v>42161.208333333328</v>
      </c>
      <c r="Q64" s="8" t="str">
        <f>MONTH(P64) &amp; "/" &amp; DAY(P64) &amp; "/" &amp; YEAR(P64)</f>
        <v>6/6/2015</v>
      </c>
      <c r="R64" t="b">
        <v>0</v>
      </c>
      <c r="S64" t="b">
        <v>0</v>
      </c>
      <c r="T64" t="s">
        <v>28</v>
      </c>
      <c r="U64" s="5">
        <f>E64/D64</f>
        <v>7.226</v>
      </c>
      <c r="V64" s="13">
        <f>AVERAGE(E64:E1063)</f>
        <v>42741.413646055436</v>
      </c>
      <c r="W64" t="str" cm="1">
        <f t="array" ref="W64:X64">_xlfn.TEXTSPLIT(T64,"/")</f>
        <v>technology</v>
      </c>
      <c r="X64" t="str">
        <v>web</v>
      </c>
      <c r="Y64" s="1">
        <v>0</v>
      </c>
      <c r="Z64">
        <v>0</v>
      </c>
      <c r="AA64">
        <v>0</v>
      </c>
      <c r="AB64">
        <v>0</v>
      </c>
    </row>
    <row r="65" spans="1:28" ht="19.5" x14ac:dyDescent="0.4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 s="9">
        <v>42853.208333333328</v>
      </c>
      <c r="L65" s="9" t="str">
        <f>MONTH(P65) &amp; "/" &amp; DAY(P65) &amp; "/" &amp; YEAR(P65)</f>
        <v>5/4/2017</v>
      </c>
      <c r="M65" s="8" t="str">
        <f>MONTH(L65) &amp; "/" &amp; DAY(L65) &amp; "/" &amp; YEAR(L65)</f>
        <v>5/4/2017</v>
      </c>
      <c r="N65" s="8" t="str">
        <f>RIGHT(M65,4)</f>
        <v>2017</v>
      </c>
      <c r="O65">
        <v>1493874000</v>
      </c>
      <c r="P65" s="9">
        <v>42859.208333333328</v>
      </c>
      <c r="Q65" s="8" t="str">
        <f>MONTH(P65) &amp; "/" &amp; DAY(P65) &amp; "/" &amp; YEAR(P65)</f>
        <v>5/4/2017</v>
      </c>
      <c r="R65" t="b">
        <v>0</v>
      </c>
      <c r="S65" t="b">
        <v>0</v>
      </c>
      <c r="T65" t="s">
        <v>33</v>
      </c>
      <c r="U65" s="5">
        <f>E65/D65</f>
        <v>0.11851063829787234</v>
      </c>
      <c r="V65" s="13">
        <f>AVERAGE(E65:E1064)</f>
        <v>42771.605122732122</v>
      </c>
      <c r="W65" t="str" cm="1">
        <f t="array" ref="W65:X65">_xlfn.TEXTSPLIT(T65,"/")</f>
        <v>theater</v>
      </c>
      <c r="X65" t="str">
        <v>plays</v>
      </c>
      <c r="Y65" s="1">
        <v>0</v>
      </c>
      <c r="Z65">
        <v>0</v>
      </c>
      <c r="AA65">
        <v>0</v>
      </c>
      <c r="AB65">
        <v>1</v>
      </c>
    </row>
    <row r="66" spans="1:28" ht="19.5" x14ac:dyDescent="0.4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 s="9">
        <v>43283.208333333328</v>
      </c>
      <c r="L66" s="9" t="str">
        <f>MONTH(P66) &amp; "/" &amp; DAY(P66) &amp; "/" &amp; YEAR(P66)</f>
        <v>7/17/2018</v>
      </c>
      <c r="M66" s="8" t="str">
        <f>MONTH(L66) &amp; "/" &amp; DAY(L66) &amp; "/" &amp; YEAR(L66)</f>
        <v>7/17/2018</v>
      </c>
      <c r="N66" s="8" t="str">
        <f>RIGHT(M66,4)</f>
        <v>2018</v>
      </c>
      <c r="O66">
        <v>1531803600</v>
      </c>
      <c r="P66" s="9">
        <v>43298.208333333328</v>
      </c>
      <c r="Q66" s="8" t="str">
        <f>MONTH(P66) &amp; "/" &amp; DAY(P66) &amp; "/" &amp; YEAR(P66)</f>
        <v>7/17/2018</v>
      </c>
      <c r="R66" t="b">
        <v>0</v>
      </c>
      <c r="S66" t="b">
        <v>1</v>
      </c>
      <c r="T66" t="s">
        <v>28</v>
      </c>
      <c r="U66" s="5">
        <f>E66/D66</f>
        <v>0.97642857142857142</v>
      </c>
      <c r="V66" s="13">
        <f>AVERAGE(E66:E1065)</f>
        <v>42816.706196581195</v>
      </c>
      <c r="W66" t="str" cm="1">
        <f t="array" ref="W66:X66">_xlfn.TEXTSPLIT(T66,"/")</f>
        <v>technology</v>
      </c>
      <c r="X66" t="str">
        <v>web</v>
      </c>
      <c r="Y66" s="1">
        <v>0</v>
      </c>
      <c r="Z66">
        <v>0</v>
      </c>
      <c r="AA66">
        <v>0</v>
      </c>
      <c r="AB66">
        <v>1</v>
      </c>
    </row>
    <row r="67" spans="1:28" ht="19.5" x14ac:dyDescent="0.4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 s="9">
        <v>40570.25</v>
      </c>
      <c r="L67" s="9" t="str">
        <f>MONTH(P67) &amp; "/" &amp; DAY(P67) &amp; "/" &amp; YEAR(P67)</f>
        <v>2/3/2011</v>
      </c>
      <c r="M67" s="8" t="str">
        <f>MONTH(L67) &amp; "/" &amp; DAY(L67) &amp; "/" &amp; YEAR(L67)</f>
        <v>2/3/2011</v>
      </c>
      <c r="N67" s="8" t="str">
        <f>RIGHT(M67,4)</f>
        <v>2011</v>
      </c>
      <c r="O67">
        <v>1296712800</v>
      </c>
      <c r="P67" s="9">
        <v>40577.25</v>
      </c>
      <c r="Q67" s="8" t="str">
        <f>MONTH(P67) &amp; "/" &amp; DAY(P67) &amp; "/" &amp; YEAR(P67)</f>
        <v>2/3/2011</v>
      </c>
      <c r="R67" t="b">
        <v>0</v>
      </c>
      <c r="S67" t="b">
        <v>0</v>
      </c>
      <c r="T67" t="s">
        <v>33</v>
      </c>
      <c r="U67" s="5">
        <f>E67/D67</f>
        <v>2.3614754098360655</v>
      </c>
      <c r="V67" s="13">
        <f>AVERAGE(E67:E1066)</f>
        <v>42859.575401069516</v>
      </c>
      <c r="W67" t="str" cm="1">
        <f t="array" ref="W67:X67">_xlfn.TEXTSPLIT(T67,"/")</f>
        <v>theater</v>
      </c>
      <c r="X67" t="str">
        <v>plays</v>
      </c>
      <c r="Y67" s="1">
        <v>0</v>
      </c>
      <c r="Z67">
        <v>0</v>
      </c>
      <c r="AA67">
        <v>0</v>
      </c>
      <c r="AB67">
        <v>0</v>
      </c>
    </row>
    <row r="68" spans="1:28" ht="19.5" x14ac:dyDescent="0.4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 s="9">
        <v>42102.208333333328</v>
      </c>
      <c r="L68" s="9" t="str">
        <f>MONTH(P68) &amp; "/" &amp; DAY(P68) &amp; "/" &amp; YEAR(P68)</f>
        <v>4/13/2015</v>
      </c>
      <c r="M68" s="8" t="str">
        <f>MONTH(L68) &amp; "/" &amp; DAY(L68) &amp; "/" &amp; YEAR(L68)</f>
        <v>4/13/2015</v>
      </c>
      <c r="N68" s="8" t="str">
        <f>RIGHT(M68,4)</f>
        <v>2015</v>
      </c>
      <c r="O68">
        <v>1428901200</v>
      </c>
      <c r="P68" s="9">
        <v>42107.208333333328</v>
      </c>
      <c r="Q68" s="8" t="str">
        <f>MONTH(P68) &amp; "/" &amp; DAY(P68) &amp; "/" &amp; YEAR(P68)</f>
        <v>4/13/2015</v>
      </c>
      <c r="R68" t="b">
        <v>0</v>
      </c>
      <c r="S68" t="b">
        <v>1</v>
      </c>
      <c r="T68" t="s">
        <v>33</v>
      </c>
      <c r="U68" s="5">
        <f>E68/D68</f>
        <v>0.45068965517241377</v>
      </c>
      <c r="V68" s="13">
        <f>AVERAGE(E68:E1067)</f>
        <v>42890.040685224842</v>
      </c>
      <c r="W68" t="str" cm="1">
        <f t="array" ref="W68:X68">_xlfn.TEXTSPLIT(T68,"/")</f>
        <v>theater</v>
      </c>
      <c r="X68" t="str">
        <v>plays</v>
      </c>
      <c r="Y68" s="1">
        <v>0</v>
      </c>
      <c r="Z68">
        <v>0</v>
      </c>
      <c r="AA68">
        <v>0</v>
      </c>
      <c r="AB68">
        <v>1</v>
      </c>
    </row>
    <row r="69" spans="1:28" ht="33.75" x14ac:dyDescent="0.4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 s="9">
        <v>40203.25</v>
      </c>
      <c r="L69" s="9" t="str">
        <f>MONTH(P69) &amp; "/" &amp; DAY(P69) &amp; "/" &amp; YEAR(P69)</f>
        <v>1/30/2010</v>
      </c>
      <c r="M69" s="8" t="str">
        <f>MONTH(L69) &amp; "/" &amp; DAY(L69) &amp; "/" &amp; YEAR(L69)</f>
        <v>1/30/2010</v>
      </c>
      <c r="N69" s="8" t="str">
        <f>RIGHT(M69,4)</f>
        <v>2010</v>
      </c>
      <c r="O69">
        <v>1264831200</v>
      </c>
      <c r="P69" s="9">
        <v>40208.25</v>
      </c>
      <c r="Q69" s="8" t="str">
        <f>MONTH(P69) &amp; "/" &amp; DAY(P69) &amp; "/" &amp; YEAR(P69)</f>
        <v>1/30/2010</v>
      </c>
      <c r="R69" t="b">
        <v>0</v>
      </c>
      <c r="S69" t="b">
        <v>1</v>
      </c>
      <c r="T69" t="s">
        <v>65</v>
      </c>
      <c r="U69" s="5">
        <f>E69/D69</f>
        <v>1.6238567493112948</v>
      </c>
      <c r="V69" s="13">
        <f>AVERAGE(E69:E1068)</f>
        <v>42934.609860664525</v>
      </c>
      <c r="W69" t="str" cm="1">
        <f t="array" ref="W69:X69">_xlfn.TEXTSPLIT(T69,"/")</f>
        <v>technology</v>
      </c>
      <c r="X69" t="str">
        <v>wearables</v>
      </c>
      <c r="Y69" s="1">
        <v>0</v>
      </c>
      <c r="Z69">
        <v>0</v>
      </c>
      <c r="AA69">
        <v>0</v>
      </c>
      <c r="AB69">
        <v>0</v>
      </c>
    </row>
    <row r="70" spans="1:28" ht="19.5" x14ac:dyDescent="0.4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 s="9">
        <v>42943.208333333328</v>
      </c>
      <c r="L70" s="9" t="str">
        <f>MONTH(P70) &amp; "/" &amp; DAY(P70) &amp; "/" &amp; YEAR(P70)</f>
        <v>9/12/2017</v>
      </c>
      <c r="M70" s="8" t="str">
        <f>MONTH(L70) &amp; "/" &amp; DAY(L70) &amp; "/" &amp; YEAR(L70)</f>
        <v>9/12/2017</v>
      </c>
      <c r="N70" s="8" t="str">
        <f>RIGHT(M70,4)</f>
        <v>2017</v>
      </c>
      <c r="O70">
        <v>1505192400</v>
      </c>
      <c r="P70" s="9">
        <v>42990.208333333328</v>
      </c>
      <c r="Q70" s="8" t="str">
        <f>MONTH(P70) &amp; "/" &amp; DAY(P70) &amp; "/" &amp; YEAR(P70)</f>
        <v>9/12/2017</v>
      </c>
      <c r="R70" t="b">
        <v>0</v>
      </c>
      <c r="S70" t="b">
        <v>1</v>
      </c>
      <c r="T70" t="s">
        <v>33</v>
      </c>
      <c r="U70" s="5">
        <f>E70/D70</f>
        <v>2.5452631578947367</v>
      </c>
      <c r="V70" s="13">
        <f>AVERAGE(E70:E1069)</f>
        <v>42854.18347639485</v>
      </c>
      <c r="W70" t="str" cm="1">
        <f t="array" ref="W70:X70">_xlfn.TEXTSPLIT(T70,"/")</f>
        <v>theater</v>
      </c>
      <c r="X70" t="str">
        <v>plays</v>
      </c>
      <c r="Y70" s="1">
        <v>0</v>
      </c>
      <c r="Z70">
        <v>0</v>
      </c>
      <c r="AA70">
        <v>0</v>
      </c>
      <c r="AB70">
        <v>0</v>
      </c>
    </row>
    <row r="71" spans="1:28" ht="19.5" x14ac:dyDescent="0.4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 s="9">
        <v>40531.25</v>
      </c>
      <c r="L71" s="9" t="str">
        <f>MONTH(P71) &amp; "/" &amp; DAY(P71) &amp; "/" &amp; YEAR(P71)</f>
        <v>1/22/2011</v>
      </c>
      <c r="M71" s="8" t="str">
        <f>MONTH(L71) &amp; "/" &amp; DAY(L71) &amp; "/" &amp; YEAR(L71)</f>
        <v>1/22/2011</v>
      </c>
      <c r="N71" s="8" t="str">
        <f>RIGHT(M71,4)</f>
        <v>2011</v>
      </c>
      <c r="O71">
        <v>1295676000</v>
      </c>
      <c r="P71" s="9">
        <v>40565.25</v>
      </c>
      <c r="Q71" s="8" t="str">
        <f>MONTH(P71) &amp; "/" &amp; DAY(P71) &amp; "/" &amp; YEAR(P71)</f>
        <v>1/22/2011</v>
      </c>
      <c r="R71" t="b">
        <v>0</v>
      </c>
      <c r="S71" t="b">
        <v>0</v>
      </c>
      <c r="T71" t="s">
        <v>33</v>
      </c>
      <c r="U71" s="5">
        <f>E71/D71</f>
        <v>0.24063291139240506</v>
      </c>
      <c r="V71" s="13">
        <f>AVERAGE(E71:E1070)</f>
        <v>42884.630504833513</v>
      </c>
      <c r="W71" t="str" cm="1">
        <f t="array" ref="W71:X71">_xlfn.TEXTSPLIT(T71,"/")</f>
        <v>theater</v>
      </c>
      <c r="X71" t="str">
        <v>plays</v>
      </c>
      <c r="Y71" s="1">
        <v>1</v>
      </c>
      <c r="Z71">
        <v>0</v>
      </c>
      <c r="AA71">
        <v>0</v>
      </c>
      <c r="AB71">
        <v>0</v>
      </c>
    </row>
    <row r="72" spans="1:28" ht="19.5" x14ac:dyDescent="0.4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 s="9">
        <v>40484.208333333336</v>
      </c>
      <c r="L72" s="9" t="str">
        <f>MONTH(P72) &amp; "/" &amp; DAY(P72) &amp; "/" &amp; YEAR(P72)</f>
        <v>12/21/2010</v>
      </c>
      <c r="M72" s="8" t="str">
        <f>MONTH(L72) &amp; "/" &amp; DAY(L72) &amp; "/" &amp; YEAR(L72)</f>
        <v>12/21/2010</v>
      </c>
      <c r="N72" s="8" t="str">
        <f>RIGHT(M72,4)</f>
        <v>2010</v>
      </c>
      <c r="O72">
        <v>1292911200</v>
      </c>
      <c r="P72" s="9">
        <v>40533.25</v>
      </c>
      <c r="Q72" s="8" t="str">
        <f>MONTH(P72) &amp; "/" &amp; DAY(P72) &amp; "/" &amp; YEAR(P72)</f>
        <v>12/21/2010</v>
      </c>
      <c r="R72" t="b">
        <v>0</v>
      </c>
      <c r="S72" t="b">
        <v>1</v>
      </c>
      <c r="T72" t="s">
        <v>33</v>
      </c>
      <c r="U72" s="5">
        <f>E72/D72</f>
        <v>1.2374140625000001</v>
      </c>
      <c r="V72" s="13">
        <f>AVERAGE(E72:E1071)</f>
        <v>42928.698924731179</v>
      </c>
      <c r="W72" t="str" cm="1">
        <f t="array" ref="W72:X72">_xlfn.TEXTSPLIT(T72,"/")</f>
        <v>theater</v>
      </c>
      <c r="X72" t="str">
        <v>plays</v>
      </c>
      <c r="Y72" s="1">
        <v>0</v>
      </c>
      <c r="Z72">
        <v>0</v>
      </c>
      <c r="AA72">
        <v>0</v>
      </c>
      <c r="AB72">
        <v>0</v>
      </c>
    </row>
    <row r="73" spans="1:28" ht="33.75" x14ac:dyDescent="0.4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 s="9">
        <v>43799.25</v>
      </c>
      <c r="L73" s="9" t="str">
        <f>MONTH(P73) &amp; "/" &amp; DAY(P73) &amp; "/" &amp; YEAR(P73)</f>
        <v>12/4/2019</v>
      </c>
      <c r="M73" s="8" t="str">
        <f>MONTH(L73) &amp; "/" &amp; DAY(L73) &amp; "/" &amp; YEAR(L73)</f>
        <v>12/4/2019</v>
      </c>
      <c r="N73" s="8" t="str">
        <f>RIGHT(M73,4)</f>
        <v>2019</v>
      </c>
      <c r="O73">
        <v>1575439200</v>
      </c>
      <c r="P73" s="9">
        <v>43803.25</v>
      </c>
      <c r="Q73" s="8" t="str">
        <f>MONTH(P73) &amp; "/" &amp; DAY(P73) &amp; "/" &amp; YEAR(P73)</f>
        <v>12/4/2019</v>
      </c>
      <c r="R73" t="b">
        <v>0</v>
      </c>
      <c r="S73" t="b">
        <v>0</v>
      </c>
      <c r="T73" t="s">
        <v>33</v>
      </c>
      <c r="U73" s="5">
        <f>E73/D73</f>
        <v>1.0806666666666667</v>
      </c>
      <c r="V73" s="13">
        <f>AVERAGE(E73:E1072)</f>
        <v>42804.41442411195</v>
      </c>
      <c r="W73" t="str" cm="1">
        <f t="array" ref="W73:X73">_xlfn.TEXTSPLIT(T73,"/")</f>
        <v>theater</v>
      </c>
      <c r="X73" t="str">
        <v>plays</v>
      </c>
      <c r="Y73" s="1">
        <v>0</v>
      </c>
      <c r="Z73">
        <v>0</v>
      </c>
      <c r="AA73">
        <v>0</v>
      </c>
      <c r="AB73">
        <v>0</v>
      </c>
    </row>
    <row r="74" spans="1:28" ht="19.5" x14ac:dyDescent="0.4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 s="9">
        <v>42186.208333333328</v>
      </c>
      <c r="L74" s="9" t="str">
        <f>MONTH(P74) &amp; "/" &amp; DAY(P74) &amp; "/" &amp; YEAR(P74)</f>
        <v>8/6/2015</v>
      </c>
      <c r="M74" s="8" t="str">
        <f>MONTH(L74) &amp; "/" &amp; DAY(L74) &amp; "/" &amp; YEAR(L74)</f>
        <v>8/6/2015</v>
      </c>
      <c r="N74" s="8" t="str">
        <f>RIGHT(M74,4)</f>
        <v>2015</v>
      </c>
      <c r="O74">
        <v>1438837200</v>
      </c>
      <c r="P74" s="9">
        <v>42222.208333333328</v>
      </c>
      <c r="Q74" s="8" t="str">
        <f>MONTH(P74) &amp; "/" &amp; DAY(P74) &amp; "/" &amp; YEAR(P74)</f>
        <v>8/6/2015</v>
      </c>
      <c r="R74" t="b">
        <v>0</v>
      </c>
      <c r="S74" t="b">
        <v>0</v>
      </c>
      <c r="T74" t="s">
        <v>71</v>
      </c>
      <c r="U74" s="5">
        <f>E74/D74</f>
        <v>6.7033333333333331</v>
      </c>
      <c r="V74" s="13">
        <f>AVERAGE(E74:E1073)</f>
        <v>42843.552801724138</v>
      </c>
      <c r="W74" t="str" cm="1">
        <f t="array" ref="W74:X74">_xlfn.TEXTSPLIT(T74,"/")</f>
        <v>film &amp; video</v>
      </c>
      <c r="X74" t="str">
        <v>animation</v>
      </c>
      <c r="Y74" s="1">
        <v>0</v>
      </c>
      <c r="Z74">
        <v>0</v>
      </c>
      <c r="AA74">
        <v>0</v>
      </c>
      <c r="AB74">
        <v>0</v>
      </c>
    </row>
    <row r="75" spans="1:28" ht="19.5" x14ac:dyDescent="0.4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 s="9">
        <v>42701.25</v>
      </c>
      <c r="L75" s="9" t="str">
        <f>MONTH(P75) &amp; "/" &amp; DAY(P75) &amp; "/" &amp; YEAR(P75)</f>
        <v>11/30/2016</v>
      </c>
      <c r="M75" s="8" t="str">
        <f>MONTH(L75) &amp; "/" &amp; DAY(L75) &amp; "/" &amp; YEAR(L75)</f>
        <v>11/30/2016</v>
      </c>
      <c r="N75" s="8" t="str">
        <f>RIGHT(M75,4)</f>
        <v>2016</v>
      </c>
      <c r="O75">
        <v>1480485600</v>
      </c>
      <c r="P75" s="9">
        <v>42704.25</v>
      </c>
      <c r="Q75" s="8" t="str">
        <f>MONTH(P75) &amp; "/" &amp; DAY(P75) &amp; "/" &amp; YEAR(P75)</f>
        <v>11/30/2016</v>
      </c>
      <c r="R75" t="b">
        <v>0</v>
      </c>
      <c r="S75" t="b">
        <v>0</v>
      </c>
      <c r="T75" t="s">
        <v>159</v>
      </c>
      <c r="U75" s="5">
        <f>E75/D75</f>
        <v>6.609285714285714</v>
      </c>
      <c r="V75" s="13">
        <f>AVERAGE(E75:E1074)</f>
        <v>42885.431499460625</v>
      </c>
      <c r="W75" t="str" cm="1">
        <f t="array" ref="W75:X75">_xlfn.TEXTSPLIT(T75,"/")</f>
        <v>music</v>
      </c>
      <c r="X75" t="str">
        <v>jazz</v>
      </c>
      <c r="Y75" s="1">
        <v>0</v>
      </c>
      <c r="Z75">
        <v>0</v>
      </c>
      <c r="AA75">
        <v>0</v>
      </c>
      <c r="AB75">
        <v>0</v>
      </c>
    </row>
    <row r="76" spans="1:28" ht="19.5" x14ac:dyDescent="0.4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 s="9">
        <v>42456.208333333328</v>
      </c>
      <c r="L76" s="9" t="str">
        <f>MONTH(P76) &amp; "/" &amp; DAY(P76) &amp; "/" &amp; YEAR(P76)</f>
        <v>3/28/2016</v>
      </c>
      <c r="M76" s="8" t="str">
        <f>MONTH(L76) &amp; "/" &amp; DAY(L76) &amp; "/" &amp; YEAR(L76)</f>
        <v>3/28/2016</v>
      </c>
      <c r="N76" s="8" t="str">
        <f>RIGHT(M76,4)</f>
        <v>2016</v>
      </c>
      <c r="O76">
        <v>1459141200</v>
      </c>
      <c r="P76" s="9">
        <v>42457.208333333328</v>
      </c>
      <c r="Q76" s="8" t="str">
        <f>MONTH(P76) &amp; "/" &amp; DAY(P76) &amp; "/" &amp; YEAR(P76)</f>
        <v>3/28/2016</v>
      </c>
      <c r="R76" t="b">
        <v>0</v>
      </c>
      <c r="S76" t="b">
        <v>0</v>
      </c>
      <c r="T76" t="s">
        <v>148</v>
      </c>
      <c r="U76" s="5">
        <f>E76/D76</f>
        <v>1.2246153846153847</v>
      </c>
      <c r="V76" s="13">
        <f>AVERAGE(E76:E1075)</f>
        <v>42921.751619870411</v>
      </c>
      <c r="W76" t="str" cm="1">
        <f t="array" ref="W76:X76">_xlfn.TEXTSPLIT(T76,"/")</f>
        <v>music</v>
      </c>
      <c r="X76" t="str">
        <v>metal</v>
      </c>
      <c r="Y76" s="1">
        <v>0</v>
      </c>
      <c r="Z76">
        <v>0</v>
      </c>
      <c r="AA76">
        <v>0</v>
      </c>
      <c r="AB76">
        <v>0</v>
      </c>
    </row>
    <row r="77" spans="1:28" ht="19.5" x14ac:dyDescent="0.4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 s="9">
        <v>43296.208333333328</v>
      </c>
      <c r="L77" s="9" t="str">
        <f>MONTH(P77) &amp; "/" &amp; DAY(P77) &amp; "/" &amp; YEAR(P77)</f>
        <v>7/23/2018</v>
      </c>
      <c r="M77" s="8" t="str">
        <f>MONTH(L77) &amp; "/" &amp; DAY(L77) &amp; "/" &amp; YEAR(L77)</f>
        <v>7/23/2018</v>
      </c>
      <c r="N77" s="8" t="str">
        <f>RIGHT(M77,4)</f>
        <v>2018</v>
      </c>
      <c r="O77">
        <v>1532322000</v>
      </c>
      <c r="P77" s="9">
        <v>43304.208333333328</v>
      </c>
      <c r="Q77" s="8" t="str">
        <f>MONTH(P77) &amp; "/" &amp; DAY(P77) &amp; "/" &amp; YEAR(P77)</f>
        <v>7/23/2018</v>
      </c>
      <c r="R77" t="b">
        <v>0</v>
      </c>
      <c r="S77" t="b">
        <v>0</v>
      </c>
      <c r="T77" t="s">
        <v>122</v>
      </c>
      <c r="U77" s="5">
        <f>E77/D77</f>
        <v>1.5057731958762886</v>
      </c>
      <c r="V77" s="13">
        <f>AVERAGE(E77:E1076)</f>
        <v>42962.990270270268</v>
      </c>
      <c r="W77" t="str" cm="1">
        <f t="array" ref="W77:X77">_xlfn.TEXTSPLIT(T77,"/")</f>
        <v>photography</v>
      </c>
      <c r="X77" t="str">
        <v>photography books</v>
      </c>
      <c r="Y77" s="1">
        <v>0</v>
      </c>
      <c r="Z77">
        <v>0</v>
      </c>
      <c r="AA77">
        <v>0</v>
      </c>
      <c r="AB77">
        <v>0</v>
      </c>
    </row>
    <row r="78" spans="1:28" ht="19.5" x14ac:dyDescent="0.4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 s="9">
        <v>42027.25</v>
      </c>
      <c r="L78" s="9" t="str">
        <f>MONTH(P78) &amp; "/" &amp; DAY(P78) &amp; "/" &amp; YEAR(P78)</f>
        <v>3/13/2015</v>
      </c>
      <c r="M78" s="8" t="str">
        <f>MONTH(L78) &amp; "/" &amp; DAY(L78) &amp; "/" &amp; YEAR(L78)</f>
        <v>3/13/2015</v>
      </c>
      <c r="N78" s="8" t="str">
        <f>RIGHT(M78,4)</f>
        <v>2015</v>
      </c>
      <c r="O78">
        <v>1426222800</v>
      </c>
      <c r="P78" s="9">
        <v>42076.208333333328</v>
      </c>
      <c r="Q78" s="8" t="str">
        <f>MONTH(P78) &amp; "/" &amp; DAY(P78) &amp; "/" &amp; YEAR(P78)</f>
        <v>3/13/2015</v>
      </c>
      <c r="R78" t="b">
        <v>1</v>
      </c>
      <c r="S78" t="b">
        <v>1</v>
      </c>
      <c r="T78" t="s">
        <v>33</v>
      </c>
      <c r="U78" s="5">
        <f>E78/D78</f>
        <v>0.78106590724165992</v>
      </c>
      <c r="V78" s="13">
        <f>AVERAGE(E78:E1077)</f>
        <v>42993.679653679654</v>
      </c>
      <c r="W78" t="str" cm="1">
        <f t="array" ref="W78:X78">_xlfn.TEXTSPLIT(T78,"/")</f>
        <v>theater</v>
      </c>
      <c r="X78" t="str">
        <v>plays</v>
      </c>
      <c r="Y78" s="1">
        <v>0</v>
      </c>
      <c r="Z78">
        <v>0</v>
      </c>
      <c r="AA78">
        <v>0</v>
      </c>
      <c r="AB78">
        <v>1</v>
      </c>
    </row>
    <row r="79" spans="1:28" ht="19.5" x14ac:dyDescent="0.4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 s="9">
        <v>40448.208333333336</v>
      </c>
      <c r="L79" s="9" t="str">
        <f>MONTH(P79) &amp; "/" &amp; DAY(P79) &amp; "/" &amp; YEAR(P79)</f>
        <v>10/11/2010</v>
      </c>
      <c r="M79" s="8" t="str">
        <f>MONTH(L79) &amp; "/" &amp; DAY(L79) &amp; "/" &amp; YEAR(L79)</f>
        <v>10/11/2010</v>
      </c>
      <c r="N79" s="8" t="str">
        <f>RIGHT(M79,4)</f>
        <v>2010</v>
      </c>
      <c r="O79">
        <v>1286773200</v>
      </c>
      <c r="P79" s="9">
        <v>40462.208333333336</v>
      </c>
      <c r="Q79" s="8" t="str">
        <f>MONTH(P79) &amp; "/" &amp; DAY(P79) &amp; "/" &amp; YEAR(P79)</f>
        <v>10/11/2010</v>
      </c>
      <c r="R79" t="b">
        <v>0</v>
      </c>
      <c r="S79" t="b">
        <v>1</v>
      </c>
      <c r="T79" t="s">
        <v>71</v>
      </c>
      <c r="U79" s="5">
        <f>E79/D79</f>
        <v>0.46947368421052632</v>
      </c>
      <c r="V79" s="13">
        <f>AVERAGE(E79:E1078)</f>
        <v>42936.258938244857</v>
      </c>
      <c r="W79" t="str" cm="1">
        <f t="array" ref="W79:X79">_xlfn.TEXTSPLIT(T79,"/")</f>
        <v>film &amp; video</v>
      </c>
      <c r="X79" t="str">
        <v>animation</v>
      </c>
      <c r="Y79" s="1">
        <v>0</v>
      </c>
      <c r="Z79">
        <v>0</v>
      </c>
      <c r="AA79">
        <v>0</v>
      </c>
      <c r="AB79">
        <v>1</v>
      </c>
    </row>
    <row r="80" spans="1:28" ht="19.5" x14ac:dyDescent="0.4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 s="9">
        <v>43206.208333333328</v>
      </c>
      <c r="L80" s="9" t="str">
        <f>MONTH(P80) &amp; "/" &amp; DAY(P80) &amp; "/" &amp; YEAR(P80)</f>
        <v>4/17/2018</v>
      </c>
      <c r="M80" s="8" t="str">
        <f>MONTH(L80) &amp; "/" &amp; DAY(L80) &amp; "/" &amp; YEAR(L80)</f>
        <v>4/17/2018</v>
      </c>
      <c r="N80" s="8" t="str">
        <f>RIGHT(M80,4)</f>
        <v>2018</v>
      </c>
      <c r="O80">
        <v>1523941200</v>
      </c>
      <c r="P80" s="9">
        <v>43207.208333333328</v>
      </c>
      <c r="Q80" s="8" t="str">
        <f>MONTH(P80) &amp; "/" &amp; DAY(P80) &amp; "/" &amp; YEAR(P80)</f>
        <v>4/17/2018</v>
      </c>
      <c r="R80" t="b">
        <v>0</v>
      </c>
      <c r="S80" t="b">
        <v>0</v>
      </c>
      <c r="T80" t="s">
        <v>206</v>
      </c>
      <c r="U80" s="5">
        <f>E80/D80</f>
        <v>3.008</v>
      </c>
      <c r="V80" s="13">
        <f>AVERAGE(E80:E1079)</f>
        <v>42977.99023861171</v>
      </c>
      <c r="W80" t="str" cm="1">
        <f t="array" ref="W80:X80">_xlfn.TEXTSPLIT(T80,"/")</f>
        <v>publishing</v>
      </c>
      <c r="X80" t="str">
        <v>translations</v>
      </c>
      <c r="Y80" s="1">
        <v>0</v>
      </c>
      <c r="Z80">
        <v>0</v>
      </c>
      <c r="AA80">
        <v>0</v>
      </c>
      <c r="AB80">
        <v>0</v>
      </c>
    </row>
    <row r="81" spans="1:28" ht="19.5" x14ac:dyDescent="0.4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 s="9">
        <v>43267.208333333328</v>
      </c>
      <c r="L81" s="9" t="str">
        <f>MONTH(P81) &amp; "/" &amp; DAY(P81) &amp; "/" &amp; YEAR(P81)</f>
        <v>6/21/2018</v>
      </c>
      <c r="M81" s="8" t="str">
        <f>MONTH(L81) &amp; "/" &amp; DAY(L81) &amp; "/" &amp; YEAR(L81)</f>
        <v>6/21/2018</v>
      </c>
      <c r="N81" s="8" t="str">
        <f>RIGHT(M81,4)</f>
        <v>2018</v>
      </c>
      <c r="O81">
        <v>1529557200</v>
      </c>
      <c r="P81" s="9">
        <v>43272.208333333328</v>
      </c>
      <c r="Q81" s="8" t="str">
        <f>MONTH(P81) &amp; "/" &amp; DAY(P81) &amp; "/" &amp; YEAR(P81)</f>
        <v>6/21/2018</v>
      </c>
      <c r="R81" t="b">
        <v>0</v>
      </c>
      <c r="S81" t="b">
        <v>0</v>
      </c>
      <c r="T81" t="s">
        <v>33</v>
      </c>
      <c r="U81" s="5">
        <f>E81/D81</f>
        <v>0.6959861591695502</v>
      </c>
      <c r="V81" s="13">
        <f>AVERAGE(E81:E1080)</f>
        <v>43009.957654723126</v>
      </c>
      <c r="W81" t="str" cm="1">
        <f t="array" ref="W81:X81">_xlfn.TEXTSPLIT(T81,"/")</f>
        <v>theater</v>
      </c>
      <c r="X81" t="str">
        <v>plays</v>
      </c>
      <c r="Y81" s="1">
        <v>0</v>
      </c>
      <c r="Z81">
        <v>0</v>
      </c>
      <c r="AA81">
        <v>0</v>
      </c>
      <c r="AB81">
        <v>1</v>
      </c>
    </row>
    <row r="82" spans="1:28" ht="19.5" x14ac:dyDescent="0.4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 s="9">
        <v>42976.208333333328</v>
      </c>
      <c r="L82" s="9" t="str">
        <f>MONTH(P82) &amp; "/" &amp; DAY(P82) &amp; "/" &amp; YEAR(P82)</f>
        <v>9/28/2017</v>
      </c>
      <c r="M82" s="8" t="str">
        <f>MONTH(L82) &amp; "/" &amp; DAY(L82) &amp; "/" &amp; YEAR(L82)</f>
        <v>9/28/2017</v>
      </c>
      <c r="N82" s="8" t="str">
        <f>RIGHT(M82,4)</f>
        <v>2017</v>
      </c>
      <c r="O82">
        <v>1506574800</v>
      </c>
      <c r="P82" s="9">
        <v>43006.208333333328</v>
      </c>
      <c r="Q82" s="8" t="str">
        <f>MONTH(P82) &amp; "/" &amp; DAY(P82) &amp; "/" &amp; YEAR(P82)</f>
        <v>9/28/2017</v>
      </c>
      <c r="R82" t="b">
        <v>0</v>
      </c>
      <c r="S82" t="b">
        <v>0</v>
      </c>
      <c r="T82" t="s">
        <v>89</v>
      </c>
      <c r="U82" s="5">
        <f>E82/D82</f>
        <v>6.374545454545455</v>
      </c>
      <c r="V82" s="13">
        <f>AVERAGE(E82:E1081)</f>
        <v>43012.98152173913</v>
      </c>
      <c r="W82" t="str" cm="1">
        <f t="array" ref="W82:X82">_xlfn.TEXTSPLIT(T82,"/")</f>
        <v>games</v>
      </c>
      <c r="X82" t="str">
        <v>video games</v>
      </c>
      <c r="Y82" s="1">
        <v>0</v>
      </c>
      <c r="Z82">
        <v>0</v>
      </c>
      <c r="AA82">
        <v>0</v>
      </c>
      <c r="AB82">
        <v>0</v>
      </c>
    </row>
    <row r="83" spans="1:28" ht="19.5" x14ac:dyDescent="0.4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 s="9">
        <v>43062.25</v>
      </c>
      <c r="L83" s="9" t="str">
        <f>MONTH(P83) &amp; "/" &amp; DAY(P83) &amp; "/" &amp; YEAR(P83)</f>
        <v>12/18/2017</v>
      </c>
      <c r="M83" s="8" t="str">
        <f>MONTH(L83) &amp; "/" &amp; DAY(L83) &amp; "/" &amp; YEAR(L83)</f>
        <v>12/18/2017</v>
      </c>
      <c r="N83" s="8" t="str">
        <f>RIGHT(M83,4)</f>
        <v>2017</v>
      </c>
      <c r="O83">
        <v>1513576800</v>
      </c>
      <c r="P83" s="9">
        <v>43087.25</v>
      </c>
      <c r="Q83" s="8" t="str">
        <f>MONTH(P83) &amp; "/" &amp; DAY(P83) &amp; "/" &amp; YEAR(P83)</f>
        <v>12/18/2017</v>
      </c>
      <c r="R83" t="b">
        <v>0</v>
      </c>
      <c r="S83" t="b">
        <v>0</v>
      </c>
      <c r="T83" t="s">
        <v>23</v>
      </c>
      <c r="U83" s="5">
        <f>E83/D83</f>
        <v>2.253392857142857</v>
      </c>
      <c r="V83" s="13">
        <f>AVERAGE(E83:E1082)</f>
        <v>43052.155603917301</v>
      </c>
      <c r="W83" t="str" cm="1">
        <f t="array" ref="W83:X83">_xlfn.TEXTSPLIT(T83,"/")</f>
        <v>music</v>
      </c>
      <c r="X83" t="str">
        <v>rock</v>
      </c>
      <c r="Y83" s="1">
        <v>0</v>
      </c>
      <c r="Z83">
        <v>0</v>
      </c>
      <c r="AA83">
        <v>0</v>
      </c>
      <c r="AB83">
        <v>0</v>
      </c>
    </row>
    <row r="84" spans="1:28" ht="19.5" x14ac:dyDescent="0.4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 s="9">
        <v>43482.25</v>
      </c>
      <c r="L84" s="9" t="str">
        <f>MONTH(P84) &amp; "/" &amp; DAY(P84) &amp; "/" &amp; YEAR(P84)</f>
        <v>1/24/2019</v>
      </c>
      <c r="M84" s="8" t="str">
        <f>MONTH(L84) &amp; "/" &amp; DAY(L84) &amp; "/" &amp; YEAR(L84)</f>
        <v>1/24/2019</v>
      </c>
      <c r="N84" s="8" t="str">
        <f>RIGHT(M84,4)</f>
        <v>2019</v>
      </c>
      <c r="O84">
        <v>1548309600</v>
      </c>
      <c r="P84" s="9">
        <v>43489.25</v>
      </c>
      <c r="Q84" s="8" t="str">
        <f>MONTH(P84) &amp; "/" &amp; DAY(P84) &amp; "/" &amp; YEAR(P84)</f>
        <v>1/24/2019</v>
      </c>
      <c r="R84" t="b">
        <v>0</v>
      </c>
      <c r="S84" t="b">
        <v>1</v>
      </c>
      <c r="T84" t="s">
        <v>89</v>
      </c>
      <c r="U84" s="5">
        <f>E84/D84</f>
        <v>14.973000000000001</v>
      </c>
      <c r="V84" s="13">
        <f>AVERAGE(E84:E1083)</f>
        <v>43057.814814814818</v>
      </c>
      <c r="W84" t="str" cm="1">
        <f t="array" ref="W84:X84">_xlfn.TEXTSPLIT(T84,"/")</f>
        <v>games</v>
      </c>
      <c r="X84" t="str">
        <v>video games</v>
      </c>
      <c r="Y84" s="1">
        <v>0</v>
      </c>
      <c r="Z84">
        <v>0</v>
      </c>
      <c r="AA84">
        <v>0</v>
      </c>
      <c r="AB84">
        <v>0</v>
      </c>
    </row>
    <row r="85" spans="1:28" ht="19.5" x14ac:dyDescent="0.4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 s="9">
        <v>42579.208333333328</v>
      </c>
      <c r="L85" s="9" t="str">
        <f>MONTH(P85) &amp; "/" &amp; DAY(P85) &amp; "/" &amp; YEAR(P85)</f>
        <v>8/19/2016</v>
      </c>
      <c r="M85" s="8" t="str">
        <f>MONTH(L85) &amp; "/" &amp; DAY(L85) &amp; "/" &amp; YEAR(L85)</f>
        <v>8/19/2016</v>
      </c>
      <c r="N85" s="8" t="str">
        <f>RIGHT(M85,4)</f>
        <v>2016</v>
      </c>
      <c r="O85">
        <v>1471582800</v>
      </c>
      <c r="P85" s="9">
        <v>42601.208333333328</v>
      </c>
      <c r="Q85" s="8" t="str">
        <f>MONTH(P85) &amp; "/" &amp; DAY(P85) &amp; "/" &amp; YEAR(P85)</f>
        <v>8/19/2016</v>
      </c>
      <c r="R85" t="b">
        <v>0</v>
      </c>
      <c r="S85" t="b">
        <v>0</v>
      </c>
      <c r="T85" t="s">
        <v>50</v>
      </c>
      <c r="U85" s="5">
        <f>E85/D85</f>
        <v>0.37590225563909774</v>
      </c>
      <c r="V85" s="13">
        <f>AVERAGE(E85:E1084)</f>
        <v>43088.44165757906</v>
      </c>
      <c r="W85" t="str" cm="1">
        <f t="array" ref="W85:X85">_xlfn.TEXTSPLIT(T85,"/")</f>
        <v>music</v>
      </c>
      <c r="X85" t="str">
        <v>electric music</v>
      </c>
      <c r="Y85" s="1">
        <v>0</v>
      </c>
      <c r="Z85">
        <v>0</v>
      </c>
      <c r="AA85">
        <v>0</v>
      </c>
      <c r="AB85">
        <v>1</v>
      </c>
    </row>
    <row r="86" spans="1:28" ht="19.5" x14ac:dyDescent="0.4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 s="9">
        <v>41118.208333333336</v>
      </c>
      <c r="L86" s="9" t="str">
        <f>MONTH(P86) &amp; "/" &amp; DAY(P86) &amp; "/" &amp; YEAR(P86)</f>
        <v>8/7/2012</v>
      </c>
      <c r="M86" s="8" t="str">
        <f>MONTH(L86) &amp; "/" &amp; DAY(L86) &amp; "/" &amp; YEAR(L86)</f>
        <v>8/7/2012</v>
      </c>
      <c r="N86" s="8" t="str">
        <f>RIGHT(M86,4)</f>
        <v>2012</v>
      </c>
      <c r="O86">
        <v>1344315600</v>
      </c>
      <c r="P86" s="9">
        <v>41128.208333333336</v>
      </c>
      <c r="Q86" s="8" t="str">
        <f>MONTH(P86) &amp; "/" &amp; DAY(P86) &amp; "/" &amp; YEAR(P86)</f>
        <v>8/7/2012</v>
      </c>
      <c r="R86" t="b">
        <v>0</v>
      </c>
      <c r="S86" t="b">
        <v>0</v>
      </c>
      <c r="T86" t="s">
        <v>65</v>
      </c>
      <c r="U86" s="5">
        <f>E86/D86</f>
        <v>1.3236942675159236</v>
      </c>
      <c r="V86" s="13">
        <f>AVERAGE(E86:E1085)</f>
        <v>43091.817685589522</v>
      </c>
      <c r="W86" t="str" cm="1">
        <f t="array" ref="W86:X86">_xlfn.TEXTSPLIT(T86,"/")</f>
        <v>technology</v>
      </c>
      <c r="X86" t="str">
        <v>wearables</v>
      </c>
      <c r="Y86" s="1">
        <v>0</v>
      </c>
      <c r="Z86">
        <v>0</v>
      </c>
      <c r="AA86">
        <v>0</v>
      </c>
      <c r="AB86">
        <v>0</v>
      </c>
    </row>
    <row r="87" spans="1:28" ht="19.5" x14ac:dyDescent="0.4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 s="9">
        <v>40797.208333333336</v>
      </c>
      <c r="L87" s="9" t="str">
        <f>MONTH(P87) &amp; "/" &amp; DAY(P87) &amp; "/" &amp; YEAR(P87)</f>
        <v>9/19/2011</v>
      </c>
      <c r="M87" s="8" t="str">
        <f>MONTH(L87) &amp; "/" &amp; DAY(L87) &amp; "/" &amp; YEAR(L87)</f>
        <v>9/19/2011</v>
      </c>
      <c r="N87" s="8" t="str">
        <f>RIGHT(M87,4)</f>
        <v>2011</v>
      </c>
      <c r="O87">
        <v>1316408400</v>
      </c>
      <c r="P87" s="9">
        <v>40805.208333333336</v>
      </c>
      <c r="Q87" s="8" t="str">
        <f>MONTH(P87) &amp; "/" &amp; DAY(P87) &amp; "/" &amp; YEAR(P87)</f>
        <v>9/19/2011</v>
      </c>
      <c r="R87" t="b">
        <v>0</v>
      </c>
      <c r="S87" t="b">
        <v>0</v>
      </c>
      <c r="T87" t="s">
        <v>60</v>
      </c>
      <c r="U87" s="5">
        <f>E87/D87</f>
        <v>1.3122448979591836</v>
      </c>
      <c r="V87" s="13">
        <f>AVERAGE(E87:E1086)</f>
        <v>43093.487431693989</v>
      </c>
      <c r="W87" t="str" cm="1">
        <f t="array" ref="W87:X87">_xlfn.TEXTSPLIT(T87,"/")</f>
        <v>music</v>
      </c>
      <c r="X87" t="str">
        <v>indie rock</v>
      </c>
      <c r="Y87" s="1">
        <v>0</v>
      </c>
      <c r="Z87">
        <v>0</v>
      </c>
      <c r="AA87">
        <v>0</v>
      </c>
      <c r="AB87">
        <v>0</v>
      </c>
    </row>
    <row r="88" spans="1:28" ht="19.5" x14ac:dyDescent="0.4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 s="9">
        <v>42128.208333333328</v>
      </c>
      <c r="L88" s="9" t="str">
        <f>MONTH(P88) &amp; "/" &amp; DAY(P88) &amp; "/" &amp; YEAR(P88)</f>
        <v>5/17/2015</v>
      </c>
      <c r="M88" s="8" t="str">
        <f>MONTH(L88) &amp; "/" &amp; DAY(L88) &amp; "/" &amp; YEAR(L88)</f>
        <v>5/17/2015</v>
      </c>
      <c r="N88" s="8" t="str">
        <f>RIGHT(M88,4)</f>
        <v>2015</v>
      </c>
      <c r="O88">
        <v>1431838800</v>
      </c>
      <c r="P88" s="9">
        <v>42141.208333333328</v>
      </c>
      <c r="Q88" s="8" t="str">
        <f>MONTH(P88) &amp; "/" &amp; DAY(P88) &amp; "/" &amp; YEAR(P88)</f>
        <v>5/17/2015</v>
      </c>
      <c r="R88" t="b">
        <v>1</v>
      </c>
      <c r="S88" t="b">
        <v>0</v>
      </c>
      <c r="T88" t="s">
        <v>33</v>
      </c>
      <c r="U88" s="5">
        <f>E88/D88</f>
        <v>1.6763513513513513</v>
      </c>
      <c r="V88" s="13">
        <f>AVERAGE(E88:E1087)</f>
        <v>43133.600656455143</v>
      </c>
      <c r="W88" t="str" cm="1">
        <f t="array" ref="W88:X88">_xlfn.TEXTSPLIT(T88,"/")</f>
        <v>theater</v>
      </c>
      <c r="X88" t="str">
        <v>plays</v>
      </c>
      <c r="Y88" s="1">
        <v>0</v>
      </c>
      <c r="Z88">
        <v>0</v>
      </c>
      <c r="AA88">
        <v>0</v>
      </c>
      <c r="AB88">
        <v>0</v>
      </c>
    </row>
    <row r="89" spans="1:28" ht="33.75" x14ac:dyDescent="0.4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 s="9">
        <v>40610.25</v>
      </c>
      <c r="L89" s="9" t="str">
        <f>MONTH(P89) &amp; "/" &amp; DAY(P89) &amp; "/" &amp; YEAR(P89)</f>
        <v>3/19/2011</v>
      </c>
      <c r="M89" s="8" t="str">
        <f>MONTH(L89) &amp; "/" &amp; DAY(L89) &amp; "/" &amp; YEAR(L89)</f>
        <v>3/19/2011</v>
      </c>
      <c r="N89" s="8" t="str">
        <f>RIGHT(M89,4)</f>
        <v>2011</v>
      </c>
      <c r="O89">
        <v>1300510800</v>
      </c>
      <c r="P89" s="9">
        <v>40621.208333333336</v>
      </c>
      <c r="Q89" s="8" t="str">
        <f>MONTH(P89) &amp; "/" &amp; DAY(P89) &amp; "/" &amp; YEAR(P89)</f>
        <v>3/19/2011</v>
      </c>
      <c r="R89" t="b">
        <v>0</v>
      </c>
      <c r="S89" t="b">
        <v>1</v>
      </c>
      <c r="T89" t="s">
        <v>23</v>
      </c>
      <c r="U89" s="5">
        <f>E89/D89</f>
        <v>0.6198488664987406</v>
      </c>
      <c r="V89" s="13">
        <f>AVERAGE(E89:E1088)</f>
        <v>43167.257393209198</v>
      </c>
      <c r="W89" t="str" cm="1">
        <f t="array" ref="W89:X89">_xlfn.TEXTSPLIT(T89,"/")</f>
        <v>music</v>
      </c>
      <c r="X89" t="str">
        <v>rock</v>
      </c>
      <c r="Y89" s="1">
        <v>0</v>
      </c>
      <c r="Z89">
        <v>0</v>
      </c>
      <c r="AA89">
        <v>0</v>
      </c>
      <c r="AB89">
        <v>1</v>
      </c>
    </row>
    <row r="90" spans="1:28" ht="19.5" x14ac:dyDescent="0.4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 s="9">
        <v>42110.208333333328</v>
      </c>
      <c r="L90" s="9" t="str">
        <f>MONTH(P90) &amp; "/" &amp; DAY(P90) &amp; "/" &amp; YEAR(P90)</f>
        <v>5/8/2015</v>
      </c>
      <c r="M90" s="8" t="str">
        <f>MONTH(L90) &amp; "/" &amp; DAY(L90) &amp; "/" &amp; YEAR(L90)</f>
        <v>5/8/2015</v>
      </c>
      <c r="N90" s="8" t="str">
        <f>RIGHT(M90,4)</f>
        <v>2015</v>
      </c>
      <c r="O90">
        <v>1431061200</v>
      </c>
      <c r="P90" s="9">
        <v>42132.208333333328</v>
      </c>
      <c r="Q90" s="8" t="str">
        <f>MONTH(P90) &amp; "/" &amp; DAY(P90) &amp; "/" &amp; YEAR(P90)</f>
        <v>5/8/2015</v>
      </c>
      <c r="R90" t="b">
        <v>0</v>
      </c>
      <c r="S90" t="b">
        <v>0</v>
      </c>
      <c r="T90" t="s">
        <v>206</v>
      </c>
      <c r="U90" s="5">
        <f>E90/D90</f>
        <v>2.6074999999999999</v>
      </c>
      <c r="V90" s="13">
        <f>AVERAGE(E90:E1089)</f>
        <v>43079.677631578947</v>
      </c>
      <c r="W90" t="str" cm="1">
        <f t="array" ref="W90:X90">_xlfn.TEXTSPLIT(T90,"/")</f>
        <v>publishing</v>
      </c>
      <c r="X90" t="str">
        <v>translations</v>
      </c>
      <c r="Y90" s="1">
        <v>0</v>
      </c>
      <c r="Z90">
        <v>0</v>
      </c>
      <c r="AA90">
        <v>0</v>
      </c>
      <c r="AB90">
        <v>0</v>
      </c>
    </row>
    <row r="91" spans="1:28" ht="19.5" x14ac:dyDescent="0.4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 s="9">
        <v>40283.208333333336</v>
      </c>
      <c r="L91" s="9" t="str">
        <f>MONTH(P91) &amp; "/" &amp; DAY(P91) &amp; "/" &amp; YEAR(P91)</f>
        <v>4/17/2010</v>
      </c>
      <c r="M91" s="8" t="str">
        <f>MONTH(L91) &amp; "/" &amp; DAY(L91) &amp; "/" &amp; YEAR(L91)</f>
        <v>4/17/2010</v>
      </c>
      <c r="N91" s="8" t="str">
        <f>RIGHT(M91,4)</f>
        <v>2010</v>
      </c>
      <c r="O91">
        <v>1271480400</v>
      </c>
      <c r="P91" s="9">
        <v>40285.208333333336</v>
      </c>
      <c r="Q91" s="8" t="str">
        <f>MONTH(P91) &amp; "/" &amp; DAY(P91) &amp; "/" &amp; YEAR(P91)</f>
        <v>4/17/2010</v>
      </c>
      <c r="R91" t="b">
        <v>0</v>
      </c>
      <c r="S91" t="b">
        <v>0</v>
      </c>
      <c r="T91" t="s">
        <v>33</v>
      </c>
      <c r="U91" s="5">
        <f>E91/D91</f>
        <v>2.5258823529411765</v>
      </c>
      <c r="V91" s="13">
        <f>AVERAGE(E91:E1090)</f>
        <v>43113.227222832051</v>
      </c>
      <c r="W91" t="str" cm="1">
        <f t="array" ref="W91:X91">_xlfn.TEXTSPLIT(T91,"/")</f>
        <v>theater</v>
      </c>
      <c r="X91" t="str">
        <v>plays</v>
      </c>
      <c r="Y91" s="1">
        <v>0</v>
      </c>
      <c r="Z91">
        <v>0</v>
      </c>
      <c r="AA91">
        <v>0</v>
      </c>
      <c r="AB91">
        <v>0</v>
      </c>
    </row>
    <row r="92" spans="1:28" ht="19.5" x14ac:dyDescent="0.4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 s="9">
        <v>42425.25</v>
      </c>
      <c r="L92" s="9" t="str">
        <f>MONTH(P92) &amp; "/" &amp; DAY(P92) &amp; "/" &amp; YEAR(P92)</f>
        <v>2/25/2016</v>
      </c>
      <c r="M92" s="8" t="str">
        <f>MONTH(L92) &amp; "/" &amp; DAY(L92) &amp; "/" &amp; YEAR(L92)</f>
        <v>2/25/2016</v>
      </c>
      <c r="N92" s="8" t="str">
        <f>RIGHT(M92,4)</f>
        <v>2016</v>
      </c>
      <c r="O92">
        <v>1456380000</v>
      </c>
      <c r="P92" s="9">
        <v>42425.25</v>
      </c>
      <c r="Q92" s="8" t="str">
        <f>MONTH(P92) &amp; "/" &amp; DAY(P92) &amp; "/" &amp; YEAR(P92)</f>
        <v>2/25/2016</v>
      </c>
      <c r="R92" t="b">
        <v>0</v>
      </c>
      <c r="S92" t="b">
        <v>1</v>
      </c>
      <c r="T92" t="s">
        <v>33</v>
      </c>
      <c r="U92" s="5">
        <f>E92/D92</f>
        <v>0.7861538461538462</v>
      </c>
      <c r="V92" s="13">
        <f>AVERAGE(E92:E1091)</f>
        <v>43151.167032967031</v>
      </c>
      <c r="W92" t="str" cm="1">
        <f t="array" ref="W92:X92">_xlfn.TEXTSPLIT(T92,"/")</f>
        <v>theater</v>
      </c>
      <c r="X92" t="str">
        <v>plays</v>
      </c>
      <c r="Y92" s="1">
        <v>0</v>
      </c>
      <c r="Z92">
        <v>0</v>
      </c>
      <c r="AA92">
        <v>0</v>
      </c>
      <c r="AB92">
        <v>1</v>
      </c>
    </row>
    <row r="93" spans="1:28" ht="19.5" x14ac:dyDescent="0.4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 s="9">
        <v>42588.208333333328</v>
      </c>
      <c r="L93" s="9" t="str">
        <f>MONTH(P93) &amp; "/" &amp; DAY(P93) &amp; "/" &amp; YEAR(P93)</f>
        <v>9/3/2016</v>
      </c>
      <c r="M93" s="8" t="str">
        <f>MONTH(L93) &amp; "/" &amp; DAY(L93) &amp; "/" &amp; YEAR(L93)</f>
        <v>9/3/2016</v>
      </c>
      <c r="N93" s="8" t="str">
        <f>RIGHT(M93,4)</f>
        <v>2016</v>
      </c>
      <c r="O93">
        <v>1472878800</v>
      </c>
      <c r="P93" s="9">
        <v>42616.208333333328</v>
      </c>
      <c r="Q93" s="8" t="str">
        <f>MONTH(P93) &amp; "/" &amp; DAY(P93) &amp; "/" &amp; YEAR(P93)</f>
        <v>9/3/2016</v>
      </c>
      <c r="R93" t="b">
        <v>0</v>
      </c>
      <c r="S93" t="b">
        <v>0</v>
      </c>
      <c r="T93" t="s">
        <v>206</v>
      </c>
      <c r="U93" s="5">
        <f>E93/D93</f>
        <v>0.48404406999351912</v>
      </c>
      <c r="V93" s="13">
        <f>AVERAGE(E93:E1092)</f>
        <v>43191.892189218925</v>
      </c>
      <c r="W93" t="str" cm="1">
        <f t="array" ref="W93:X93">_xlfn.TEXTSPLIT(T93,"/")</f>
        <v>publishing</v>
      </c>
      <c r="X93" t="str">
        <v>translations</v>
      </c>
      <c r="Y93" s="1">
        <v>0</v>
      </c>
      <c r="Z93">
        <v>0</v>
      </c>
      <c r="AA93">
        <v>0</v>
      </c>
      <c r="AB93">
        <v>1</v>
      </c>
    </row>
    <row r="94" spans="1:28" ht="33.75" x14ac:dyDescent="0.4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 s="9">
        <v>40352.208333333336</v>
      </c>
      <c r="L94" s="9" t="str">
        <f>MONTH(P94) &amp; "/" &amp; DAY(P94) &amp; "/" &amp; YEAR(P94)</f>
        <v>6/24/2010</v>
      </c>
      <c r="M94" s="8" t="str">
        <f>MONTH(L94) &amp; "/" &amp; DAY(L94) &amp; "/" &amp; YEAR(L94)</f>
        <v>6/24/2010</v>
      </c>
      <c r="N94" s="8" t="str">
        <f>RIGHT(M94,4)</f>
        <v>2010</v>
      </c>
      <c r="O94">
        <v>1277355600</v>
      </c>
      <c r="P94" s="9">
        <v>40353.208333333336</v>
      </c>
      <c r="Q94" s="8" t="str">
        <f>MONTH(P94) &amp; "/" &amp; DAY(P94) &amp; "/" &amp; YEAR(P94)</f>
        <v>6/24/2010</v>
      </c>
      <c r="R94" t="b">
        <v>0</v>
      </c>
      <c r="S94" t="b">
        <v>1</v>
      </c>
      <c r="T94" t="s">
        <v>89</v>
      </c>
      <c r="U94" s="5">
        <f>E94/D94</f>
        <v>2.5887500000000001</v>
      </c>
      <c r="V94" s="13">
        <f>AVERAGE(E94:E1093)</f>
        <v>43157.20484581498</v>
      </c>
      <c r="W94" t="str" cm="1">
        <f t="array" ref="W94:X94">_xlfn.TEXTSPLIT(T94,"/")</f>
        <v>games</v>
      </c>
      <c r="X94" t="str">
        <v>video games</v>
      </c>
      <c r="Y94" s="1">
        <v>0</v>
      </c>
      <c r="Z94">
        <v>0</v>
      </c>
      <c r="AA94">
        <v>0</v>
      </c>
      <c r="AB94">
        <v>0</v>
      </c>
    </row>
    <row r="95" spans="1:28" ht="19.5" x14ac:dyDescent="0.4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 s="9">
        <v>41202.208333333336</v>
      </c>
      <c r="L95" s="9" t="str">
        <f>MONTH(P95) &amp; "/" &amp; DAY(P95) &amp; "/" &amp; YEAR(P95)</f>
        <v>10/24/2012</v>
      </c>
      <c r="M95" s="8" t="str">
        <f>MONTH(L95) &amp; "/" &amp; DAY(L95) &amp; "/" &amp; YEAR(L95)</f>
        <v>10/24/2012</v>
      </c>
      <c r="N95" s="8" t="str">
        <f>RIGHT(M95,4)</f>
        <v>2012</v>
      </c>
      <c r="O95">
        <v>1351054800</v>
      </c>
      <c r="P95" s="9">
        <v>41206.208333333336</v>
      </c>
      <c r="Q95" s="8" t="str">
        <f>MONTH(P95) &amp; "/" &amp; DAY(P95) &amp; "/" &amp; YEAR(P95)</f>
        <v>10/24/2012</v>
      </c>
      <c r="R95" t="b">
        <v>0</v>
      </c>
      <c r="S95" t="b">
        <v>1</v>
      </c>
      <c r="T95" t="s">
        <v>33</v>
      </c>
      <c r="U95" s="5">
        <f>E95/D95</f>
        <v>0.60548713235294116</v>
      </c>
      <c r="V95" s="13">
        <f>AVERAGE(E95:E1094)</f>
        <v>43147.703417861077</v>
      </c>
      <c r="W95" t="str" cm="1">
        <f t="array" ref="W95:X95">_xlfn.TEXTSPLIT(T95,"/")</f>
        <v>theater</v>
      </c>
      <c r="X95" t="str">
        <v>plays</v>
      </c>
      <c r="Y95" s="1">
        <v>1</v>
      </c>
      <c r="Z95">
        <v>0</v>
      </c>
      <c r="AA95">
        <v>0</v>
      </c>
      <c r="AB95">
        <v>0</v>
      </c>
    </row>
    <row r="96" spans="1:28" ht="19.5" x14ac:dyDescent="0.4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 s="9">
        <v>43562.208333333328</v>
      </c>
      <c r="L96" s="9" t="str">
        <f>MONTH(P96) &amp; "/" &amp; DAY(P96) &amp; "/" &amp; YEAR(P96)</f>
        <v>4/18/2019</v>
      </c>
      <c r="M96" s="8" t="str">
        <f>MONTH(L96) &amp; "/" &amp; DAY(L96) &amp; "/" &amp; YEAR(L96)</f>
        <v>4/18/2019</v>
      </c>
      <c r="N96" s="8" t="str">
        <f>RIGHT(M96,4)</f>
        <v>2019</v>
      </c>
      <c r="O96">
        <v>1555563600</v>
      </c>
      <c r="P96" s="9">
        <v>43573.208333333328</v>
      </c>
      <c r="Q96" s="8" t="str">
        <f>MONTH(P96) &amp; "/" &amp; DAY(P96) &amp; "/" &amp; YEAR(P96)</f>
        <v>4/18/2019</v>
      </c>
      <c r="R96" t="b">
        <v>0</v>
      </c>
      <c r="S96" t="b">
        <v>0</v>
      </c>
      <c r="T96" t="s">
        <v>28</v>
      </c>
      <c r="U96" s="5">
        <f>E96/D96</f>
        <v>3.036896551724138</v>
      </c>
      <c r="V96" s="13">
        <f>AVERAGE(E96:E1095)</f>
        <v>43122.615894039736</v>
      </c>
      <c r="W96" t="str" cm="1">
        <f t="array" ref="W96:X96">_xlfn.TEXTSPLIT(T96,"/")</f>
        <v>technology</v>
      </c>
      <c r="X96" t="str">
        <v>web</v>
      </c>
      <c r="Y96" s="1">
        <v>0</v>
      </c>
      <c r="Z96">
        <v>0</v>
      </c>
      <c r="AA96">
        <v>0</v>
      </c>
      <c r="AB96">
        <v>0</v>
      </c>
    </row>
    <row r="97" spans="1:28" ht="33.75" x14ac:dyDescent="0.4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 s="9">
        <v>43752.208333333328</v>
      </c>
      <c r="L97" s="9" t="str">
        <f>MONTH(P97) &amp; "/" &amp; DAY(P97) &amp; "/" &amp; YEAR(P97)</f>
        <v>10/21/2019</v>
      </c>
      <c r="M97" s="8" t="str">
        <f>MONTH(L97) &amp; "/" &amp; DAY(L97) &amp; "/" &amp; YEAR(L97)</f>
        <v>10/21/2019</v>
      </c>
      <c r="N97" s="8" t="str">
        <f>RIGHT(M97,4)</f>
        <v>2019</v>
      </c>
      <c r="O97">
        <v>1571634000</v>
      </c>
      <c r="P97" s="9">
        <v>43759.208333333328</v>
      </c>
      <c r="Q97" s="8" t="str">
        <f>MONTH(P97) &amp; "/" &amp; DAY(P97) &amp; "/" &amp; YEAR(P97)</f>
        <v>10/21/2019</v>
      </c>
      <c r="R97" t="b">
        <v>0</v>
      </c>
      <c r="S97" t="b">
        <v>0</v>
      </c>
      <c r="T97" t="s">
        <v>42</v>
      </c>
      <c r="U97" s="5">
        <f>E97/D97</f>
        <v>1.1299999999999999</v>
      </c>
      <c r="V97" s="13">
        <f>AVERAGE(E97:E1096)</f>
        <v>43160.533701657456</v>
      </c>
      <c r="W97" t="str" cm="1">
        <f t="array" ref="W97:X97">_xlfn.TEXTSPLIT(T97,"/")</f>
        <v>film &amp; video</v>
      </c>
      <c r="X97" t="str">
        <v>documentary</v>
      </c>
      <c r="Y97" s="1">
        <v>0</v>
      </c>
      <c r="Z97">
        <v>0</v>
      </c>
      <c r="AA97">
        <v>0</v>
      </c>
      <c r="AB97">
        <v>0</v>
      </c>
    </row>
    <row r="98" spans="1:28" ht="19.5" x14ac:dyDescent="0.4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 s="9">
        <v>40612.25</v>
      </c>
      <c r="L98" s="9" t="str">
        <f>MONTH(P98) &amp; "/" &amp; DAY(P98) &amp; "/" &amp; YEAR(P98)</f>
        <v>3/23/2011</v>
      </c>
      <c r="M98" s="8" t="str">
        <f>MONTH(L98) &amp; "/" &amp; DAY(L98) &amp; "/" &amp; YEAR(L98)</f>
        <v>3/23/2011</v>
      </c>
      <c r="N98" s="8" t="str">
        <f>RIGHT(M98,4)</f>
        <v>2011</v>
      </c>
      <c r="O98">
        <v>1300856400</v>
      </c>
      <c r="P98" s="9">
        <v>40625.208333333336</v>
      </c>
      <c r="Q98" s="8" t="str">
        <f>MONTH(P98) &amp; "/" &amp; DAY(P98) &amp; "/" &amp; YEAR(P98)</f>
        <v>3/23/2011</v>
      </c>
      <c r="R98" t="b">
        <v>0</v>
      </c>
      <c r="S98" t="b">
        <v>0</v>
      </c>
      <c r="T98" t="s">
        <v>33</v>
      </c>
      <c r="U98" s="5">
        <f>E98/D98</f>
        <v>2.1737876614060259</v>
      </c>
      <c r="V98" s="13">
        <f>AVERAGE(E98:E1097)</f>
        <v>43207.152654867255</v>
      </c>
      <c r="W98" t="str" cm="1">
        <f t="array" ref="W98:X98">_xlfn.TEXTSPLIT(T98,"/")</f>
        <v>theater</v>
      </c>
      <c r="X98" t="str">
        <v>plays</v>
      </c>
      <c r="Y98" s="1">
        <v>0</v>
      </c>
      <c r="Z98">
        <v>0</v>
      </c>
      <c r="AA98">
        <v>0</v>
      </c>
      <c r="AB98">
        <v>0</v>
      </c>
    </row>
    <row r="99" spans="1:28" ht="19.5" x14ac:dyDescent="0.4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 s="9">
        <v>42180.208333333328</v>
      </c>
      <c r="L99" s="9" t="str">
        <f>MONTH(P99) &amp; "/" &amp; DAY(P99) &amp; "/" &amp; YEAR(P99)</f>
        <v>8/18/2015</v>
      </c>
      <c r="M99" s="8" t="str">
        <f>MONTH(L99) &amp; "/" &amp; DAY(L99) &amp; "/" &amp; YEAR(L99)</f>
        <v>8/18/2015</v>
      </c>
      <c r="N99" s="8" t="str">
        <f>RIGHT(M99,4)</f>
        <v>2015</v>
      </c>
      <c r="O99">
        <v>1439874000</v>
      </c>
      <c r="P99" s="9">
        <v>42234.208333333328</v>
      </c>
      <c r="Q99" s="8" t="str">
        <f>MONTH(P99) &amp; "/" &amp; DAY(P99) &amp; "/" &amp; YEAR(P99)</f>
        <v>8/18/2015</v>
      </c>
      <c r="R99" t="b">
        <v>0</v>
      </c>
      <c r="S99" t="b">
        <v>0</v>
      </c>
      <c r="T99" t="s">
        <v>17</v>
      </c>
      <c r="U99" s="5">
        <f>E99/D99</f>
        <v>9.2669230769230762</v>
      </c>
      <c r="V99" s="13">
        <f>AVERAGE(E99:E1098)</f>
        <v>43087.212624584718</v>
      </c>
      <c r="W99" t="str" cm="1">
        <f t="array" ref="W99:X99">_xlfn.TEXTSPLIT(T99,"/")</f>
        <v>food</v>
      </c>
      <c r="X99" t="str">
        <v>food trucks</v>
      </c>
      <c r="Y99" s="1">
        <v>0</v>
      </c>
      <c r="Z99">
        <v>0</v>
      </c>
      <c r="AA99">
        <v>0</v>
      </c>
      <c r="AB99">
        <v>0</v>
      </c>
    </row>
    <row r="100" spans="1:28" ht="19.5" x14ac:dyDescent="0.4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 s="9">
        <v>42212.208333333328</v>
      </c>
      <c r="L100" s="9" t="str">
        <f>MONTH(P100) &amp; "/" &amp; DAY(P100) &amp; "/" &amp; YEAR(P100)</f>
        <v>7/31/2015</v>
      </c>
      <c r="M100" s="8" t="str">
        <f>MONTH(L100) &amp; "/" &amp; DAY(L100) &amp; "/" &amp; YEAR(L100)</f>
        <v>7/31/2015</v>
      </c>
      <c r="N100" s="8" t="str">
        <f>RIGHT(M100,4)</f>
        <v>2015</v>
      </c>
      <c r="O100">
        <v>1438318800</v>
      </c>
      <c r="P100" s="9">
        <v>42216.208333333328</v>
      </c>
      <c r="Q100" s="8" t="str">
        <f>MONTH(P100) &amp; "/" &amp; DAY(P100) &amp; "/" &amp; YEAR(P100)</f>
        <v>7/31/2015</v>
      </c>
      <c r="R100" t="b">
        <v>0</v>
      </c>
      <c r="S100" t="b">
        <v>0</v>
      </c>
      <c r="T100" t="s">
        <v>89</v>
      </c>
      <c r="U100" s="5">
        <f>E100/D100</f>
        <v>0.33692229038854804</v>
      </c>
      <c r="V100" s="13">
        <f>AVERAGE(E100:E1099)</f>
        <v>43121.62527716186</v>
      </c>
      <c r="W100" t="str" cm="1">
        <f t="array" ref="W100:X100">_xlfn.TEXTSPLIT(T100,"/")</f>
        <v>games</v>
      </c>
      <c r="X100" t="str">
        <v>video games</v>
      </c>
      <c r="Y100" s="1">
        <v>0</v>
      </c>
      <c r="Z100">
        <v>0</v>
      </c>
      <c r="AA100">
        <v>0</v>
      </c>
      <c r="AB100">
        <v>1</v>
      </c>
    </row>
    <row r="101" spans="1:28" ht="19.5" x14ac:dyDescent="0.4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 s="9">
        <v>41968.25</v>
      </c>
      <c r="L101" s="9" t="str">
        <f>MONTH(P101) &amp; "/" &amp; DAY(P101) &amp; "/" &amp; YEAR(P101)</f>
        <v>12/24/2014</v>
      </c>
      <c r="M101" s="8" t="str">
        <f>MONTH(L101) &amp; "/" &amp; DAY(L101) &amp; "/" &amp; YEAR(L101)</f>
        <v>12/24/2014</v>
      </c>
      <c r="N101" s="8" t="str">
        <f>RIGHT(M101,4)</f>
        <v>2014</v>
      </c>
      <c r="O101">
        <v>1419400800</v>
      </c>
      <c r="P101" s="9">
        <v>41997.25</v>
      </c>
      <c r="Q101" s="8" t="str">
        <f>MONTH(P101) &amp; "/" &amp; DAY(P101) &amp; "/" &amp; YEAR(P101)</f>
        <v>12/24/2014</v>
      </c>
      <c r="R101" t="b">
        <v>0</v>
      </c>
      <c r="S101" t="b">
        <v>0</v>
      </c>
      <c r="T101" t="s">
        <v>33</v>
      </c>
      <c r="U101" s="5">
        <f>E101/D101</f>
        <v>1.9672368421052631</v>
      </c>
      <c r="V101" s="13">
        <f>AVERAGE(E101:E1100)</f>
        <v>43132.913429522756</v>
      </c>
      <c r="W101" t="str" cm="1">
        <f t="array" ref="W101:X101">_xlfn.TEXTSPLIT(T101,"/")</f>
        <v>theater</v>
      </c>
      <c r="X101" t="str">
        <v>plays</v>
      </c>
      <c r="Y101" s="1">
        <v>0</v>
      </c>
      <c r="Z101">
        <v>0</v>
      </c>
      <c r="AA101">
        <v>0</v>
      </c>
      <c r="AB101">
        <v>0</v>
      </c>
    </row>
    <row r="102" spans="1:28" ht="19.5" x14ac:dyDescent="0.4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 s="9">
        <v>40835.208333333336</v>
      </c>
      <c r="L102" s="9" t="str">
        <f>MONTH(P102) &amp; "/" &amp; DAY(P102) &amp; "/" &amp; YEAR(P102)</f>
        <v>11/6/2011</v>
      </c>
      <c r="M102" s="8" t="str">
        <f>MONTH(L102) &amp; "/" &amp; DAY(L102) &amp; "/" &amp; YEAR(L102)</f>
        <v>11/6/2011</v>
      </c>
      <c r="N102" s="8" t="str">
        <f>RIGHT(M102,4)</f>
        <v>2011</v>
      </c>
      <c r="O102">
        <v>1320555600</v>
      </c>
      <c r="P102" s="9">
        <v>40853.208333333336</v>
      </c>
      <c r="Q102" s="8" t="str">
        <f>MONTH(P102) &amp; "/" &amp; DAY(P102) &amp; "/" &amp; YEAR(P102)</f>
        <v>11/6/2011</v>
      </c>
      <c r="R102" t="b">
        <v>0</v>
      </c>
      <c r="S102" t="b">
        <v>0</v>
      </c>
      <c r="T102" t="s">
        <v>33</v>
      </c>
      <c r="U102" s="5">
        <f>E102/D102</f>
        <v>0.01</v>
      </c>
      <c r="V102" s="13">
        <f>AVERAGE(E102:E1101)</f>
        <v>43164.226666666669</v>
      </c>
      <c r="W102" t="str" cm="1">
        <f t="array" ref="W102:X102">_xlfn.TEXTSPLIT(T102,"/")</f>
        <v>theater</v>
      </c>
      <c r="X102" t="str">
        <v>plays</v>
      </c>
      <c r="Y102" s="1">
        <v>0</v>
      </c>
      <c r="Z102">
        <v>0</v>
      </c>
      <c r="AA102">
        <v>0</v>
      </c>
      <c r="AB102">
        <v>1</v>
      </c>
    </row>
    <row r="103" spans="1:28" ht="19.5" x14ac:dyDescent="0.4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 s="9">
        <v>42056.25</v>
      </c>
      <c r="L103" s="9" t="str">
        <f>MONTH(P103) &amp; "/" &amp; DAY(P103) &amp; "/" &amp; YEAR(P103)</f>
        <v>2/28/2015</v>
      </c>
      <c r="M103" s="8" t="str">
        <f>MONTH(L103) &amp; "/" &amp; DAY(L103) &amp; "/" &amp; YEAR(L103)</f>
        <v>2/28/2015</v>
      </c>
      <c r="N103" s="8" t="str">
        <f>RIGHT(M103,4)</f>
        <v>2015</v>
      </c>
      <c r="O103">
        <v>1425103200</v>
      </c>
      <c r="P103" s="9">
        <v>42063.25</v>
      </c>
      <c r="Q103" s="8" t="str">
        <f>MONTH(P103) &amp; "/" &amp; DAY(P103) &amp; "/" &amp; YEAR(P103)</f>
        <v>2/28/2015</v>
      </c>
      <c r="R103" t="b">
        <v>0</v>
      </c>
      <c r="S103" t="b">
        <v>1</v>
      </c>
      <c r="T103" t="s">
        <v>50</v>
      </c>
      <c r="U103" s="5">
        <f>E103/D103</f>
        <v>10.214444444444444</v>
      </c>
      <c r="V103" s="13">
        <f>AVERAGE(E103:E1102)</f>
        <v>43212.23915461624</v>
      </c>
      <c r="W103" t="str" cm="1">
        <f t="array" ref="W103:X103">_xlfn.TEXTSPLIT(T103,"/")</f>
        <v>music</v>
      </c>
      <c r="X103" t="str">
        <v>electric music</v>
      </c>
      <c r="Y103" s="1">
        <v>0</v>
      </c>
      <c r="Z103">
        <v>0</v>
      </c>
      <c r="AA103">
        <v>0</v>
      </c>
      <c r="AB103">
        <v>0</v>
      </c>
    </row>
    <row r="104" spans="1:28" ht="19.5" x14ac:dyDescent="0.4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 s="9">
        <v>43234.208333333328</v>
      </c>
      <c r="L104" s="9" t="str">
        <f>MONTH(P104) &amp; "/" &amp; DAY(P104) &amp; "/" &amp; YEAR(P104)</f>
        <v>5/21/2018</v>
      </c>
      <c r="M104" s="8" t="str">
        <f>MONTH(L104) &amp; "/" &amp; DAY(L104) &amp; "/" &amp; YEAR(L104)</f>
        <v>5/21/2018</v>
      </c>
      <c r="N104" s="8" t="str">
        <f>RIGHT(M104,4)</f>
        <v>2018</v>
      </c>
      <c r="O104">
        <v>1526878800</v>
      </c>
      <c r="P104" s="9">
        <v>43241.208333333328</v>
      </c>
      <c r="Q104" s="8" t="str">
        <f>MONTH(P104) &amp; "/" &amp; DAY(P104) &amp; "/" &amp; YEAR(P104)</f>
        <v>5/21/2018</v>
      </c>
      <c r="R104" t="b">
        <v>0</v>
      </c>
      <c r="S104" t="b">
        <v>1</v>
      </c>
      <c r="T104" t="s">
        <v>65</v>
      </c>
      <c r="U104" s="5">
        <f>E104/D104</f>
        <v>2.8167567567567566</v>
      </c>
      <c r="V104" s="13">
        <f>AVERAGE(E104:E1103)</f>
        <v>43250.122494432071</v>
      </c>
      <c r="W104" t="str" cm="1">
        <f t="array" ref="W104:X104">_xlfn.TEXTSPLIT(T104,"/")</f>
        <v>technology</v>
      </c>
      <c r="X104" t="str">
        <v>wearables</v>
      </c>
      <c r="Y104" s="1">
        <v>0</v>
      </c>
      <c r="Z104">
        <v>0</v>
      </c>
      <c r="AA104">
        <v>0</v>
      </c>
      <c r="AB104">
        <v>0</v>
      </c>
    </row>
    <row r="105" spans="1:28" ht="19.5" x14ac:dyDescent="0.4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 s="9">
        <v>40475.208333333336</v>
      </c>
      <c r="L105" s="9" t="str">
        <f>MONTH(P105) &amp; "/" &amp; DAY(P105) &amp; "/" &amp; YEAR(P105)</f>
        <v>11/2/2010</v>
      </c>
      <c r="M105" s="8" t="str">
        <f>MONTH(L105) &amp; "/" &amp; DAY(L105) &amp; "/" &amp; YEAR(L105)</f>
        <v>11/2/2010</v>
      </c>
      <c r="N105" s="8" t="str">
        <f>RIGHT(M105,4)</f>
        <v>2010</v>
      </c>
      <c r="O105">
        <v>1288674000</v>
      </c>
      <c r="P105" s="9">
        <v>40484.208333333336</v>
      </c>
      <c r="Q105" s="8" t="str">
        <f>MONTH(P105) &amp; "/" &amp; DAY(P105) &amp; "/" &amp; YEAR(P105)</f>
        <v>11/2/2010</v>
      </c>
      <c r="R105" t="b">
        <v>0</v>
      </c>
      <c r="S105" t="b">
        <v>0</v>
      </c>
      <c r="T105" t="s">
        <v>50</v>
      </c>
      <c r="U105" s="5">
        <f>E105/D105</f>
        <v>0.24610000000000001</v>
      </c>
      <c r="V105" s="13">
        <f>AVERAGE(E105:E1104)</f>
        <v>43286.72017837235</v>
      </c>
      <c r="W105" t="str" cm="1">
        <f t="array" ref="W105:X105">_xlfn.TEXTSPLIT(T105,"/")</f>
        <v>music</v>
      </c>
      <c r="X105" t="str">
        <v>electric music</v>
      </c>
      <c r="Y105" s="1">
        <v>0</v>
      </c>
      <c r="Z105">
        <v>0</v>
      </c>
      <c r="AA105">
        <v>0</v>
      </c>
      <c r="AB105">
        <v>1</v>
      </c>
    </row>
    <row r="106" spans="1:28" ht="19.5" x14ac:dyDescent="0.4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 s="9">
        <v>42878.208333333328</v>
      </c>
      <c r="L106" s="9" t="str">
        <f>MONTH(P106) &amp; "/" &amp; DAY(P106) &amp; "/" &amp; YEAR(P106)</f>
        <v>5/24/2017</v>
      </c>
      <c r="M106" s="8" t="str">
        <f>MONTH(L106) &amp; "/" &amp; DAY(L106) &amp; "/" &amp; YEAR(L106)</f>
        <v>5/24/2017</v>
      </c>
      <c r="N106" s="8" t="str">
        <f>RIGHT(M106,4)</f>
        <v>2017</v>
      </c>
      <c r="O106">
        <v>1495602000</v>
      </c>
      <c r="P106" s="9">
        <v>42879.208333333328</v>
      </c>
      <c r="Q106" s="8" t="str">
        <f>MONTH(P106) &amp; "/" &amp; DAY(P106) &amp; "/" &amp; YEAR(P106)</f>
        <v>5/24/2017</v>
      </c>
      <c r="R106" t="b">
        <v>0</v>
      </c>
      <c r="S106" t="b">
        <v>0</v>
      </c>
      <c r="T106" t="s">
        <v>60</v>
      </c>
      <c r="U106" s="5">
        <f>E106/D106</f>
        <v>1.4314010067114094</v>
      </c>
      <c r="V106" s="13">
        <f>AVERAGE(E106:E1105)</f>
        <v>43332.284598214283</v>
      </c>
      <c r="W106" t="str" cm="1">
        <f t="array" ref="W106:X106">_xlfn.TEXTSPLIT(T106,"/")</f>
        <v>music</v>
      </c>
      <c r="X106" t="str">
        <v>indie rock</v>
      </c>
      <c r="Y106" s="1">
        <v>0</v>
      </c>
      <c r="Z106">
        <v>0</v>
      </c>
      <c r="AA106">
        <v>0</v>
      </c>
      <c r="AB106">
        <v>0</v>
      </c>
    </row>
    <row r="107" spans="1:28" ht="19.5" x14ac:dyDescent="0.4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 s="9">
        <v>41366.208333333336</v>
      </c>
      <c r="L107" s="9" t="str">
        <f>MONTH(P107) &amp; "/" &amp; DAY(P107) &amp; "/" &amp; YEAR(P107)</f>
        <v>4/20/2013</v>
      </c>
      <c r="M107" s="8" t="str">
        <f>MONTH(L107) &amp; "/" &amp; DAY(L107) &amp; "/" &amp; YEAR(L107)</f>
        <v>4/20/2013</v>
      </c>
      <c r="N107" s="8" t="str">
        <f>RIGHT(M107,4)</f>
        <v>2013</v>
      </c>
      <c r="O107">
        <v>1366434000</v>
      </c>
      <c r="P107" s="9">
        <v>41384.208333333336</v>
      </c>
      <c r="Q107" s="8" t="str">
        <f>MONTH(P107) &amp; "/" &amp; DAY(P107) &amp; "/" &amp; YEAR(P107)</f>
        <v>4/20/2013</v>
      </c>
      <c r="R107" t="b">
        <v>0</v>
      </c>
      <c r="S107" t="b">
        <v>0</v>
      </c>
      <c r="T107" t="s">
        <v>28</v>
      </c>
      <c r="U107" s="5">
        <f>E107/D107</f>
        <v>1.4454411764705883</v>
      </c>
      <c r="V107" s="13">
        <f>AVERAGE(E107:E1106)</f>
        <v>43190.060335195529</v>
      </c>
      <c r="W107" t="str" cm="1">
        <f t="array" ref="W107:X107">_xlfn.TEXTSPLIT(T107,"/")</f>
        <v>technology</v>
      </c>
      <c r="X107" t="str">
        <v>web</v>
      </c>
      <c r="Y107" s="1">
        <v>0</v>
      </c>
      <c r="Z107">
        <v>0</v>
      </c>
      <c r="AA107">
        <v>0</v>
      </c>
      <c r="AB107">
        <v>0</v>
      </c>
    </row>
    <row r="108" spans="1:28" ht="19.5" x14ac:dyDescent="0.4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 s="9">
        <v>43716.208333333328</v>
      </c>
      <c r="L108" s="9" t="str">
        <f>MONTH(P108) &amp; "/" &amp; DAY(P108) &amp; "/" &amp; YEAR(P108)</f>
        <v>9/13/2019</v>
      </c>
      <c r="M108" s="8" t="str">
        <f>MONTH(L108) &amp; "/" &amp; DAY(L108) &amp; "/" &amp; YEAR(L108)</f>
        <v>9/13/2019</v>
      </c>
      <c r="N108" s="8" t="str">
        <f>RIGHT(M108,4)</f>
        <v>2019</v>
      </c>
      <c r="O108">
        <v>1568350800</v>
      </c>
      <c r="P108" s="9">
        <v>43721.208333333328</v>
      </c>
      <c r="Q108" s="8" t="str">
        <f>MONTH(P108) &amp; "/" &amp; DAY(P108) &amp; "/" &amp; YEAR(P108)</f>
        <v>9/13/2019</v>
      </c>
      <c r="R108" t="b">
        <v>0</v>
      </c>
      <c r="S108" t="b">
        <v>0</v>
      </c>
      <c r="T108" t="s">
        <v>33</v>
      </c>
      <c r="U108" s="5">
        <f>E108/D108</f>
        <v>3.5912820512820511</v>
      </c>
      <c r="V108" s="13">
        <f>AVERAGE(E108:E1107)</f>
        <v>43227.376957494409</v>
      </c>
      <c r="W108" t="str" cm="1">
        <f t="array" ref="W108:X108">_xlfn.TEXTSPLIT(T108,"/")</f>
        <v>theater</v>
      </c>
      <c r="X108" t="str">
        <v>plays</v>
      </c>
      <c r="Y108" s="1">
        <v>0</v>
      </c>
      <c r="Z108">
        <v>0</v>
      </c>
      <c r="AA108">
        <v>0</v>
      </c>
      <c r="AB108">
        <v>0</v>
      </c>
    </row>
    <row r="109" spans="1:28" ht="33.75" x14ac:dyDescent="0.4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 s="9">
        <v>43213.208333333328</v>
      </c>
      <c r="L109" s="9" t="str">
        <f>MONTH(P109) &amp; "/" &amp; DAY(P109) &amp; "/" &amp; YEAR(P109)</f>
        <v>5/10/2018</v>
      </c>
      <c r="M109" s="8" t="str">
        <f>MONTH(L109) &amp; "/" &amp; DAY(L109) &amp; "/" &amp; YEAR(L109)</f>
        <v>5/10/2018</v>
      </c>
      <c r="N109" s="8" t="str">
        <f>RIGHT(M109,4)</f>
        <v>2018</v>
      </c>
      <c r="O109">
        <v>1525928400</v>
      </c>
      <c r="P109" s="9">
        <v>43230.208333333328</v>
      </c>
      <c r="Q109" s="8" t="str">
        <f>MONTH(P109) &amp; "/" &amp; DAY(P109) &amp; "/" &amp; YEAR(P109)</f>
        <v>5/10/2018</v>
      </c>
      <c r="R109" t="b">
        <v>0</v>
      </c>
      <c r="S109" t="b">
        <v>1</v>
      </c>
      <c r="T109" t="s">
        <v>33</v>
      </c>
      <c r="U109" s="5">
        <f>E109/D109</f>
        <v>1.8648571428571428</v>
      </c>
      <c r="V109" s="13">
        <f>AVERAGE(E109:E1108)</f>
        <v>43260.099664053749</v>
      </c>
      <c r="W109" t="str" cm="1">
        <f t="array" ref="W109:X109">_xlfn.TEXTSPLIT(T109,"/")</f>
        <v>theater</v>
      </c>
      <c r="X109" t="str">
        <v>plays</v>
      </c>
      <c r="Y109" s="1">
        <v>0</v>
      </c>
      <c r="Z109">
        <v>0</v>
      </c>
      <c r="AA109">
        <v>0</v>
      </c>
      <c r="AB109">
        <v>0</v>
      </c>
    </row>
    <row r="110" spans="1:28" ht="33.75" x14ac:dyDescent="0.4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 s="9">
        <v>41005.208333333336</v>
      </c>
      <c r="L110" s="9" t="str">
        <f>MONTH(P110) &amp; "/" &amp; DAY(P110) &amp; "/" &amp; YEAR(P110)</f>
        <v>5/13/2012</v>
      </c>
      <c r="M110" s="8" t="str">
        <f>MONTH(L110) &amp; "/" &amp; DAY(L110) &amp; "/" &amp; YEAR(L110)</f>
        <v>5/13/2012</v>
      </c>
      <c r="N110" s="8" t="str">
        <f>RIGHT(M110,4)</f>
        <v>2012</v>
      </c>
      <c r="O110">
        <v>1336885200</v>
      </c>
      <c r="P110" s="9">
        <v>41042.208333333336</v>
      </c>
      <c r="Q110" s="8" t="str">
        <f>MONTH(P110) &amp; "/" &amp; DAY(P110) &amp; "/" &amp; YEAR(P110)</f>
        <v>5/13/2012</v>
      </c>
      <c r="R110" t="b">
        <v>0</v>
      </c>
      <c r="S110" t="b">
        <v>0</v>
      </c>
      <c r="T110" t="s">
        <v>42</v>
      </c>
      <c r="U110" s="5">
        <f>E110/D110</f>
        <v>5.9526666666666666</v>
      </c>
      <c r="V110" s="13">
        <f>AVERAGE(E110:E1109)</f>
        <v>43301.280269058298</v>
      </c>
      <c r="W110" t="str" cm="1">
        <f t="array" ref="W110:X110">_xlfn.TEXTSPLIT(T110,"/")</f>
        <v>film &amp; video</v>
      </c>
      <c r="X110" t="str">
        <v>documentary</v>
      </c>
      <c r="Y110" s="1">
        <v>0</v>
      </c>
      <c r="Z110">
        <v>0</v>
      </c>
      <c r="AA110">
        <v>0</v>
      </c>
      <c r="AB110">
        <v>0</v>
      </c>
    </row>
    <row r="111" spans="1:28" ht="19.5" x14ac:dyDescent="0.4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 s="9">
        <v>41651.25</v>
      </c>
      <c r="L111" s="9" t="str">
        <f>MONTH(P111) &amp; "/" &amp; DAY(P111) &amp; "/" &amp; YEAR(P111)</f>
        <v>1/14/2014</v>
      </c>
      <c r="M111" s="8" t="str">
        <f>MONTH(L111) &amp; "/" &amp; DAY(L111) &amp; "/" &amp; YEAR(L111)</f>
        <v>1/14/2014</v>
      </c>
      <c r="N111" s="8" t="str">
        <f>RIGHT(M111,4)</f>
        <v>2014</v>
      </c>
      <c r="O111">
        <v>1389679200</v>
      </c>
      <c r="P111" s="9">
        <v>41653.25</v>
      </c>
      <c r="Q111" s="8" t="str">
        <f>MONTH(P111) &amp; "/" &amp; DAY(P111) &amp; "/" &amp; YEAR(P111)</f>
        <v>1/14/2014</v>
      </c>
      <c r="R111" t="b">
        <v>0</v>
      </c>
      <c r="S111" t="b">
        <v>0</v>
      </c>
      <c r="T111" t="s">
        <v>269</v>
      </c>
      <c r="U111" s="5">
        <f>E111/D111</f>
        <v>0.5921153846153846</v>
      </c>
      <c r="V111" s="13">
        <f>AVERAGE(E111:E1110)</f>
        <v>43339.857463524131</v>
      </c>
      <c r="W111" t="str" cm="1">
        <f t="array" ref="W111:X111">_xlfn.TEXTSPLIT(T111,"/")</f>
        <v>film &amp; video</v>
      </c>
      <c r="X111" t="str">
        <v>television</v>
      </c>
      <c r="Y111" s="1">
        <v>0</v>
      </c>
      <c r="Z111">
        <v>0</v>
      </c>
      <c r="AA111">
        <v>0</v>
      </c>
      <c r="AB111">
        <v>1</v>
      </c>
    </row>
    <row r="112" spans="1:28" ht="33.75" x14ac:dyDescent="0.4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 s="9">
        <v>43354.208333333328</v>
      </c>
      <c r="L112" s="9" t="str">
        <f>MONTH(P112) &amp; "/" &amp; DAY(P112) &amp; "/" &amp; YEAR(P112)</f>
        <v>9/30/2018</v>
      </c>
      <c r="M112" s="8" t="str">
        <f>MONTH(L112) &amp; "/" &amp; DAY(L112) &amp; "/" &amp; YEAR(L112)</f>
        <v>9/30/2018</v>
      </c>
      <c r="N112" s="8" t="str">
        <f>RIGHT(M112,4)</f>
        <v>2018</v>
      </c>
      <c r="O112">
        <v>1538283600</v>
      </c>
      <c r="P112" s="9">
        <v>43373.208333333328</v>
      </c>
      <c r="Q112" s="8" t="str">
        <f>MONTH(P112) &amp; "/" &amp; DAY(P112) &amp; "/" &amp; YEAR(P112)</f>
        <v>9/30/2018</v>
      </c>
      <c r="R112" t="b">
        <v>0</v>
      </c>
      <c r="S112" t="b">
        <v>0</v>
      </c>
      <c r="T112" t="s">
        <v>17</v>
      </c>
      <c r="U112" s="5">
        <f>E112/D112</f>
        <v>0.14962780898876404</v>
      </c>
      <c r="V112" s="13">
        <f>AVERAGE(E112:E1111)</f>
        <v>43385.094382022471</v>
      </c>
      <c r="W112" t="str" cm="1">
        <f t="array" ref="W112:X112">_xlfn.TEXTSPLIT(T112,"/")</f>
        <v>food</v>
      </c>
      <c r="X112" t="str">
        <v>food trucks</v>
      </c>
      <c r="Y112" s="1">
        <v>0</v>
      </c>
      <c r="Z112">
        <v>0</v>
      </c>
      <c r="AA112">
        <v>0</v>
      </c>
      <c r="AB112">
        <v>1</v>
      </c>
    </row>
    <row r="113" spans="1:28" ht="19.5" x14ac:dyDescent="0.4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 s="9">
        <v>41174.208333333336</v>
      </c>
      <c r="L113" s="9" t="str">
        <f>MONTH(P113) &amp; "/" &amp; DAY(P113) &amp; "/" &amp; YEAR(P113)</f>
        <v>9/28/2012</v>
      </c>
      <c r="M113" s="8" t="str">
        <f>MONTH(L113) &amp; "/" &amp; DAY(L113) &amp; "/" &amp; YEAR(L113)</f>
        <v>9/28/2012</v>
      </c>
      <c r="N113" s="8" t="str">
        <f>RIGHT(M113,4)</f>
        <v>2012</v>
      </c>
      <c r="O113">
        <v>1348808400</v>
      </c>
      <c r="P113" s="9">
        <v>41180.208333333336</v>
      </c>
      <c r="Q113" s="8" t="str">
        <f>MONTH(P113) &amp; "/" &amp; DAY(P113) &amp; "/" &amp; YEAR(P113)</f>
        <v>9/28/2012</v>
      </c>
      <c r="R113" t="b">
        <v>0</v>
      </c>
      <c r="S113" t="b">
        <v>0</v>
      </c>
      <c r="T113" t="s">
        <v>133</v>
      </c>
      <c r="U113" s="5">
        <f>E113/D113</f>
        <v>1.1995602605863191</v>
      </c>
      <c r="V113" s="13">
        <f>AVERAGE(E113:E1112)</f>
        <v>43409.92913385827</v>
      </c>
      <c r="W113" t="str" cm="1">
        <f t="array" ref="W113:X113">_xlfn.TEXTSPLIT(T113,"/")</f>
        <v>publishing</v>
      </c>
      <c r="X113" t="str">
        <v>radio &amp; podcasts</v>
      </c>
      <c r="Y113" s="1">
        <v>0</v>
      </c>
      <c r="Z113">
        <v>0</v>
      </c>
      <c r="AA113">
        <v>0</v>
      </c>
      <c r="AB113">
        <v>0</v>
      </c>
    </row>
    <row r="114" spans="1:28" ht="19.5" x14ac:dyDescent="0.4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 s="9">
        <v>41875.208333333336</v>
      </c>
      <c r="L114" s="9" t="str">
        <f>MONTH(P114) &amp; "/" &amp; DAY(P114) &amp; "/" &amp; YEAR(P114)</f>
        <v>9/8/2014</v>
      </c>
      <c r="M114" s="8" t="str">
        <f>MONTH(L114) &amp; "/" &amp; DAY(L114) &amp; "/" &amp; YEAR(L114)</f>
        <v>9/8/2014</v>
      </c>
      <c r="N114" s="8" t="str">
        <f>RIGHT(M114,4)</f>
        <v>2014</v>
      </c>
      <c r="O114">
        <v>1410152400</v>
      </c>
      <c r="P114" s="9">
        <v>41890.208333333336</v>
      </c>
      <c r="Q114" s="8" t="str">
        <f>MONTH(P114) &amp; "/" &amp; DAY(P114) &amp; "/" &amp; YEAR(P114)</f>
        <v>9/8/2014</v>
      </c>
      <c r="R114" t="b">
        <v>0</v>
      </c>
      <c r="S114" t="b">
        <v>0</v>
      </c>
      <c r="T114" t="s">
        <v>28</v>
      </c>
      <c r="U114" s="5">
        <f>E114/D114</f>
        <v>2.6882978723404256</v>
      </c>
      <c r="V114" s="13">
        <f>AVERAGE(E114:E1113)</f>
        <v>43375.87162162162</v>
      </c>
      <c r="W114" t="str" cm="1">
        <f t="array" ref="W114:X114">_xlfn.TEXTSPLIT(T114,"/")</f>
        <v>technology</v>
      </c>
      <c r="X114" t="str">
        <v>web</v>
      </c>
      <c r="Y114" s="1">
        <v>0</v>
      </c>
      <c r="Z114">
        <v>0</v>
      </c>
      <c r="AA114">
        <v>0</v>
      </c>
      <c r="AB114">
        <v>0</v>
      </c>
    </row>
    <row r="115" spans="1:28" ht="19.5" x14ac:dyDescent="0.4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 s="9">
        <v>42990.208333333328</v>
      </c>
      <c r="L115" s="9" t="str">
        <f>MONTH(P115) &amp; "/" &amp; DAY(P115) &amp; "/" &amp; YEAR(P115)</f>
        <v>9/19/2017</v>
      </c>
      <c r="M115" s="8" t="str">
        <f>MONTH(L115) &amp; "/" &amp; DAY(L115) &amp; "/" &amp; YEAR(L115)</f>
        <v>9/19/2017</v>
      </c>
      <c r="N115" s="8" t="str">
        <f>RIGHT(M115,4)</f>
        <v>2017</v>
      </c>
      <c r="O115">
        <v>1505797200</v>
      </c>
      <c r="P115" s="9">
        <v>42997.208333333328</v>
      </c>
      <c r="Q115" s="8" t="str">
        <f>MONTH(P115) &amp; "/" &amp; DAY(P115) &amp; "/" &amp; YEAR(P115)</f>
        <v>9/19/2017</v>
      </c>
      <c r="R115" t="b">
        <v>0</v>
      </c>
      <c r="S115" t="b">
        <v>0</v>
      </c>
      <c r="T115" t="s">
        <v>17</v>
      </c>
      <c r="U115" s="5">
        <f>E115/D115</f>
        <v>3.7687878787878786</v>
      </c>
      <c r="V115" s="13">
        <f>AVERAGE(E115:E1114)</f>
        <v>43410.528748590754</v>
      </c>
      <c r="W115" t="str" cm="1">
        <f t="array" ref="W115:X115">_xlfn.TEXTSPLIT(T115,"/")</f>
        <v>food</v>
      </c>
      <c r="X115" t="str">
        <v>food trucks</v>
      </c>
      <c r="Y115" s="1">
        <v>0</v>
      </c>
      <c r="Z115">
        <v>0</v>
      </c>
      <c r="AA115">
        <v>0</v>
      </c>
      <c r="AB115">
        <v>0</v>
      </c>
    </row>
    <row r="116" spans="1:28" ht="19.5" x14ac:dyDescent="0.4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 s="9">
        <v>43564.208333333328</v>
      </c>
      <c r="L116" s="9" t="str">
        <f>MONTH(P116) &amp; "/" &amp; DAY(P116) &amp; "/" &amp; YEAR(P116)</f>
        <v>4/10/2019</v>
      </c>
      <c r="M116" s="8" t="str">
        <f>MONTH(L116) &amp; "/" &amp; DAY(L116) &amp; "/" &amp; YEAR(L116)</f>
        <v>4/10/2019</v>
      </c>
      <c r="N116" s="8" t="str">
        <f>RIGHT(M116,4)</f>
        <v>2019</v>
      </c>
      <c r="O116">
        <v>1554872400</v>
      </c>
      <c r="P116" s="9">
        <v>43565.208333333328</v>
      </c>
      <c r="Q116" s="8" t="str">
        <f>MONTH(P116) &amp; "/" &amp; DAY(P116) &amp; "/" &amp; YEAR(P116)</f>
        <v>4/10/2019</v>
      </c>
      <c r="R116" t="b">
        <v>0</v>
      </c>
      <c r="S116" t="b">
        <v>1</v>
      </c>
      <c r="T116" t="s">
        <v>65</v>
      </c>
      <c r="U116" s="5">
        <f>E116/D116</f>
        <v>7.2715789473684209</v>
      </c>
      <c r="V116" s="13">
        <f>AVERAGE(E116:E1115)</f>
        <v>43445.487584650116</v>
      </c>
      <c r="W116" t="str" cm="1">
        <f t="array" ref="W116:X116">_xlfn.TEXTSPLIT(T116,"/")</f>
        <v>technology</v>
      </c>
      <c r="X116" t="str">
        <v>wearables</v>
      </c>
      <c r="Y116" s="1">
        <v>0</v>
      </c>
      <c r="Z116">
        <v>0</v>
      </c>
      <c r="AA116">
        <v>0</v>
      </c>
      <c r="AB116">
        <v>0</v>
      </c>
    </row>
    <row r="117" spans="1:28" ht="19.5" x14ac:dyDescent="0.4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 s="9">
        <v>43056.25</v>
      </c>
      <c r="L117" s="9" t="str">
        <f>MONTH(P117) &amp; "/" &amp; DAY(P117) &amp; "/" &amp; YEAR(P117)</f>
        <v>12/22/2017</v>
      </c>
      <c r="M117" s="8" t="str">
        <f>MONTH(L117) &amp; "/" &amp; DAY(L117) &amp; "/" &amp; YEAR(L117)</f>
        <v>12/22/2017</v>
      </c>
      <c r="N117" s="8" t="str">
        <f>RIGHT(M117,4)</f>
        <v>2017</v>
      </c>
      <c r="O117">
        <v>1513922400</v>
      </c>
      <c r="P117" s="9">
        <v>43091.25</v>
      </c>
      <c r="Q117" s="8" t="str">
        <f>MONTH(P117) &amp; "/" &amp; DAY(P117) &amp; "/" &amp; YEAR(P117)</f>
        <v>12/22/2017</v>
      </c>
      <c r="R117" t="b">
        <v>0</v>
      </c>
      <c r="S117" t="b">
        <v>0</v>
      </c>
      <c r="T117" t="s">
        <v>119</v>
      </c>
      <c r="U117" s="5">
        <f>E117/D117</f>
        <v>0.87211757648470301</v>
      </c>
      <c r="V117" s="13">
        <f>AVERAGE(E117:E1116)</f>
        <v>43478.967231638417</v>
      </c>
      <c r="W117" t="str" cm="1">
        <f t="array" ref="W117:X117">_xlfn.TEXTSPLIT(T117,"/")</f>
        <v>publishing</v>
      </c>
      <c r="X117" t="str">
        <v>fiction</v>
      </c>
      <c r="Y117" s="1">
        <v>0</v>
      </c>
      <c r="Z117">
        <v>0</v>
      </c>
      <c r="AA117">
        <v>0</v>
      </c>
      <c r="AB117">
        <v>1</v>
      </c>
    </row>
    <row r="118" spans="1:28" ht="33.75" x14ac:dyDescent="0.4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 s="9">
        <v>42265.208333333328</v>
      </c>
      <c r="L118" s="9" t="str">
        <f>MONTH(P118) &amp; "/" &amp; DAY(P118) &amp; "/" &amp; YEAR(P118)</f>
        <v>9/19/2015</v>
      </c>
      <c r="M118" s="8" t="str">
        <f>MONTH(L118) &amp; "/" &amp; DAY(L118) &amp; "/" &amp; YEAR(L118)</f>
        <v>9/19/2015</v>
      </c>
      <c r="N118" s="8" t="str">
        <f>RIGHT(M118,4)</f>
        <v>2015</v>
      </c>
      <c r="O118">
        <v>1442638800</v>
      </c>
      <c r="P118" s="9">
        <v>42266.208333333328</v>
      </c>
      <c r="Q118" s="8" t="str">
        <f>MONTH(P118) &amp; "/" &amp; DAY(P118) &amp; "/" &amp; YEAR(P118)</f>
        <v>9/19/2015</v>
      </c>
      <c r="R118" t="b">
        <v>0</v>
      </c>
      <c r="S118" t="b">
        <v>0</v>
      </c>
      <c r="T118" t="s">
        <v>33</v>
      </c>
      <c r="U118" s="5">
        <f>E118/D118</f>
        <v>0.88</v>
      </c>
      <c r="V118" s="13">
        <f>AVERAGE(E118:E1117)</f>
        <v>43363.692307692305</v>
      </c>
      <c r="W118" t="str" cm="1">
        <f t="array" ref="W118:X118">_xlfn.TEXTSPLIT(T118,"/")</f>
        <v>theater</v>
      </c>
      <c r="X118" t="str">
        <v>plays</v>
      </c>
      <c r="Y118" s="1">
        <v>0</v>
      </c>
      <c r="Z118">
        <v>0</v>
      </c>
      <c r="AA118">
        <v>0</v>
      </c>
      <c r="AB118">
        <v>1</v>
      </c>
    </row>
    <row r="119" spans="1:28" ht="19.5" x14ac:dyDescent="0.4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 s="9">
        <v>40808.208333333336</v>
      </c>
      <c r="L119" s="9" t="str">
        <f>MONTH(P119) &amp; "/" &amp; DAY(P119) &amp; "/" &amp; YEAR(P119)</f>
        <v>9/28/2011</v>
      </c>
      <c r="M119" s="8" t="str">
        <f>MONTH(L119) &amp; "/" &amp; DAY(L119) &amp; "/" &amp; YEAR(L119)</f>
        <v>9/28/2011</v>
      </c>
      <c r="N119" s="8" t="str">
        <f>RIGHT(M119,4)</f>
        <v>2011</v>
      </c>
      <c r="O119">
        <v>1317186000</v>
      </c>
      <c r="P119" s="9">
        <v>40814.208333333336</v>
      </c>
      <c r="Q119" s="8" t="str">
        <f>MONTH(P119) &amp; "/" &amp; DAY(P119) &amp; "/" &amp; YEAR(P119)</f>
        <v>9/28/2011</v>
      </c>
      <c r="R119" t="b">
        <v>0</v>
      </c>
      <c r="S119" t="b">
        <v>0</v>
      </c>
      <c r="T119" t="s">
        <v>269</v>
      </c>
      <c r="U119" s="5">
        <f>E119/D119</f>
        <v>1.7393877551020409</v>
      </c>
      <c r="V119" s="13">
        <f>AVERAGE(E119:E1118)</f>
        <v>43405.626274065682</v>
      </c>
      <c r="W119" t="str" cm="1">
        <f t="array" ref="W119:X119">_xlfn.TEXTSPLIT(T119,"/")</f>
        <v>film &amp; video</v>
      </c>
      <c r="X119" t="str">
        <v>television</v>
      </c>
      <c r="Y119" s="1">
        <v>0</v>
      </c>
      <c r="Z119">
        <v>0</v>
      </c>
      <c r="AA119">
        <v>0</v>
      </c>
      <c r="AB119">
        <v>0</v>
      </c>
    </row>
    <row r="120" spans="1:28" ht="19.5" x14ac:dyDescent="0.4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 s="9">
        <v>41665.25</v>
      </c>
      <c r="L120" s="9" t="str">
        <f>MONTH(P120) &amp; "/" &amp; DAY(P120) &amp; "/" &amp; YEAR(P120)</f>
        <v>2/1/2014</v>
      </c>
      <c r="M120" s="8" t="str">
        <f>MONTH(L120) &amp; "/" &amp; DAY(L120) &amp; "/" &amp; YEAR(L120)</f>
        <v>2/1/2014</v>
      </c>
      <c r="N120" s="8" t="str">
        <f>RIGHT(M120,4)</f>
        <v>2014</v>
      </c>
      <c r="O120">
        <v>1391234400</v>
      </c>
      <c r="P120" s="9">
        <v>41671.25</v>
      </c>
      <c r="Q120" s="8" t="str">
        <f>MONTH(P120) &amp; "/" &amp; DAY(P120) &amp; "/" &amp; YEAR(P120)</f>
        <v>2/1/2014</v>
      </c>
      <c r="R120" t="b">
        <v>0</v>
      </c>
      <c r="S120" t="b">
        <v>0</v>
      </c>
      <c r="T120" t="s">
        <v>122</v>
      </c>
      <c r="U120" s="5">
        <f>E120/D120</f>
        <v>1.1761111111111111</v>
      </c>
      <c r="V120" s="13">
        <f>AVERAGE(E120:E1119)</f>
        <v>43445.17573696145</v>
      </c>
      <c r="W120" t="str" cm="1">
        <f t="array" ref="W120:X120">_xlfn.TEXTSPLIT(T120,"/")</f>
        <v>photography</v>
      </c>
      <c r="X120" t="str">
        <v>photography books</v>
      </c>
      <c r="Y120" s="1">
        <v>0</v>
      </c>
      <c r="Z120">
        <v>0</v>
      </c>
      <c r="AA120">
        <v>0</v>
      </c>
      <c r="AB120">
        <v>0</v>
      </c>
    </row>
    <row r="121" spans="1:28" ht="33.75" x14ac:dyDescent="0.4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 s="9">
        <v>41806.208333333336</v>
      </c>
      <c r="L121" s="9" t="str">
        <f>MONTH(P121) &amp; "/" &amp; DAY(P121) &amp; "/" &amp; YEAR(P121)</f>
        <v>7/3/2014</v>
      </c>
      <c r="M121" s="8" t="str">
        <f>MONTH(L121) &amp; "/" &amp; DAY(L121) &amp; "/" &amp; YEAR(L121)</f>
        <v>7/3/2014</v>
      </c>
      <c r="N121" s="8" t="str">
        <f>RIGHT(M121,4)</f>
        <v>2014</v>
      </c>
      <c r="O121">
        <v>1404363600</v>
      </c>
      <c r="P121" s="9">
        <v>41823.208333333336</v>
      </c>
      <c r="Q121" s="8" t="str">
        <f>MONTH(P121) &amp; "/" &amp; DAY(P121) &amp; "/" &amp; YEAR(P121)</f>
        <v>7/3/2014</v>
      </c>
      <c r="R121" t="b">
        <v>0</v>
      </c>
      <c r="S121" t="b">
        <v>1</v>
      </c>
      <c r="T121" t="s">
        <v>42</v>
      </c>
      <c r="U121" s="5">
        <f>E121/D121</f>
        <v>2.1496</v>
      </c>
      <c r="V121" s="13">
        <f>AVERAGE(E121:E1120)</f>
        <v>43487.28036322361</v>
      </c>
      <c r="W121" t="str" cm="1">
        <f t="array" ref="W121:X121">_xlfn.TEXTSPLIT(T121,"/")</f>
        <v>film &amp; video</v>
      </c>
      <c r="X121" t="str">
        <v>documentary</v>
      </c>
      <c r="Y121" s="1">
        <v>0</v>
      </c>
      <c r="Z121">
        <v>0</v>
      </c>
      <c r="AA121">
        <v>0</v>
      </c>
      <c r="AB121">
        <v>0</v>
      </c>
    </row>
    <row r="122" spans="1:28" ht="19.5" x14ac:dyDescent="0.4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 s="9">
        <v>42111.208333333328</v>
      </c>
      <c r="L122" s="9" t="str">
        <f>MONTH(P122) &amp; "/" &amp; DAY(P122) &amp; "/" &amp; YEAR(P122)</f>
        <v>4/21/2015</v>
      </c>
      <c r="M122" s="8" t="str">
        <f>MONTH(L122) &amp; "/" &amp; DAY(L122) &amp; "/" &amp; YEAR(L122)</f>
        <v>4/21/2015</v>
      </c>
      <c r="N122" s="8" t="str">
        <f>RIGHT(M122,4)</f>
        <v>2015</v>
      </c>
      <c r="O122">
        <v>1429592400</v>
      </c>
      <c r="P122" s="9">
        <v>42115.208333333328</v>
      </c>
      <c r="Q122" s="8" t="str">
        <f>MONTH(P122) &amp; "/" &amp; DAY(P122) &amp; "/" &amp; YEAR(P122)</f>
        <v>4/21/2015</v>
      </c>
      <c r="R122" t="b">
        <v>0</v>
      </c>
      <c r="S122" t="b">
        <v>1</v>
      </c>
      <c r="T122" t="s">
        <v>292</v>
      </c>
      <c r="U122" s="5">
        <f>E122/D122</f>
        <v>1.4949667110519307</v>
      </c>
      <c r="V122" s="13">
        <f>AVERAGE(E122:E1121)</f>
        <v>43524.484090909093</v>
      </c>
      <c r="W122" t="str" cm="1">
        <f t="array" ref="W122:X122">_xlfn.TEXTSPLIT(T122,"/")</f>
        <v>games</v>
      </c>
      <c r="X122" t="str">
        <v>mobile games</v>
      </c>
      <c r="Y122" s="1">
        <v>0</v>
      </c>
      <c r="Z122">
        <v>0</v>
      </c>
      <c r="AA122">
        <v>0</v>
      </c>
      <c r="AB122">
        <v>0</v>
      </c>
    </row>
    <row r="123" spans="1:28" ht="19.5" x14ac:dyDescent="0.4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 s="9">
        <v>41917.208333333336</v>
      </c>
      <c r="L123" s="9" t="str">
        <f>MONTH(P123) &amp; "/" &amp; DAY(P123) &amp; "/" &amp; YEAR(P123)</f>
        <v>10/18/2014</v>
      </c>
      <c r="M123" s="8" t="str">
        <f>MONTH(L123) &amp; "/" &amp; DAY(L123) &amp; "/" &amp; YEAR(L123)</f>
        <v>10/18/2014</v>
      </c>
      <c r="N123" s="8" t="str">
        <f>RIGHT(M123,4)</f>
        <v>2014</v>
      </c>
      <c r="O123">
        <v>1413608400</v>
      </c>
      <c r="P123" s="9">
        <v>41930.208333333336</v>
      </c>
      <c r="Q123" s="8" t="str">
        <f>MONTH(P123) &amp; "/" &amp; DAY(P123) &amp; "/" &amp; YEAR(P123)</f>
        <v>10/18/2014</v>
      </c>
      <c r="R123" t="b">
        <v>0</v>
      </c>
      <c r="S123" t="b">
        <v>0</v>
      </c>
      <c r="T123" t="s">
        <v>89</v>
      </c>
      <c r="U123" s="5">
        <f>E123/D123</f>
        <v>2.1933995584988963</v>
      </c>
      <c r="V123" s="13">
        <f>AVERAGE(E123:E1122)</f>
        <v>43446.273037542662</v>
      </c>
      <c r="W123" t="str" cm="1">
        <f t="array" ref="W123:X123">_xlfn.TEXTSPLIT(T123,"/")</f>
        <v>games</v>
      </c>
      <c r="X123" t="str">
        <v>video games</v>
      </c>
      <c r="Y123" s="1">
        <v>0</v>
      </c>
      <c r="Z123">
        <v>0</v>
      </c>
      <c r="AA123">
        <v>0</v>
      </c>
      <c r="AB123">
        <v>0</v>
      </c>
    </row>
    <row r="124" spans="1:28" ht="19.5" x14ac:dyDescent="0.4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 s="9">
        <v>41970.25</v>
      </c>
      <c r="L124" s="9" t="str">
        <f>MONTH(P124) &amp; "/" &amp; DAY(P124) &amp; "/" &amp; YEAR(P124)</f>
        <v>12/24/2014</v>
      </c>
      <c r="M124" s="8" t="str">
        <f>MONTH(L124) &amp; "/" &amp; DAY(L124) &amp; "/" &amp; YEAR(L124)</f>
        <v>12/24/2014</v>
      </c>
      <c r="N124" s="8" t="str">
        <f>RIGHT(M124,4)</f>
        <v>2014</v>
      </c>
      <c r="O124">
        <v>1419400800</v>
      </c>
      <c r="P124" s="9">
        <v>41997.25</v>
      </c>
      <c r="Q124" s="8" t="str">
        <f>MONTH(P124) &amp; "/" &amp; DAY(P124) &amp; "/" &amp; YEAR(P124)</f>
        <v>12/24/2014</v>
      </c>
      <c r="R124" t="b">
        <v>0</v>
      </c>
      <c r="S124" t="b">
        <v>0</v>
      </c>
      <c r="T124" t="s">
        <v>119</v>
      </c>
      <c r="U124" s="5">
        <f>E124/D124</f>
        <v>0.64367690058479532</v>
      </c>
      <c r="V124" s="13">
        <f>AVERAGE(E124:E1123)</f>
        <v>43382.588838268792</v>
      </c>
      <c r="W124" t="str" cm="1">
        <f t="array" ref="W124:X124">_xlfn.TEXTSPLIT(T124,"/")</f>
        <v>publishing</v>
      </c>
      <c r="X124" t="str">
        <v>fiction</v>
      </c>
      <c r="Y124" s="1">
        <v>0</v>
      </c>
      <c r="Z124">
        <v>0</v>
      </c>
      <c r="AA124">
        <v>0</v>
      </c>
      <c r="AB124">
        <v>1</v>
      </c>
    </row>
    <row r="125" spans="1:28" ht="19.5" x14ac:dyDescent="0.4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 s="9">
        <v>42332.25</v>
      </c>
      <c r="L125" s="9" t="str">
        <f>MONTH(P125) &amp; "/" &amp; DAY(P125) &amp; "/" &amp; YEAR(P125)</f>
        <v>11/27/2015</v>
      </c>
      <c r="M125" s="8" t="str">
        <f>MONTH(L125) &amp; "/" &amp; DAY(L125) &amp; "/" &amp; YEAR(L125)</f>
        <v>11/27/2015</v>
      </c>
      <c r="N125" s="8" t="str">
        <f>RIGHT(M125,4)</f>
        <v>2015</v>
      </c>
      <c r="O125">
        <v>1448604000</v>
      </c>
      <c r="P125" s="9">
        <v>42335.25</v>
      </c>
      <c r="Q125" s="8" t="str">
        <f>MONTH(P125) &amp; "/" &amp; DAY(P125) &amp; "/" &amp; YEAR(P125)</f>
        <v>11/27/2015</v>
      </c>
      <c r="R125" t="b">
        <v>1</v>
      </c>
      <c r="S125" t="b">
        <v>0</v>
      </c>
      <c r="T125" t="s">
        <v>33</v>
      </c>
      <c r="U125" s="5">
        <f>E125/D125</f>
        <v>0.18622397298818233</v>
      </c>
      <c r="V125" s="13">
        <f>AVERAGE(E125:E1124)</f>
        <v>43331.651083238314</v>
      </c>
      <c r="W125" t="str" cm="1">
        <f t="array" ref="W125:X125">_xlfn.TEXTSPLIT(T125,"/")</f>
        <v>theater</v>
      </c>
      <c r="X125" t="str">
        <v>plays</v>
      </c>
      <c r="Y125" s="1">
        <v>0</v>
      </c>
      <c r="Z125">
        <v>0</v>
      </c>
      <c r="AA125">
        <v>0</v>
      </c>
      <c r="AB125">
        <v>1</v>
      </c>
    </row>
    <row r="126" spans="1:28" ht="19.5" x14ac:dyDescent="0.4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 s="9">
        <v>43598.208333333328</v>
      </c>
      <c r="L126" s="9" t="str">
        <f>MONTH(P126) &amp; "/" &amp; DAY(P126) &amp; "/" &amp; YEAR(P126)</f>
        <v>7/5/2019</v>
      </c>
      <c r="M126" s="8" t="str">
        <f>MONTH(L126) &amp; "/" &amp; DAY(L126) &amp; "/" &amp; YEAR(L126)</f>
        <v>7/5/2019</v>
      </c>
      <c r="N126" s="8" t="str">
        <f>RIGHT(M126,4)</f>
        <v>2019</v>
      </c>
      <c r="O126">
        <v>1562302800</v>
      </c>
      <c r="P126" s="9">
        <v>43651.208333333328</v>
      </c>
      <c r="Q126" s="8" t="str">
        <f>MONTH(P126) &amp; "/" &amp; DAY(P126) &amp; "/" &amp; YEAR(P126)</f>
        <v>7/5/2019</v>
      </c>
      <c r="R126" t="b">
        <v>0</v>
      </c>
      <c r="S126" t="b">
        <v>0</v>
      </c>
      <c r="T126" t="s">
        <v>122</v>
      </c>
      <c r="U126" s="5">
        <f>E126/D126</f>
        <v>3.6776923076923076</v>
      </c>
      <c r="V126" s="13">
        <f>AVERAGE(E126:E1125)</f>
        <v>43343.340182648404</v>
      </c>
      <c r="W126" t="str" cm="1">
        <f t="array" ref="W126:X126">_xlfn.TEXTSPLIT(T126,"/")</f>
        <v>photography</v>
      </c>
      <c r="X126" t="str">
        <v>photography books</v>
      </c>
      <c r="Y126" s="1">
        <v>0</v>
      </c>
      <c r="Z126">
        <v>0</v>
      </c>
      <c r="AA126">
        <v>0</v>
      </c>
      <c r="AB126">
        <v>0</v>
      </c>
    </row>
    <row r="127" spans="1:28" ht="19.5" x14ac:dyDescent="0.4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 s="9">
        <v>43362.208333333328</v>
      </c>
      <c r="L127" s="9" t="str">
        <f>MONTH(P127) &amp; "/" &amp; DAY(P127) &amp; "/" &amp; YEAR(P127)</f>
        <v>9/23/2018</v>
      </c>
      <c r="M127" s="8" t="str">
        <f>MONTH(L127) &amp; "/" &amp; DAY(L127) &amp; "/" &amp; YEAR(L127)</f>
        <v>9/23/2018</v>
      </c>
      <c r="N127" s="8" t="str">
        <f>RIGHT(M127,4)</f>
        <v>2018</v>
      </c>
      <c r="O127">
        <v>1537678800</v>
      </c>
      <c r="P127" s="9">
        <v>43366.208333333328</v>
      </c>
      <c r="Q127" s="8" t="str">
        <f>MONTH(P127) &amp; "/" &amp; DAY(P127) &amp; "/" &amp; YEAR(P127)</f>
        <v>9/23/2018</v>
      </c>
      <c r="R127" t="b">
        <v>0</v>
      </c>
      <c r="S127" t="b">
        <v>0</v>
      </c>
      <c r="T127" t="s">
        <v>33</v>
      </c>
      <c r="U127" s="5">
        <f>E127/D127</f>
        <v>1.5990566037735849</v>
      </c>
      <c r="V127" s="13">
        <f>AVERAGE(E127:E1126)</f>
        <v>43381.947428571431</v>
      </c>
      <c r="W127" t="str" cm="1">
        <f t="array" ref="W127:X127">_xlfn.TEXTSPLIT(T127,"/")</f>
        <v>theater</v>
      </c>
      <c r="X127" t="str">
        <v>plays</v>
      </c>
      <c r="Y127" s="1">
        <v>0</v>
      </c>
      <c r="Z127">
        <v>0</v>
      </c>
      <c r="AA127">
        <v>0</v>
      </c>
      <c r="AB127">
        <v>0</v>
      </c>
    </row>
    <row r="128" spans="1:28" ht="19.5" x14ac:dyDescent="0.4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 s="9">
        <v>42596.208333333328</v>
      </c>
      <c r="L128" s="9" t="str">
        <f>MONTH(P128) &amp; "/" &amp; DAY(P128) &amp; "/" &amp; YEAR(P128)</f>
        <v>9/11/2016</v>
      </c>
      <c r="M128" s="8" t="str">
        <f>MONTH(L128) &amp; "/" &amp; DAY(L128) &amp; "/" &amp; YEAR(L128)</f>
        <v>9/11/2016</v>
      </c>
      <c r="N128" s="8" t="str">
        <f>RIGHT(M128,4)</f>
        <v>2016</v>
      </c>
      <c r="O128">
        <v>1473570000</v>
      </c>
      <c r="P128" s="9">
        <v>42624.208333333328</v>
      </c>
      <c r="Q128" s="8" t="str">
        <f>MONTH(P128) &amp; "/" &amp; DAY(P128) &amp; "/" &amp; YEAR(P128)</f>
        <v>9/11/2016</v>
      </c>
      <c r="R128" t="b">
        <v>0</v>
      </c>
      <c r="S128" t="b">
        <v>1</v>
      </c>
      <c r="T128" t="s">
        <v>33</v>
      </c>
      <c r="U128" s="5">
        <f>E128/D128</f>
        <v>0.38633185349611543</v>
      </c>
      <c r="V128" s="13">
        <f>AVERAGE(E128:E1127)</f>
        <v>43421.88672768879</v>
      </c>
      <c r="W128" t="str" cm="1">
        <f t="array" ref="W128:X128">_xlfn.TEXTSPLIT(T128,"/")</f>
        <v>theater</v>
      </c>
      <c r="X128" t="str">
        <v>plays</v>
      </c>
      <c r="Y128" s="1">
        <v>0</v>
      </c>
      <c r="Z128">
        <v>0</v>
      </c>
      <c r="AA128">
        <v>0</v>
      </c>
      <c r="AB128">
        <v>1</v>
      </c>
    </row>
    <row r="129" spans="1:28" ht="19.5" x14ac:dyDescent="0.4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 s="9">
        <v>40310.208333333336</v>
      </c>
      <c r="L129" s="9" t="str">
        <f>MONTH(P129) &amp; "/" &amp; DAY(P129) &amp; "/" &amp; YEAR(P129)</f>
        <v>5/15/2010</v>
      </c>
      <c r="M129" s="8" t="str">
        <f>MONTH(L129) &amp; "/" &amp; DAY(L129) &amp; "/" &amp; YEAR(L129)</f>
        <v>5/15/2010</v>
      </c>
      <c r="N129" s="8" t="str">
        <f>RIGHT(M129,4)</f>
        <v>2010</v>
      </c>
      <c r="O129">
        <v>1273899600</v>
      </c>
      <c r="P129" s="9">
        <v>40313.208333333336</v>
      </c>
      <c r="Q129" s="8" t="str">
        <f>MONTH(P129) &amp; "/" &amp; DAY(P129) &amp; "/" &amp; YEAR(P129)</f>
        <v>5/15/2010</v>
      </c>
      <c r="R129" t="b">
        <v>0</v>
      </c>
      <c r="S129" t="b">
        <v>0</v>
      </c>
      <c r="T129" t="s">
        <v>33</v>
      </c>
      <c r="U129" s="5">
        <f>E129/D129</f>
        <v>0.51421511627906979</v>
      </c>
      <c r="V129" s="13">
        <f>AVERAGE(E129:E1128)</f>
        <v>43391.880870561283</v>
      </c>
      <c r="W129" t="str" cm="1">
        <f t="array" ref="W129:X129">_xlfn.TEXTSPLIT(T129,"/")</f>
        <v>theater</v>
      </c>
      <c r="X129" t="str">
        <v>plays</v>
      </c>
      <c r="Y129" s="1">
        <v>0</v>
      </c>
      <c r="Z129">
        <v>0</v>
      </c>
      <c r="AA129">
        <v>0</v>
      </c>
      <c r="AB129">
        <v>1</v>
      </c>
    </row>
    <row r="130" spans="1:28" ht="19.5" x14ac:dyDescent="0.4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 s="9">
        <v>40417.208333333336</v>
      </c>
      <c r="L130" s="9" t="str">
        <f>MONTH(P130) &amp; "/" &amp; DAY(P130) &amp; "/" &amp; YEAR(P130)</f>
        <v>9/9/2010</v>
      </c>
      <c r="M130" s="8" t="str">
        <f>MONTH(L130) &amp; "/" &amp; DAY(L130) &amp; "/" &amp; YEAR(L130)</f>
        <v>9/9/2010</v>
      </c>
      <c r="N130" s="8" t="str">
        <f>RIGHT(M130,4)</f>
        <v>2010</v>
      </c>
      <c r="O130">
        <v>1284008400</v>
      </c>
      <c r="P130" s="9">
        <v>40430.208333333336</v>
      </c>
      <c r="Q130" s="8" t="str">
        <f>MONTH(P130) &amp; "/" &amp; DAY(P130) &amp; "/" &amp; YEAR(P130)</f>
        <v>9/9/2010</v>
      </c>
      <c r="R130" t="b">
        <v>0</v>
      </c>
      <c r="S130" t="b">
        <v>0</v>
      </c>
      <c r="T130" t="s">
        <v>23</v>
      </c>
      <c r="U130" s="5">
        <f>E130/D130</f>
        <v>0.60334277620396604</v>
      </c>
      <c r="V130" s="13">
        <f>AVERAGE(E130:E1129)</f>
        <v>43380.785550458713</v>
      </c>
      <c r="W130" t="str" cm="1">
        <f t="array" ref="W130:X130">_xlfn.TEXTSPLIT(T130,"/")</f>
        <v>music</v>
      </c>
      <c r="X130" t="str">
        <v>rock</v>
      </c>
      <c r="Y130" s="1">
        <v>1</v>
      </c>
      <c r="Z130">
        <v>0</v>
      </c>
      <c r="AA130">
        <v>0</v>
      </c>
      <c r="AB130">
        <v>0</v>
      </c>
    </row>
    <row r="131" spans="1:28" ht="19.5" x14ac:dyDescent="0.4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 s="9">
        <v>42038.25</v>
      </c>
      <c r="L131" s="9" t="str">
        <f>MONTH(P131) &amp; "/" &amp; DAY(P131) &amp; "/" &amp; YEAR(P131)</f>
        <v>2/28/2015</v>
      </c>
      <c r="M131" s="8" t="str">
        <f>MONTH(L131) &amp; "/" &amp; DAY(L131) &amp; "/" &amp; YEAR(L131)</f>
        <v>2/28/2015</v>
      </c>
      <c r="N131" s="8" t="str">
        <f>RIGHT(M131,4)</f>
        <v>2015</v>
      </c>
      <c r="O131">
        <v>1425103200</v>
      </c>
      <c r="P131" s="9">
        <v>42063.25</v>
      </c>
      <c r="Q131" s="8" t="str">
        <f>MONTH(P131) &amp; "/" &amp; DAY(P131) &amp; "/" &amp; YEAR(P131)</f>
        <v>2/28/2015</v>
      </c>
      <c r="R131" t="b">
        <v>0</v>
      </c>
      <c r="S131" t="b">
        <v>0</v>
      </c>
      <c r="T131" t="s">
        <v>17</v>
      </c>
      <c r="U131" s="5">
        <f>E131/D131</f>
        <v>3.2026936026936029E-2</v>
      </c>
      <c r="V131" s="13">
        <f>AVERAGE(E131:E1130)</f>
        <v>43381.686567164179</v>
      </c>
      <c r="W131" t="str" cm="1">
        <f t="array" ref="W131:X131">_xlfn.TEXTSPLIT(T131,"/")</f>
        <v>food</v>
      </c>
      <c r="X131" t="str">
        <v>food trucks</v>
      </c>
      <c r="Y131" s="1">
        <v>1</v>
      </c>
      <c r="Z131">
        <v>0</v>
      </c>
      <c r="AA131">
        <v>0</v>
      </c>
      <c r="AB131">
        <v>0</v>
      </c>
    </row>
    <row r="132" spans="1:28" ht="19.5" x14ac:dyDescent="0.4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 s="9">
        <v>40842.208333333336</v>
      </c>
      <c r="L132" s="9" t="str">
        <f>MONTH(P132) &amp; "/" &amp; DAY(P132) &amp; "/" &amp; YEAR(P132)</f>
        <v>11/11/2011</v>
      </c>
      <c r="M132" s="8" t="str">
        <f>MONTH(L132) &amp; "/" &amp; DAY(L132) &amp; "/" &amp; YEAR(L132)</f>
        <v>11/11/2011</v>
      </c>
      <c r="N132" s="8" t="str">
        <f>RIGHT(M132,4)</f>
        <v>2011</v>
      </c>
      <c r="O132">
        <v>1320991200</v>
      </c>
      <c r="P132" s="9">
        <v>40858.25</v>
      </c>
      <c r="Q132" s="8" t="str">
        <f>MONTH(P132) &amp; "/" &amp; DAY(P132) &amp; "/" &amp; YEAR(P132)</f>
        <v>11/11/2011</v>
      </c>
      <c r="R132" t="b">
        <v>0</v>
      </c>
      <c r="S132" t="b">
        <v>0</v>
      </c>
      <c r="T132" t="s">
        <v>53</v>
      </c>
      <c r="U132" s="5">
        <f>E132/D132</f>
        <v>1.5546875</v>
      </c>
      <c r="V132" s="13">
        <f>AVERAGE(E132:E1131)</f>
        <v>43426.083908045977</v>
      </c>
      <c r="W132" t="str" cm="1">
        <f t="array" ref="W132:X132">_xlfn.TEXTSPLIT(T132,"/")</f>
        <v>film &amp; video</v>
      </c>
      <c r="X132" t="str">
        <v>drama</v>
      </c>
      <c r="Y132" s="1">
        <v>0</v>
      </c>
      <c r="Z132">
        <v>0</v>
      </c>
      <c r="AA132">
        <v>0</v>
      </c>
      <c r="AB132">
        <v>0</v>
      </c>
    </row>
    <row r="133" spans="1:28" ht="33.75" x14ac:dyDescent="0.4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 s="9">
        <v>41607.25</v>
      </c>
      <c r="L133" s="9" t="str">
        <f>MONTH(P133) &amp; "/" &amp; DAY(P133) &amp; "/" &amp; YEAR(P133)</f>
        <v>12/12/2013</v>
      </c>
      <c r="M133" s="8" t="str">
        <f>MONTH(L133) &amp; "/" &amp; DAY(L133) &amp; "/" &amp; YEAR(L133)</f>
        <v>12/12/2013</v>
      </c>
      <c r="N133" s="8" t="str">
        <f>RIGHT(M133,4)</f>
        <v>2013</v>
      </c>
      <c r="O133">
        <v>1386828000</v>
      </c>
      <c r="P133" s="9">
        <v>41620.25</v>
      </c>
      <c r="Q133" s="8" t="str">
        <f>MONTH(P133) &amp; "/" &amp; DAY(P133) &amp; "/" &amp; YEAR(P133)</f>
        <v>12/12/2013</v>
      </c>
      <c r="R133" t="b">
        <v>0</v>
      </c>
      <c r="S133" t="b">
        <v>0</v>
      </c>
      <c r="T133" t="s">
        <v>28</v>
      </c>
      <c r="U133" s="5">
        <f>E133/D133</f>
        <v>1.0085974499089254</v>
      </c>
      <c r="V133" s="13">
        <f>AVERAGE(E133:E1132)</f>
        <v>43458.881472957422</v>
      </c>
      <c r="W133" t="str" cm="1">
        <f t="array" ref="W133:X133">_xlfn.TEXTSPLIT(T133,"/")</f>
        <v>technology</v>
      </c>
      <c r="X133" t="str">
        <v>web</v>
      </c>
      <c r="Y133" s="1">
        <v>0</v>
      </c>
      <c r="Z133">
        <v>0</v>
      </c>
      <c r="AA133">
        <v>0</v>
      </c>
      <c r="AB133">
        <v>0</v>
      </c>
    </row>
    <row r="134" spans="1:28" ht="19.5" x14ac:dyDescent="0.4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 s="9">
        <v>43112.25</v>
      </c>
      <c r="L134" s="9" t="str">
        <f>MONTH(P134) &amp; "/" &amp; DAY(P134) &amp; "/" &amp; YEAR(P134)</f>
        <v>1/28/2018</v>
      </c>
      <c r="M134" s="8" t="str">
        <f>MONTH(L134) &amp; "/" &amp; DAY(L134) &amp; "/" &amp; YEAR(L134)</f>
        <v>1/28/2018</v>
      </c>
      <c r="N134" s="8" t="str">
        <f>RIGHT(M134,4)</f>
        <v>2018</v>
      </c>
      <c r="O134">
        <v>1517119200</v>
      </c>
      <c r="P134" s="9">
        <v>43128.25</v>
      </c>
      <c r="Q134" s="8" t="str">
        <f>MONTH(P134) &amp; "/" &amp; DAY(P134) &amp; "/" &amp; YEAR(P134)</f>
        <v>1/28/2018</v>
      </c>
      <c r="R134" t="b">
        <v>0</v>
      </c>
      <c r="S134" t="b">
        <v>1</v>
      </c>
      <c r="T134" t="s">
        <v>33</v>
      </c>
      <c r="U134" s="5">
        <f>E134/D134</f>
        <v>1.1618181818181819</v>
      </c>
      <c r="V134" s="13">
        <f>AVERAGE(E134:E1133)</f>
        <v>43317.571428571428</v>
      </c>
      <c r="W134" t="str" cm="1">
        <f t="array" ref="W134:X134">_xlfn.TEXTSPLIT(T134,"/")</f>
        <v>theater</v>
      </c>
      <c r="X134" t="str">
        <v>plays</v>
      </c>
      <c r="Y134" s="1">
        <v>0</v>
      </c>
      <c r="Z134">
        <v>0</v>
      </c>
      <c r="AA134">
        <v>0</v>
      </c>
      <c r="AB134">
        <v>0</v>
      </c>
    </row>
    <row r="135" spans="1:28" ht="19.5" x14ac:dyDescent="0.4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 s="9">
        <v>40767.208333333336</v>
      </c>
      <c r="L135" s="9" t="str">
        <f>MONTH(P135) &amp; "/" &amp; DAY(P135) &amp; "/" &amp; YEAR(P135)</f>
        <v>9/3/2011</v>
      </c>
      <c r="M135" s="8" t="str">
        <f>MONTH(L135) &amp; "/" &amp; DAY(L135) &amp; "/" &amp; YEAR(L135)</f>
        <v>9/3/2011</v>
      </c>
      <c r="N135" s="8" t="str">
        <f>RIGHT(M135,4)</f>
        <v>2011</v>
      </c>
      <c r="O135">
        <v>1315026000</v>
      </c>
      <c r="P135" s="9">
        <v>40789.208333333336</v>
      </c>
      <c r="Q135" s="8" t="str">
        <f>MONTH(P135) &amp; "/" &amp; DAY(P135) &amp; "/" &amp; YEAR(P135)</f>
        <v>9/3/2011</v>
      </c>
      <c r="R135" t="b">
        <v>0</v>
      </c>
      <c r="S135" t="b">
        <v>0</v>
      </c>
      <c r="T135" t="s">
        <v>319</v>
      </c>
      <c r="U135" s="5">
        <f>E135/D135</f>
        <v>3.1077777777777778</v>
      </c>
      <c r="V135" s="13">
        <f>AVERAGE(E135:E1134)</f>
        <v>43363.111880046134</v>
      </c>
      <c r="W135" t="str" cm="1">
        <f t="array" ref="W135:X135">_xlfn.TEXTSPLIT(T135,"/")</f>
        <v>music</v>
      </c>
      <c r="X135" t="str">
        <v>world music</v>
      </c>
      <c r="Y135" s="1">
        <v>0</v>
      </c>
      <c r="Z135">
        <v>0</v>
      </c>
      <c r="AA135">
        <v>0</v>
      </c>
      <c r="AB135">
        <v>0</v>
      </c>
    </row>
    <row r="136" spans="1:28" ht="19.5" x14ac:dyDescent="0.4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 s="9">
        <v>40713.208333333336</v>
      </c>
      <c r="L136" s="9" t="str">
        <f>MONTH(P136) &amp; "/" &amp; DAY(P136) &amp; "/" &amp; YEAR(P136)</f>
        <v>8/7/2011</v>
      </c>
      <c r="M136" s="8" t="str">
        <f>MONTH(L136) &amp; "/" &amp; DAY(L136) &amp; "/" &amp; YEAR(L136)</f>
        <v>8/7/2011</v>
      </c>
      <c r="N136" s="8" t="str">
        <f>RIGHT(M136,4)</f>
        <v>2011</v>
      </c>
      <c r="O136">
        <v>1312693200</v>
      </c>
      <c r="P136" s="9">
        <v>40762.208333333336</v>
      </c>
      <c r="Q136" s="8" t="str">
        <f>MONTH(P136) &amp; "/" &amp; DAY(P136) &amp; "/" &amp; YEAR(P136)</f>
        <v>8/7/2011</v>
      </c>
      <c r="R136" t="b">
        <v>0</v>
      </c>
      <c r="S136" t="b">
        <v>1</v>
      </c>
      <c r="T136" t="s">
        <v>42</v>
      </c>
      <c r="U136" s="5">
        <f>E136/D136</f>
        <v>0.89736683417085428</v>
      </c>
      <c r="V136" s="13">
        <f>AVERAGE(E136:E1135)</f>
        <v>43397.035796766744</v>
      </c>
      <c r="W136" t="str" cm="1">
        <f t="array" ref="W136:X136">_xlfn.TEXTSPLIT(T136,"/")</f>
        <v>film &amp; video</v>
      </c>
      <c r="X136" t="str">
        <v>documentary</v>
      </c>
      <c r="Y136" s="1">
        <v>0</v>
      </c>
      <c r="Z136">
        <v>0</v>
      </c>
      <c r="AA136">
        <v>0</v>
      </c>
      <c r="AB136">
        <v>1</v>
      </c>
    </row>
    <row r="137" spans="1:28" ht="19.5" x14ac:dyDescent="0.4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 s="9">
        <v>41340.25</v>
      </c>
      <c r="L137" s="9" t="str">
        <f>MONTH(P137) &amp; "/" &amp; DAY(P137) &amp; "/" &amp; YEAR(P137)</f>
        <v>3/12/2013</v>
      </c>
      <c r="M137" s="8" t="str">
        <f>MONTH(L137) &amp; "/" &amp; DAY(L137) &amp; "/" &amp; YEAR(L137)</f>
        <v>3/12/2013</v>
      </c>
      <c r="N137" s="8" t="str">
        <f>RIGHT(M137,4)</f>
        <v>2013</v>
      </c>
      <c r="O137">
        <v>1363064400</v>
      </c>
      <c r="P137" s="9">
        <v>41345.208333333336</v>
      </c>
      <c r="Q137" s="8" t="str">
        <f>MONTH(P137) &amp; "/" &amp; DAY(P137) &amp; "/" &amp; YEAR(P137)</f>
        <v>3/12/2013</v>
      </c>
      <c r="R137" t="b">
        <v>0</v>
      </c>
      <c r="S137" t="b">
        <v>1</v>
      </c>
      <c r="T137" t="s">
        <v>33</v>
      </c>
      <c r="U137" s="5">
        <f>E137/D137</f>
        <v>0.71272727272727276</v>
      </c>
      <c r="V137" s="13">
        <f>AVERAGE(E137:E1136)</f>
        <v>43343.98265895954</v>
      </c>
      <c r="W137" t="str" cm="1">
        <f t="array" ref="W137:X137">_xlfn.TEXTSPLIT(T137,"/")</f>
        <v>theater</v>
      </c>
      <c r="X137" t="str">
        <v>plays</v>
      </c>
      <c r="Y137" s="1">
        <v>0</v>
      </c>
      <c r="Z137">
        <v>0</v>
      </c>
      <c r="AA137">
        <v>0</v>
      </c>
      <c r="AB137">
        <v>1</v>
      </c>
    </row>
    <row r="138" spans="1:28" ht="19.5" x14ac:dyDescent="0.4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 s="9">
        <v>41797.208333333336</v>
      </c>
      <c r="L138" s="9" t="str">
        <f>MONTH(P138) &amp; "/" &amp; DAY(P138) &amp; "/" &amp; YEAR(P138)</f>
        <v>6/19/2014</v>
      </c>
      <c r="M138" s="8" t="str">
        <f>MONTH(L138) &amp; "/" &amp; DAY(L138) &amp; "/" &amp; YEAR(L138)</f>
        <v>6/19/2014</v>
      </c>
      <c r="N138" s="8" t="str">
        <f>RIGHT(M138,4)</f>
        <v>2014</v>
      </c>
      <c r="O138">
        <v>1403154000</v>
      </c>
      <c r="P138" s="9">
        <v>41809.208333333336</v>
      </c>
      <c r="Q138" s="8" t="str">
        <f>MONTH(P138) &amp; "/" &amp; DAY(P138) &amp; "/" &amp; YEAR(P138)</f>
        <v>6/19/2014</v>
      </c>
      <c r="R138" t="b">
        <v>0</v>
      </c>
      <c r="S138" t="b">
        <v>1</v>
      </c>
      <c r="T138" t="s">
        <v>53</v>
      </c>
      <c r="U138" s="5">
        <f>E138/D138</f>
        <v>3.2862318840579711E-2</v>
      </c>
      <c r="V138" s="13">
        <f>AVERAGE(E138:E1137)</f>
        <v>43387.797453703701</v>
      </c>
      <c r="W138" t="str" cm="1">
        <f t="array" ref="W138:X138">_xlfn.TEXTSPLIT(T138,"/")</f>
        <v>film &amp; video</v>
      </c>
      <c r="X138" t="str">
        <v>drama</v>
      </c>
      <c r="Y138" s="1">
        <v>1</v>
      </c>
      <c r="Z138">
        <v>0</v>
      </c>
      <c r="AA138">
        <v>0</v>
      </c>
      <c r="AB138">
        <v>0</v>
      </c>
    </row>
    <row r="139" spans="1:28" ht="19.5" x14ac:dyDescent="0.4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 s="9">
        <v>40457.208333333336</v>
      </c>
      <c r="L139" s="9" t="str">
        <f>MONTH(P139) &amp; "/" &amp; DAY(P139) &amp; "/" &amp; YEAR(P139)</f>
        <v>10/12/2010</v>
      </c>
      <c r="M139" s="8" t="str">
        <f>MONTH(L139) &amp; "/" &amp; DAY(L139) &amp; "/" &amp; YEAR(L139)</f>
        <v>10/12/2010</v>
      </c>
      <c r="N139" s="8" t="str">
        <f>RIGHT(M139,4)</f>
        <v>2010</v>
      </c>
      <c r="O139">
        <v>1286859600</v>
      </c>
      <c r="P139" s="9">
        <v>40463.208333333336</v>
      </c>
      <c r="Q139" s="8" t="str">
        <f>MONTH(P139) &amp; "/" &amp; DAY(P139) &amp; "/" &amp; YEAR(P139)</f>
        <v>10/12/2010</v>
      </c>
      <c r="R139" t="b">
        <v>0</v>
      </c>
      <c r="S139" t="b">
        <v>0</v>
      </c>
      <c r="T139" t="s">
        <v>68</v>
      </c>
      <c r="U139" s="5">
        <f>E139/D139</f>
        <v>2.617777777777778</v>
      </c>
      <c r="V139" s="13">
        <f>AVERAGE(E139:E1138)</f>
        <v>43434.920046349944</v>
      </c>
      <c r="W139" t="str" cm="1">
        <f t="array" ref="W139:X139">_xlfn.TEXTSPLIT(T139,"/")</f>
        <v>publishing</v>
      </c>
      <c r="X139" t="str">
        <v>nonfiction</v>
      </c>
      <c r="Y139" s="1">
        <v>0</v>
      </c>
      <c r="Z139">
        <v>0</v>
      </c>
      <c r="AA139">
        <v>0</v>
      </c>
      <c r="AB139">
        <v>0</v>
      </c>
    </row>
    <row r="140" spans="1:28" ht="33.75" x14ac:dyDescent="0.4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 s="9">
        <v>41180.208333333336</v>
      </c>
      <c r="L140" s="9" t="str">
        <f>MONTH(P140) &amp; "/" &amp; DAY(P140) &amp; "/" &amp; YEAR(P140)</f>
        <v>10/4/2012</v>
      </c>
      <c r="M140" s="8" t="str">
        <f>MONTH(L140) &amp; "/" &amp; DAY(L140) &amp; "/" &amp; YEAR(L140)</f>
        <v>10/4/2012</v>
      </c>
      <c r="N140" s="8" t="str">
        <f>RIGHT(M140,4)</f>
        <v>2012</v>
      </c>
      <c r="O140">
        <v>1349326800</v>
      </c>
      <c r="P140" s="9">
        <v>41186.208333333336</v>
      </c>
      <c r="Q140" s="8" t="str">
        <f>MONTH(P140) &amp; "/" &amp; DAY(P140) &amp; "/" &amp; YEAR(P140)</f>
        <v>10/4/2012</v>
      </c>
      <c r="R140" t="b">
        <v>0</v>
      </c>
      <c r="S140" t="b">
        <v>0</v>
      </c>
      <c r="T140" t="s">
        <v>292</v>
      </c>
      <c r="U140" s="5">
        <f>E140/D140</f>
        <v>0.96</v>
      </c>
      <c r="V140" s="13">
        <f>AVERAGE(E140:E1139)</f>
        <v>43479.842227378191</v>
      </c>
      <c r="W140" t="str" cm="1">
        <f t="array" ref="W140:X140">_xlfn.TEXTSPLIT(T140,"/")</f>
        <v>games</v>
      </c>
      <c r="X140" t="str">
        <v>mobile games</v>
      </c>
      <c r="Y140" s="1">
        <v>0</v>
      </c>
      <c r="Z140">
        <v>0</v>
      </c>
      <c r="AA140">
        <v>0</v>
      </c>
      <c r="AB140">
        <v>1</v>
      </c>
    </row>
    <row r="141" spans="1:28" ht="19.5" x14ac:dyDescent="0.4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 s="9">
        <v>42115.208333333328</v>
      </c>
      <c r="L141" s="9" t="str">
        <f>MONTH(P141) &amp; "/" &amp; DAY(P141) &amp; "/" &amp; YEAR(P141)</f>
        <v>5/7/2015</v>
      </c>
      <c r="M141" s="8" t="str">
        <f>MONTH(L141) &amp; "/" &amp; DAY(L141) &amp; "/" &amp; YEAR(L141)</f>
        <v>5/7/2015</v>
      </c>
      <c r="N141" s="8" t="str">
        <f>RIGHT(M141,4)</f>
        <v>2015</v>
      </c>
      <c r="O141">
        <v>1430974800</v>
      </c>
      <c r="P141" s="9">
        <v>42131.208333333328</v>
      </c>
      <c r="Q141" s="8" t="str">
        <f>MONTH(P141) &amp; "/" &amp; DAY(P141) &amp; "/" &amp; YEAR(P141)</f>
        <v>5/7/2015</v>
      </c>
      <c r="R141" t="b">
        <v>0</v>
      </c>
      <c r="S141" t="b">
        <v>1</v>
      </c>
      <c r="T141" t="s">
        <v>65</v>
      </c>
      <c r="U141" s="5">
        <f>E141/D141</f>
        <v>0.20896851248642778</v>
      </c>
      <c r="V141" s="13">
        <f>AVERAGE(E141:E1140)</f>
        <v>43519.637630662022</v>
      </c>
      <c r="W141" t="str" cm="1">
        <f t="array" ref="W141:X141">_xlfn.TEXTSPLIT(T141,"/")</f>
        <v>technology</v>
      </c>
      <c r="X141" t="str">
        <v>wearables</v>
      </c>
      <c r="Y141" s="1">
        <v>0</v>
      </c>
      <c r="Z141">
        <v>0</v>
      </c>
      <c r="AA141">
        <v>0</v>
      </c>
      <c r="AB141">
        <v>1</v>
      </c>
    </row>
    <row r="142" spans="1:28" ht="33.75" x14ac:dyDescent="0.4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 s="9">
        <v>43156.25</v>
      </c>
      <c r="L142" s="9" t="str">
        <f>MONTH(P142) &amp; "/" &amp; DAY(P142) &amp; "/" &amp; YEAR(P142)</f>
        <v>3/2/2018</v>
      </c>
      <c r="M142" s="8" t="str">
        <f>MONTH(L142) &amp; "/" &amp; DAY(L142) &amp; "/" &amp; YEAR(L142)</f>
        <v>3/2/2018</v>
      </c>
      <c r="N142" s="8" t="str">
        <f>RIGHT(M142,4)</f>
        <v>2018</v>
      </c>
      <c r="O142">
        <v>1519970400</v>
      </c>
      <c r="P142" s="9">
        <v>43161.25</v>
      </c>
      <c r="Q142" s="8" t="str">
        <f>MONTH(P142) &amp; "/" &amp; DAY(P142) &amp; "/" &amp; YEAR(P142)</f>
        <v>3/2/2018</v>
      </c>
      <c r="R142" t="b">
        <v>0</v>
      </c>
      <c r="S142" t="b">
        <v>0</v>
      </c>
      <c r="T142" t="s">
        <v>42</v>
      </c>
      <c r="U142" s="5">
        <f>E142/D142</f>
        <v>2.2316363636363636</v>
      </c>
      <c r="V142" s="13">
        <f>AVERAGE(E142:E1141)</f>
        <v>43547.862790697676</v>
      </c>
      <c r="W142" t="str" cm="1">
        <f t="array" ref="W142:X142">_xlfn.TEXTSPLIT(T142,"/")</f>
        <v>film &amp; video</v>
      </c>
      <c r="X142" t="str">
        <v>documentary</v>
      </c>
      <c r="Y142" s="1">
        <v>0</v>
      </c>
      <c r="Z142">
        <v>0</v>
      </c>
      <c r="AA142">
        <v>0</v>
      </c>
      <c r="AB142">
        <v>0</v>
      </c>
    </row>
    <row r="143" spans="1:28" ht="19.5" x14ac:dyDescent="0.4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 s="9">
        <v>42167.208333333328</v>
      </c>
      <c r="L143" s="9" t="str">
        <f>MONTH(P143) &amp; "/" &amp; DAY(P143) &amp; "/" &amp; YEAR(P143)</f>
        <v>6/18/2015</v>
      </c>
      <c r="M143" s="8" t="str">
        <f>MONTH(L143) &amp; "/" &amp; DAY(L143) &amp; "/" &amp; YEAR(L143)</f>
        <v>6/18/2015</v>
      </c>
      <c r="N143" s="8" t="str">
        <f>RIGHT(M143,4)</f>
        <v>2015</v>
      </c>
      <c r="O143">
        <v>1434603600</v>
      </c>
      <c r="P143" s="9">
        <v>42173.208333333328</v>
      </c>
      <c r="Q143" s="8" t="str">
        <f>MONTH(P143) &amp; "/" &amp; DAY(P143) &amp; "/" &amp; YEAR(P143)</f>
        <v>6/18/2015</v>
      </c>
      <c r="R143" t="b">
        <v>0</v>
      </c>
      <c r="S143" t="b">
        <v>0</v>
      </c>
      <c r="T143" t="s">
        <v>28</v>
      </c>
      <c r="U143" s="5">
        <f>E143/D143</f>
        <v>1.0159097978227061</v>
      </c>
      <c r="V143" s="13">
        <f>AVERAGE(E143:E1142)</f>
        <v>43584.270081490104</v>
      </c>
      <c r="W143" t="str" cm="1">
        <f t="array" ref="W143:X143">_xlfn.TEXTSPLIT(T143,"/")</f>
        <v>technology</v>
      </c>
      <c r="X143" t="str">
        <v>web</v>
      </c>
      <c r="Y143" s="1">
        <v>0</v>
      </c>
      <c r="Z143">
        <v>0</v>
      </c>
      <c r="AA143">
        <v>0</v>
      </c>
      <c r="AB143">
        <v>0</v>
      </c>
    </row>
    <row r="144" spans="1:28" ht="19.5" x14ac:dyDescent="0.4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 s="9">
        <v>41005.208333333336</v>
      </c>
      <c r="L144" s="9" t="str">
        <f>MONTH(P144) &amp; "/" &amp; DAY(P144) &amp; "/" &amp; YEAR(P144)</f>
        <v>5/17/2012</v>
      </c>
      <c r="M144" s="8" t="str">
        <f>MONTH(L144) &amp; "/" &amp; DAY(L144) &amp; "/" &amp; YEAR(L144)</f>
        <v>5/17/2012</v>
      </c>
      <c r="N144" s="8" t="str">
        <f>RIGHT(M144,4)</f>
        <v>2012</v>
      </c>
      <c r="O144">
        <v>1337230800</v>
      </c>
      <c r="P144" s="9">
        <v>41046.208333333336</v>
      </c>
      <c r="Q144" s="8" t="str">
        <f>MONTH(P144) &amp; "/" &amp; DAY(P144) &amp; "/" &amp; YEAR(P144)</f>
        <v>5/17/2012</v>
      </c>
      <c r="R144" t="b">
        <v>0</v>
      </c>
      <c r="S144" t="b">
        <v>0</v>
      </c>
      <c r="T144" t="s">
        <v>28</v>
      </c>
      <c r="U144" s="5">
        <f>E144/D144</f>
        <v>2.3003999999999998</v>
      </c>
      <c r="V144" s="13">
        <f>AVERAGE(E144:E1143)</f>
        <v>43558.933566433567</v>
      </c>
      <c r="W144" t="str" cm="1">
        <f t="array" ref="W144:X144">_xlfn.TEXTSPLIT(T144,"/")</f>
        <v>technology</v>
      </c>
      <c r="X144" t="str">
        <v>web</v>
      </c>
      <c r="Y144" s="1">
        <v>0</v>
      </c>
      <c r="Z144">
        <v>0</v>
      </c>
      <c r="AA144">
        <v>0</v>
      </c>
      <c r="AB144">
        <v>0</v>
      </c>
    </row>
    <row r="145" spans="1:28" ht="19.5" x14ac:dyDescent="0.4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 s="9">
        <v>40357.208333333336</v>
      </c>
      <c r="L145" s="9" t="str">
        <f>MONTH(P145) &amp; "/" &amp; DAY(P145) &amp; "/" &amp; YEAR(P145)</f>
        <v>7/18/2010</v>
      </c>
      <c r="M145" s="8" t="str">
        <f>MONTH(L145) &amp; "/" &amp; DAY(L145) &amp; "/" &amp; YEAR(L145)</f>
        <v>7/18/2010</v>
      </c>
      <c r="N145" s="8" t="str">
        <f>RIGHT(M145,4)</f>
        <v>2010</v>
      </c>
      <c r="O145">
        <v>1279429200</v>
      </c>
      <c r="P145" s="9">
        <v>40377.208333333336</v>
      </c>
      <c r="Q145" s="8" t="str">
        <f>MONTH(P145) &amp; "/" &amp; DAY(P145) &amp; "/" &amp; YEAR(P145)</f>
        <v>7/18/2010</v>
      </c>
      <c r="R145" t="b">
        <v>0</v>
      </c>
      <c r="S145" t="b">
        <v>0</v>
      </c>
      <c r="T145" t="s">
        <v>60</v>
      </c>
      <c r="U145" s="5">
        <f>E145/D145</f>
        <v>1.355925925925926</v>
      </c>
      <c r="V145" s="13">
        <f>AVERAGE(E145:E1144)</f>
        <v>43596.339556592764</v>
      </c>
      <c r="W145" t="str" cm="1">
        <f t="array" ref="W145:X145">_xlfn.TEXTSPLIT(T145,"/")</f>
        <v>music</v>
      </c>
      <c r="X145" t="str">
        <v>indie rock</v>
      </c>
      <c r="Y145" s="1">
        <v>0</v>
      </c>
      <c r="Z145">
        <v>0</v>
      </c>
      <c r="AA145">
        <v>0</v>
      </c>
      <c r="AB145">
        <v>0</v>
      </c>
    </row>
    <row r="146" spans="1:28" ht="19.5" x14ac:dyDescent="0.4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 s="9">
        <v>43633.208333333328</v>
      </c>
      <c r="L146" s="9" t="str">
        <f>MONTH(P146) &amp; "/" &amp; DAY(P146) &amp; "/" &amp; YEAR(P146)</f>
        <v>6/25/2019</v>
      </c>
      <c r="M146" s="8" t="str">
        <f>MONTH(L146) &amp; "/" &amp; DAY(L146) &amp; "/" &amp; YEAR(L146)</f>
        <v>6/25/2019</v>
      </c>
      <c r="N146" s="8" t="str">
        <f>RIGHT(M146,4)</f>
        <v>2019</v>
      </c>
      <c r="O146">
        <v>1561438800</v>
      </c>
      <c r="P146" s="9">
        <v>43641.208333333328</v>
      </c>
      <c r="Q146" s="8" t="str">
        <f>MONTH(P146) &amp; "/" &amp; DAY(P146) &amp; "/" &amp; YEAR(P146)</f>
        <v>6/25/2019</v>
      </c>
      <c r="R146" t="b">
        <v>0</v>
      </c>
      <c r="S146" t="b">
        <v>0</v>
      </c>
      <c r="T146" t="s">
        <v>33</v>
      </c>
      <c r="U146" s="5">
        <f>E146/D146</f>
        <v>1.2909999999999999</v>
      </c>
      <c r="V146" s="13">
        <f>AVERAGE(E146:E1145)</f>
        <v>43638.71612149533</v>
      </c>
      <c r="W146" t="str" cm="1">
        <f t="array" ref="W146:X146">_xlfn.TEXTSPLIT(T146,"/")</f>
        <v>theater</v>
      </c>
      <c r="X146" t="str">
        <v>plays</v>
      </c>
      <c r="Y146" s="1">
        <v>0</v>
      </c>
      <c r="Z146">
        <v>0</v>
      </c>
      <c r="AA146">
        <v>0</v>
      </c>
      <c r="AB146">
        <v>0</v>
      </c>
    </row>
    <row r="147" spans="1:28" ht="19.5" x14ac:dyDescent="0.4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 s="9">
        <v>41889.208333333336</v>
      </c>
      <c r="L147" s="9" t="str">
        <f>MONTH(P147) &amp; "/" &amp; DAY(P147) &amp; "/" &amp; YEAR(P147)</f>
        <v>9/12/2014</v>
      </c>
      <c r="M147" s="8" t="str">
        <f>MONTH(L147) &amp; "/" &amp; DAY(L147) &amp; "/" &amp; YEAR(L147)</f>
        <v>9/12/2014</v>
      </c>
      <c r="N147" s="8" t="str">
        <f>RIGHT(M147,4)</f>
        <v>2014</v>
      </c>
      <c r="O147">
        <v>1410498000</v>
      </c>
      <c r="P147" s="9">
        <v>41894.208333333336</v>
      </c>
      <c r="Q147" s="8" t="str">
        <f>MONTH(P147) &amp; "/" &amp; DAY(P147) &amp; "/" &amp; YEAR(P147)</f>
        <v>9/12/2014</v>
      </c>
      <c r="R147" t="b">
        <v>0</v>
      </c>
      <c r="S147" t="b">
        <v>0</v>
      </c>
      <c r="T147" t="s">
        <v>65</v>
      </c>
      <c r="U147" s="5">
        <f>E147/D147</f>
        <v>2.3651200000000001</v>
      </c>
      <c r="V147" s="13">
        <f>AVERAGE(E147:E1146)</f>
        <v>43676.166081871343</v>
      </c>
      <c r="W147" t="str" cm="1">
        <f t="array" ref="W147:X147">_xlfn.TEXTSPLIT(T147,"/")</f>
        <v>technology</v>
      </c>
      <c r="X147" t="str">
        <v>wearables</v>
      </c>
      <c r="Y147" s="1">
        <v>0</v>
      </c>
      <c r="Z147">
        <v>0</v>
      </c>
      <c r="AA147">
        <v>0</v>
      </c>
      <c r="AB147">
        <v>0</v>
      </c>
    </row>
    <row r="148" spans="1:28" ht="33.75" x14ac:dyDescent="0.4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 s="9">
        <v>40855.25</v>
      </c>
      <c r="L148" s="9" t="str">
        <f>MONTH(P148) &amp; "/" &amp; DAY(P148) &amp; "/" &amp; YEAR(P148)</f>
        <v>11/28/2011</v>
      </c>
      <c r="M148" s="8" t="str">
        <f>MONTH(L148) &amp; "/" &amp; DAY(L148) &amp; "/" &amp; YEAR(L148)</f>
        <v>11/28/2011</v>
      </c>
      <c r="N148" s="8" t="str">
        <f>RIGHT(M148,4)</f>
        <v>2011</v>
      </c>
      <c r="O148">
        <v>1322460000</v>
      </c>
      <c r="P148" s="9">
        <v>40875.25</v>
      </c>
      <c r="Q148" s="8" t="str">
        <f>MONTH(P148) &amp; "/" &amp; DAY(P148) &amp; "/" &amp; YEAR(P148)</f>
        <v>11/28/2011</v>
      </c>
      <c r="R148" t="b">
        <v>0</v>
      </c>
      <c r="S148" t="b">
        <v>0</v>
      </c>
      <c r="T148" t="s">
        <v>33</v>
      </c>
      <c r="U148" s="5">
        <f>E148/D148</f>
        <v>0.17249999999999999</v>
      </c>
      <c r="V148" s="13">
        <f>AVERAGE(E148:E1147)</f>
        <v>43658.072599531617</v>
      </c>
      <c r="W148" t="str" cm="1">
        <f t="array" ref="W148:X148">_xlfn.TEXTSPLIT(T148,"/")</f>
        <v>theater</v>
      </c>
      <c r="X148" t="str">
        <v>plays</v>
      </c>
      <c r="Y148" s="1">
        <v>1</v>
      </c>
      <c r="Z148">
        <v>0</v>
      </c>
      <c r="AA148">
        <v>0</v>
      </c>
      <c r="AB148">
        <v>0</v>
      </c>
    </row>
    <row r="149" spans="1:28" ht="19.5" x14ac:dyDescent="0.4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 s="9">
        <v>42534.208333333328</v>
      </c>
      <c r="L149" s="9" t="str">
        <f>MONTH(P149) &amp; "/" &amp; DAY(P149) &amp; "/" &amp; YEAR(P149)</f>
        <v>6/19/2016</v>
      </c>
      <c r="M149" s="8" t="str">
        <f>MONTH(L149) &amp; "/" &amp; DAY(L149) &amp; "/" &amp; YEAR(L149)</f>
        <v>6/19/2016</v>
      </c>
      <c r="N149" s="8" t="str">
        <f>RIGHT(M149,4)</f>
        <v>2016</v>
      </c>
      <c r="O149">
        <v>1466312400</v>
      </c>
      <c r="P149" s="9">
        <v>42540.208333333328</v>
      </c>
      <c r="Q149" s="8" t="str">
        <f>MONTH(P149) &amp; "/" &amp; DAY(P149) &amp; "/" &amp; YEAR(P149)</f>
        <v>6/19/2016</v>
      </c>
      <c r="R149" t="b">
        <v>0</v>
      </c>
      <c r="S149" t="b">
        <v>1</v>
      </c>
      <c r="T149" t="s">
        <v>33</v>
      </c>
      <c r="U149" s="5">
        <f>E149/D149</f>
        <v>1.1249397590361445</v>
      </c>
      <c r="V149" s="13">
        <f>AVERAGE(E149:E1148)</f>
        <v>43707.474794841735</v>
      </c>
      <c r="W149" t="str" cm="1">
        <f t="array" ref="W149:X149">_xlfn.TEXTSPLIT(T149,"/")</f>
        <v>theater</v>
      </c>
      <c r="X149" t="str">
        <v>plays</v>
      </c>
      <c r="Y149" s="1">
        <v>0</v>
      </c>
      <c r="Z149">
        <v>0</v>
      </c>
      <c r="AA149">
        <v>0</v>
      </c>
      <c r="AB149">
        <v>0</v>
      </c>
    </row>
    <row r="150" spans="1:28" ht="19.5" x14ac:dyDescent="0.4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 s="9">
        <v>42941.208333333328</v>
      </c>
      <c r="L150" s="9" t="str">
        <f>MONTH(P150) &amp; "/" &amp; DAY(P150) &amp; "/" &amp; YEAR(P150)</f>
        <v>8/3/2017</v>
      </c>
      <c r="M150" s="8" t="str">
        <f>MONTH(L150) &amp; "/" &amp; DAY(L150) &amp; "/" &amp; YEAR(L150)</f>
        <v>8/3/2017</v>
      </c>
      <c r="N150" s="8" t="str">
        <f>RIGHT(M150,4)</f>
        <v>2017</v>
      </c>
      <c r="O150">
        <v>1501736400</v>
      </c>
      <c r="P150" s="9">
        <v>42950.208333333328</v>
      </c>
      <c r="Q150" s="8" t="str">
        <f>MONTH(P150) &amp; "/" &amp; DAY(P150) &amp; "/" &amp; YEAR(P150)</f>
        <v>8/3/2017</v>
      </c>
      <c r="R150" t="b">
        <v>0</v>
      </c>
      <c r="S150" t="b">
        <v>0</v>
      </c>
      <c r="T150" t="s">
        <v>65</v>
      </c>
      <c r="U150" s="5">
        <f>E150/D150</f>
        <v>1.2102150537634409</v>
      </c>
      <c r="V150" s="13">
        <f>AVERAGE(E150:E1149)</f>
        <v>43747.815727699533</v>
      </c>
      <c r="W150" t="str" cm="1">
        <f t="array" ref="W150:X150">_xlfn.TEXTSPLIT(T150,"/")</f>
        <v>technology</v>
      </c>
      <c r="X150" t="str">
        <v>wearables</v>
      </c>
      <c r="Y150" s="1">
        <v>0</v>
      </c>
      <c r="Z150">
        <v>0</v>
      </c>
      <c r="AA150">
        <v>0</v>
      </c>
      <c r="AB150">
        <v>0</v>
      </c>
    </row>
    <row r="151" spans="1:28" ht="19.5" x14ac:dyDescent="0.4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 s="9">
        <v>41275.25</v>
      </c>
      <c r="L151" s="9" t="str">
        <f>MONTH(P151) &amp; "/" &amp; DAY(P151) &amp; "/" &amp; YEAR(P151)</f>
        <v>2/22/2013</v>
      </c>
      <c r="M151" s="8" t="str">
        <f>MONTH(L151) &amp; "/" &amp; DAY(L151) &amp; "/" &amp; YEAR(L151)</f>
        <v>2/22/2013</v>
      </c>
      <c r="N151" s="8" t="str">
        <f>RIGHT(M151,4)</f>
        <v>2013</v>
      </c>
      <c r="O151">
        <v>1361512800</v>
      </c>
      <c r="P151" s="9">
        <v>41327.25</v>
      </c>
      <c r="Q151" s="8" t="str">
        <f>MONTH(P151) &amp; "/" &amp; DAY(P151) &amp; "/" &amp; YEAR(P151)</f>
        <v>2/22/2013</v>
      </c>
      <c r="R151" t="b">
        <v>0</v>
      </c>
      <c r="S151" t="b">
        <v>0</v>
      </c>
      <c r="T151" t="s">
        <v>60</v>
      </c>
      <c r="U151" s="5">
        <f>E151/D151</f>
        <v>2.1987096774193549</v>
      </c>
      <c r="V151" s="13">
        <f>AVERAGE(E151:E1150)</f>
        <v>43785.997649823737</v>
      </c>
      <c r="W151" t="str" cm="1">
        <f t="array" ref="W151:X151">_xlfn.TEXTSPLIT(T151,"/")</f>
        <v>music</v>
      </c>
      <c r="X151" t="str">
        <v>indie rock</v>
      </c>
      <c r="Y151" s="1">
        <v>0</v>
      </c>
      <c r="Z151">
        <v>0</v>
      </c>
      <c r="AA151">
        <v>0</v>
      </c>
      <c r="AB151">
        <v>0</v>
      </c>
    </row>
    <row r="152" spans="1:28" ht="19.5" x14ac:dyDescent="0.4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 s="9">
        <v>43450.25</v>
      </c>
      <c r="L152" s="9" t="str">
        <f>MONTH(P152) &amp; "/" &amp; DAY(P152) &amp; "/" &amp; YEAR(P152)</f>
        <v>12/17/2018</v>
      </c>
      <c r="M152" s="8" t="str">
        <f>MONTH(L152) &amp; "/" &amp; DAY(L152) &amp; "/" &amp; YEAR(L152)</f>
        <v>12/17/2018</v>
      </c>
      <c r="N152" s="8" t="str">
        <f>RIGHT(M152,4)</f>
        <v>2018</v>
      </c>
      <c r="O152">
        <v>1545026400</v>
      </c>
      <c r="P152" s="9">
        <v>43451.25</v>
      </c>
      <c r="Q152" s="8" t="str">
        <f>MONTH(P152) &amp; "/" &amp; DAY(P152) &amp; "/" &amp; YEAR(P152)</f>
        <v>12/17/2018</v>
      </c>
      <c r="R152" t="b">
        <v>0</v>
      </c>
      <c r="S152" t="b">
        <v>0</v>
      </c>
      <c r="T152" t="s">
        <v>23</v>
      </c>
      <c r="U152" s="5">
        <f>E152/D152</f>
        <v>0.01</v>
      </c>
      <c r="V152" s="13">
        <f>AVERAGE(E152:E1151)</f>
        <v>43821.472941176471</v>
      </c>
      <c r="W152" t="str" cm="1">
        <f t="array" ref="W152:X152">_xlfn.TEXTSPLIT(T152,"/")</f>
        <v>music</v>
      </c>
      <c r="X152" t="str">
        <v>rock</v>
      </c>
      <c r="Y152" s="1">
        <v>0</v>
      </c>
      <c r="Z152">
        <v>0</v>
      </c>
      <c r="AA152">
        <v>0</v>
      </c>
      <c r="AB152">
        <v>1</v>
      </c>
    </row>
    <row r="153" spans="1:28" ht="19.5" x14ac:dyDescent="0.4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 s="9">
        <v>41799.208333333336</v>
      </c>
      <c r="L153" s="9" t="str">
        <f>MONTH(P153) &amp; "/" &amp; DAY(P153) &amp; "/" &amp; YEAR(P153)</f>
        <v>7/30/2014</v>
      </c>
      <c r="M153" s="8" t="str">
        <f>MONTH(L153) &amp; "/" &amp; DAY(L153) &amp; "/" &amp; YEAR(L153)</f>
        <v>7/30/2014</v>
      </c>
      <c r="N153" s="8" t="str">
        <f>RIGHT(M153,4)</f>
        <v>2014</v>
      </c>
      <c r="O153">
        <v>1406696400</v>
      </c>
      <c r="P153" s="9">
        <v>41850.208333333336</v>
      </c>
      <c r="Q153" s="8" t="str">
        <f>MONTH(P153) &amp; "/" &amp; DAY(P153) &amp; "/" &amp; YEAR(P153)</f>
        <v>7/30/2014</v>
      </c>
      <c r="R153" t="b">
        <v>0</v>
      </c>
      <c r="S153" t="b">
        <v>0</v>
      </c>
      <c r="T153" t="s">
        <v>50</v>
      </c>
      <c r="U153" s="5">
        <f>E153/D153</f>
        <v>0.64166909620991253</v>
      </c>
      <c r="V153" s="13">
        <f>AVERAGE(E153:E1152)</f>
        <v>43873.087161366311</v>
      </c>
      <c r="W153" t="str" cm="1">
        <f t="array" ref="W153:X153">_xlfn.TEXTSPLIT(T153,"/")</f>
        <v>music</v>
      </c>
      <c r="X153" t="str">
        <v>electric music</v>
      </c>
      <c r="Y153" s="1">
        <v>0</v>
      </c>
      <c r="Z153">
        <v>0</v>
      </c>
      <c r="AA153">
        <v>0</v>
      </c>
      <c r="AB153">
        <v>1</v>
      </c>
    </row>
    <row r="154" spans="1:28" ht="19.5" x14ac:dyDescent="0.4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 s="9">
        <v>42783.25</v>
      </c>
      <c r="L154" s="9" t="str">
        <f>MONTH(P154) &amp; "/" &amp; DAY(P154) &amp; "/" &amp; YEAR(P154)</f>
        <v>2/24/2017</v>
      </c>
      <c r="M154" s="8" t="str">
        <f>MONTH(L154) &amp; "/" &amp; DAY(L154) &amp; "/" &amp; YEAR(L154)</f>
        <v>2/24/2017</v>
      </c>
      <c r="N154" s="8" t="str">
        <f>RIGHT(M154,4)</f>
        <v>2017</v>
      </c>
      <c r="O154">
        <v>1487916000</v>
      </c>
      <c r="P154" s="9">
        <v>42790.25</v>
      </c>
      <c r="Q154" s="8" t="str">
        <f>MONTH(P154) &amp; "/" &amp; DAY(P154) &amp; "/" &amp; YEAR(P154)</f>
        <v>2/24/2017</v>
      </c>
      <c r="R154" t="b">
        <v>0</v>
      </c>
      <c r="S154" t="b">
        <v>0</v>
      </c>
      <c r="T154" t="s">
        <v>60</v>
      </c>
      <c r="U154" s="5">
        <f>E154/D154</f>
        <v>4.2306746987951804</v>
      </c>
      <c r="V154" s="13">
        <f>AVERAGE(E154:E1153)</f>
        <v>43821.007075471702</v>
      </c>
      <c r="W154" t="str" cm="1">
        <f t="array" ref="W154:X154">_xlfn.TEXTSPLIT(T154,"/")</f>
        <v>music</v>
      </c>
      <c r="X154" t="str">
        <v>indie rock</v>
      </c>
      <c r="Y154" s="1">
        <v>0</v>
      </c>
      <c r="Z154">
        <v>0</v>
      </c>
      <c r="AA154">
        <v>0</v>
      </c>
      <c r="AB154">
        <v>0</v>
      </c>
    </row>
    <row r="155" spans="1:28" ht="19.5" x14ac:dyDescent="0.4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 s="9">
        <v>41201.208333333336</v>
      </c>
      <c r="L155" s="9" t="str">
        <f>MONTH(P155) &amp; "/" &amp; DAY(P155) &amp; "/" &amp; YEAR(P155)</f>
        <v>10/25/2012</v>
      </c>
      <c r="M155" s="8" t="str">
        <f>MONTH(L155) &amp; "/" &amp; DAY(L155) &amp; "/" &amp; YEAR(L155)</f>
        <v>10/25/2012</v>
      </c>
      <c r="N155" s="8" t="str">
        <f>RIGHT(M155,4)</f>
        <v>2012</v>
      </c>
      <c r="O155">
        <v>1351141200</v>
      </c>
      <c r="P155" s="9">
        <v>41207.208333333336</v>
      </c>
      <c r="Q155" s="8" t="str">
        <f>MONTH(P155) &amp; "/" &amp; DAY(P155) &amp; "/" &amp; YEAR(P155)</f>
        <v>10/25/2012</v>
      </c>
      <c r="R155" t="b">
        <v>0</v>
      </c>
      <c r="S155" t="b">
        <v>0</v>
      </c>
      <c r="T155" t="s">
        <v>33</v>
      </c>
      <c r="U155" s="5">
        <f>E155/D155</f>
        <v>0.92984160506863778</v>
      </c>
      <c r="V155" s="13">
        <f>AVERAGE(E155:E1154)</f>
        <v>43665.455726092092</v>
      </c>
      <c r="W155" t="str" cm="1">
        <f t="array" ref="W155:X155">_xlfn.TEXTSPLIT(T155,"/")</f>
        <v>theater</v>
      </c>
      <c r="X155" t="str">
        <v>plays</v>
      </c>
      <c r="Y155" s="1">
        <v>0</v>
      </c>
      <c r="Z155">
        <v>0</v>
      </c>
      <c r="AA155">
        <v>0</v>
      </c>
      <c r="AB155">
        <v>1</v>
      </c>
    </row>
    <row r="156" spans="1:28" ht="19.5" x14ac:dyDescent="0.4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 s="9">
        <v>42502.208333333328</v>
      </c>
      <c r="L156" s="9" t="str">
        <f>MONTH(P156) &amp; "/" &amp; DAY(P156) &amp; "/" &amp; YEAR(P156)</f>
        <v>6/4/2016</v>
      </c>
      <c r="M156" s="8" t="str">
        <f>MONTH(L156) &amp; "/" &amp; DAY(L156) &amp; "/" &amp; YEAR(L156)</f>
        <v>6/4/2016</v>
      </c>
      <c r="N156" s="8" t="str">
        <f>RIGHT(M156,4)</f>
        <v>2016</v>
      </c>
      <c r="O156">
        <v>1465016400</v>
      </c>
      <c r="P156" s="9">
        <v>42525.208333333328</v>
      </c>
      <c r="Q156" s="8" t="str">
        <f>MONTH(P156) &amp; "/" &amp; DAY(P156) &amp; "/" &amp; YEAR(P156)</f>
        <v>6/4/2016</v>
      </c>
      <c r="R156" t="b">
        <v>0</v>
      </c>
      <c r="S156" t="b">
        <v>1</v>
      </c>
      <c r="T156" t="s">
        <v>60</v>
      </c>
      <c r="U156" s="5">
        <f>E156/D156</f>
        <v>0.58756567425569173</v>
      </c>
      <c r="V156" s="13">
        <f>AVERAGE(E156:E1155)</f>
        <v>43508.899527186761</v>
      </c>
      <c r="W156" t="str" cm="1">
        <f t="array" ref="W156:X156">_xlfn.TEXTSPLIT(T156,"/")</f>
        <v>music</v>
      </c>
      <c r="X156" t="str">
        <v>indie rock</v>
      </c>
      <c r="Y156" s="1">
        <v>0</v>
      </c>
      <c r="Z156">
        <v>0</v>
      </c>
      <c r="AA156">
        <v>0</v>
      </c>
      <c r="AB156">
        <v>1</v>
      </c>
    </row>
    <row r="157" spans="1:28" ht="19.5" x14ac:dyDescent="0.4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 s="9">
        <v>40262.208333333336</v>
      </c>
      <c r="L157" s="9" t="str">
        <f>MONTH(P157) &amp; "/" &amp; DAY(P157) &amp; "/" &amp; YEAR(P157)</f>
        <v>4/9/2010</v>
      </c>
      <c r="M157" s="8" t="str">
        <f>MONTH(L157) &amp; "/" &amp; DAY(L157) &amp; "/" &amp; YEAR(L157)</f>
        <v>4/9/2010</v>
      </c>
      <c r="N157" s="8" t="str">
        <f>RIGHT(M157,4)</f>
        <v>2010</v>
      </c>
      <c r="O157">
        <v>1270789200</v>
      </c>
      <c r="P157" s="9">
        <v>40277.208333333336</v>
      </c>
      <c r="Q157" s="8" t="str">
        <f>MONTH(P157) &amp; "/" &amp; DAY(P157) &amp; "/" &amp; YEAR(P157)</f>
        <v>4/9/2010</v>
      </c>
      <c r="R157" t="b">
        <v>0</v>
      </c>
      <c r="S157" t="b">
        <v>0</v>
      </c>
      <c r="T157" t="s">
        <v>33</v>
      </c>
      <c r="U157" s="5">
        <f>E157/D157</f>
        <v>0.65022222222222226</v>
      </c>
      <c r="V157" s="13">
        <f>AVERAGE(E157:E1156)</f>
        <v>43441.276923076926</v>
      </c>
      <c r="W157" t="str" cm="1">
        <f t="array" ref="W157:X157">_xlfn.TEXTSPLIT(T157,"/")</f>
        <v>theater</v>
      </c>
      <c r="X157" t="str">
        <v>plays</v>
      </c>
      <c r="Y157" s="1">
        <v>0</v>
      </c>
      <c r="Z157">
        <v>0</v>
      </c>
      <c r="AA157">
        <v>0</v>
      </c>
      <c r="AB157">
        <v>1</v>
      </c>
    </row>
    <row r="158" spans="1:28" ht="19.5" x14ac:dyDescent="0.4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 s="9">
        <v>43743.208333333328</v>
      </c>
      <c r="L158" s="9" t="str">
        <f>MONTH(P158) &amp; "/" &amp; DAY(P158) &amp; "/" &amp; YEAR(P158)</f>
        <v>10/29/2019</v>
      </c>
      <c r="M158" s="8" t="str">
        <f>MONTH(L158) &amp; "/" &amp; DAY(L158) &amp; "/" &amp; YEAR(L158)</f>
        <v>10/29/2019</v>
      </c>
      <c r="N158" s="8" t="str">
        <f>RIGHT(M158,4)</f>
        <v>2019</v>
      </c>
      <c r="O158">
        <v>1572325200</v>
      </c>
      <c r="P158" s="9">
        <v>43767.208333333328</v>
      </c>
      <c r="Q158" s="8" t="str">
        <f>MONTH(P158) &amp; "/" &amp; DAY(P158) &amp; "/" &amp; YEAR(P158)</f>
        <v>10/29/2019</v>
      </c>
      <c r="R158" t="b">
        <v>0</v>
      </c>
      <c r="S158" t="b">
        <v>0</v>
      </c>
      <c r="T158" t="s">
        <v>23</v>
      </c>
      <c r="U158" s="5">
        <f>E158/D158</f>
        <v>0.73939560439560437</v>
      </c>
      <c r="V158" s="13">
        <f>AVERAGE(E158:E1157)</f>
        <v>43385.276066350714</v>
      </c>
      <c r="W158" t="str" cm="1">
        <f t="array" ref="W158:X158">_xlfn.TEXTSPLIT(T158,"/")</f>
        <v>music</v>
      </c>
      <c r="X158" t="str">
        <v>rock</v>
      </c>
      <c r="Y158" s="1">
        <v>1</v>
      </c>
      <c r="Z158">
        <v>0</v>
      </c>
      <c r="AA158">
        <v>0</v>
      </c>
      <c r="AB158">
        <v>0</v>
      </c>
    </row>
    <row r="159" spans="1:28" ht="19.5" x14ac:dyDescent="0.4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 s="9">
        <v>41638.25</v>
      </c>
      <c r="L159" s="9" t="str">
        <f>MONTH(P159) &amp; "/" &amp; DAY(P159) &amp; "/" &amp; YEAR(P159)</f>
        <v>1/11/2014</v>
      </c>
      <c r="M159" s="8" t="str">
        <f>MONTH(L159) &amp; "/" &amp; DAY(L159) &amp; "/" &amp; YEAR(L159)</f>
        <v>1/11/2014</v>
      </c>
      <c r="N159" s="8" t="str">
        <f>RIGHT(M159,4)</f>
        <v>2014</v>
      </c>
      <c r="O159">
        <v>1389420000</v>
      </c>
      <c r="P159" s="9">
        <v>41650.25</v>
      </c>
      <c r="Q159" s="8" t="str">
        <f>MONTH(P159) &amp; "/" &amp; DAY(P159) &amp; "/" &amp; YEAR(P159)</f>
        <v>1/11/2014</v>
      </c>
      <c r="R159" t="b">
        <v>0</v>
      </c>
      <c r="S159" t="b">
        <v>0</v>
      </c>
      <c r="T159" t="s">
        <v>122</v>
      </c>
      <c r="U159" s="5">
        <f>E159/D159</f>
        <v>0.52666666666666662</v>
      </c>
      <c r="V159" s="13">
        <f>AVERAGE(E159:E1158)</f>
        <v>43404.814946619219</v>
      </c>
      <c r="W159" t="str" cm="1">
        <f t="array" ref="W159:X159">_xlfn.TEXTSPLIT(T159,"/")</f>
        <v>photography</v>
      </c>
      <c r="X159" t="str">
        <v>photography books</v>
      </c>
      <c r="Y159" s="1">
        <v>0</v>
      </c>
      <c r="Z159">
        <v>0</v>
      </c>
      <c r="AA159">
        <v>0</v>
      </c>
      <c r="AB159">
        <v>1</v>
      </c>
    </row>
    <row r="160" spans="1:28" ht="19.5" x14ac:dyDescent="0.4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 s="9">
        <v>42346.25</v>
      </c>
      <c r="L160" s="9" t="str">
        <f>MONTH(P160) &amp; "/" &amp; DAY(P160) &amp; "/" &amp; YEAR(P160)</f>
        <v>12/9/2015</v>
      </c>
      <c r="M160" s="8" t="str">
        <f>MONTH(L160) &amp; "/" &amp; DAY(L160) &amp; "/" &amp; YEAR(L160)</f>
        <v>12/9/2015</v>
      </c>
      <c r="N160" s="8" t="str">
        <f>RIGHT(M160,4)</f>
        <v>2015</v>
      </c>
      <c r="O160">
        <v>1449640800</v>
      </c>
      <c r="P160" s="9">
        <v>42347.25</v>
      </c>
      <c r="Q160" s="8" t="str">
        <f>MONTH(P160) &amp; "/" &amp; DAY(P160) &amp; "/" &amp; YEAR(P160)</f>
        <v>12/9/2015</v>
      </c>
      <c r="R160" t="b">
        <v>0</v>
      </c>
      <c r="S160" t="b">
        <v>0</v>
      </c>
      <c r="T160" t="s">
        <v>23</v>
      </c>
      <c r="U160" s="5">
        <f>E160/D160</f>
        <v>2.2095238095238097</v>
      </c>
      <c r="V160" s="13">
        <f>AVERAGE(E160:E1159)</f>
        <v>43453.737529691214</v>
      </c>
      <c r="W160" t="str" cm="1">
        <f t="array" ref="W160:X160">_xlfn.TEXTSPLIT(T160,"/")</f>
        <v>music</v>
      </c>
      <c r="X160" t="str">
        <v>rock</v>
      </c>
      <c r="Y160" s="1">
        <v>0</v>
      </c>
      <c r="Z160">
        <v>0</v>
      </c>
      <c r="AA160">
        <v>0</v>
      </c>
      <c r="AB160">
        <v>0</v>
      </c>
    </row>
    <row r="161" spans="1:28" ht="19.5" x14ac:dyDescent="0.4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 s="9">
        <v>43551.208333333328</v>
      </c>
      <c r="L161" s="9" t="str">
        <f>MONTH(P161) &amp; "/" &amp; DAY(P161) &amp; "/" &amp; YEAR(P161)</f>
        <v>4/14/2019</v>
      </c>
      <c r="M161" s="8" t="str">
        <f>MONTH(L161) &amp; "/" &amp; DAY(L161) &amp; "/" &amp; YEAR(L161)</f>
        <v>4/14/2019</v>
      </c>
      <c r="N161" s="8" t="str">
        <f>RIGHT(M161,4)</f>
        <v>2019</v>
      </c>
      <c r="O161">
        <v>1555218000</v>
      </c>
      <c r="P161" s="9">
        <v>43569.208333333328</v>
      </c>
      <c r="Q161" s="8" t="str">
        <f>MONTH(P161) &amp; "/" &amp; DAY(P161) &amp; "/" &amp; YEAR(P161)</f>
        <v>4/14/2019</v>
      </c>
      <c r="R161" t="b">
        <v>0</v>
      </c>
      <c r="S161" t="b">
        <v>1</v>
      </c>
      <c r="T161" t="s">
        <v>33</v>
      </c>
      <c r="U161" s="5">
        <f>E161/D161</f>
        <v>1.0001150627615063</v>
      </c>
      <c r="V161" s="13">
        <f>AVERAGE(E161:E1160)</f>
        <v>43499.889417360282</v>
      </c>
      <c r="W161" t="str" cm="1">
        <f t="array" ref="W161:X161">_xlfn.TEXTSPLIT(T161,"/")</f>
        <v>theater</v>
      </c>
      <c r="X161" t="str">
        <v>plays</v>
      </c>
      <c r="Y161" s="1">
        <v>0</v>
      </c>
      <c r="Z161">
        <v>0</v>
      </c>
      <c r="AA161">
        <v>0</v>
      </c>
      <c r="AB161">
        <v>0</v>
      </c>
    </row>
    <row r="162" spans="1:28" ht="19.5" x14ac:dyDescent="0.4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 s="9">
        <v>43582.208333333328</v>
      </c>
      <c r="L162" s="9" t="str">
        <f>MONTH(P162) &amp; "/" &amp; DAY(P162) &amp; "/" &amp; YEAR(P162)</f>
        <v>5/13/2019</v>
      </c>
      <c r="M162" s="8" t="str">
        <f>MONTH(L162) &amp; "/" &amp; DAY(L162) &amp; "/" &amp; YEAR(L162)</f>
        <v>5/13/2019</v>
      </c>
      <c r="N162" s="8" t="str">
        <f>RIGHT(M162,4)</f>
        <v>2019</v>
      </c>
      <c r="O162">
        <v>1557723600</v>
      </c>
      <c r="P162" s="9">
        <v>43598.208333333328</v>
      </c>
      <c r="Q162" s="8" t="str">
        <f>MONTH(P162) &amp; "/" &amp; DAY(P162) &amp; "/" &amp; YEAR(P162)</f>
        <v>5/13/2019</v>
      </c>
      <c r="R162" t="b">
        <v>0</v>
      </c>
      <c r="S162" t="b">
        <v>0</v>
      </c>
      <c r="T162" t="s">
        <v>65</v>
      </c>
      <c r="U162" s="5">
        <f>E162/D162</f>
        <v>1.6231249999999999</v>
      </c>
      <c r="V162" s="13">
        <f>AVERAGE(E162:E1161)</f>
        <v>43324.029761904763</v>
      </c>
      <c r="W162" t="str" cm="1">
        <f t="array" ref="W162:X162">_xlfn.TEXTSPLIT(T162,"/")</f>
        <v>technology</v>
      </c>
      <c r="X162" t="str">
        <v>wearables</v>
      </c>
      <c r="Y162" s="1">
        <v>0</v>
      </c>
      <c r="Z162">
        <v>0</v>
      </c>
      <c r="AA162">
        <v>0</v>
      </c>
      <c r="AB162">
        <v>0</v>
      </c>
    </row>
    <row r="163" spans="1:28" ht="33.75" x14ac:dyDescent="0.4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 s="9">
        <v>42270.208333333328</v>
      </c>
      <c r="L163" s="9" t="str">
        <f>MONTH(P163) &amp; "/" &amp; DAY(P163) &amp; "/" &amp; YEAR(P163)</f>
        <v>9/29/2015</v>
      </c>
      <c r="M163" s="8" t="str">
        <f>MONTH(L163) &amp; "/" &amp; DAY(L163) &amp; "/" &amp; YEAR(L163)</f>
        <v>9/29/2015</v>
      </c>
      <c r="N163" s="8" t="str">
        <f>RIGHT(M163,4)</f>
        <v>2015</v>
      </c>
      <c r="O163">
        <v>1443502800</v>
      </c>
      <c r="P163" s="9">
        <v>42276.208333333328</v>
      </c>
      <c r="Q163" s="8" t="str">
        <f>MONTH(P163) &amp; "/" &amp; DAY(P163) &amp; "/" &amp; YEAR(P163)</f>
        <v>9/29/2015</v>
      </c>
      <c r="R163" t="b">
        <v>0</v>
      </c>
      <c r="S163" t="b">
        <v>1</v>
      </c>
      <c r="T163" t="s">
        <v>28</v>
      </c>
      <c r="U163" s="5">
        <f>E163/D163</f>
        <v>0.78181818181818186</v>
      </c>
      <c r="V163" s="13">
        <f>AVERAGE(E163:E1162)</f>
        <v>43360.190703218119</v>
      </c>
      <c r="W163" t="str" cm="1">
        <f t="array" ref="W163:X163">_xlfn.TEXTSPLIT(T163,"/")</f>
        <v>technology</v>
      </c>
      <c r="X163" t="str">
        <v>web</v>
      </c>
      <c r="Y163" s="1">
        <v>0</v>
      </c>
      <c r="Z163">
        <v>0</v>
      </c>
      <c r="AA163">
        <v>0</v>
      </c>
      <c r="AB163">
        <v>1</v>
      </c>
    </row>
    <row r="164" spans="1:28" ht="33.75" x14ac:dyDescent="0.4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 s="9">
        <v>43442.25</v>
      </c>
      <c r="L164" s="9" t="str">
        <f>MONTH(P164) &amp; "/" &amp; DAY(P164) &amp; "/" &amp; YEAR(P164)</f>
        <v>1/7/2019</v>
      </c>
      <c r="M164" s="8" t="str">
        <f>MONTH(L164) &amp; "/" &amp; DAY(L164) &amp; "/" &amp; YEAR(L164)</f>
        <v>1/7/2019</v>
      </c>
      <c r="N164" s="8" t="str">
        <f>RIGHT(M164,4)</f>
        <v>2019</v>
      </c>
      <c r="O164">
        <v>1546840800</v>
      </c>
      <c r="P164" s="9">
        <v>43472.25</v>
      </c>
      <c r="Q164" s="8" t="str">
        <f>MONTH(P164) &amp; "/" &amp; DAY(P164) &amp; "/" &amp; YEAR(P164)</f>
        <v>1/7/2019</v>
      </c>
      <c r="R164" t="b">
        <v>0</v>
      </c>
      <c r="S164" t="b">
        <v>0</v>
      </c>
      <c r="T164" t="s">
        <v>23</v>
      </c>
      <c r="U164" s="5">
        <f>E164/D164</f>
        <v>1.4973770491803278</v>
      </c>
      <c r="V164" s="13">
        <f>AVERAGE(E164:E1163)</f>
        <v>43406.801909307876</v>
      </c>
      <c r="W164" t="str" cm="1">
        <f t="array" ref="W164:X164">_xlfn.TEXTSPLIT(T164,"/")</f>
        <v>music</v>
      </c>
      <c r="X164" t="str">
        <v>rock</v>
      </c>
      <c r="Y164" s="1">
        <v>0</v>
      </c>
      <c r="Z164">
        <v>0</v>
      </c>
      <c r="AA164">
        <v>0</v>
      </c>
      <c r="AB164">
        <v>0</v>
      </c>
    </row>
    <row r="165" spans="1:28" ht="19.5" x14ac:dyDescent="0.4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 s="9">
        <v>43028.208333333328</v>
      </c>
      <c r="L165" s="9" t="str">
        <f>MONTH(P165) &amp; "/" &amp; DAY(P165) &amp; "/" &amp; YEAR(P165)</f>
        <v>12/8/2017</v>
      </c>
      <c r="M165" s="8" t="str">
        <f>MONTH(L165) &amp; "/" &amp; DAY(L165) &amp; "/" &amp; YEAR(L165)</f>
        <v>12/8/2017</v>
      </c>
      <c r="N165" s="8" t="str">
        <f>RIGHT(M165,4)</f>
        <v>2017</v>
      </c>
      <c r="O165">
        <v>1512712800</v>
      </c>
      <c r="P165" s="9">
        <v>43077.25</v>
      </c>
      <c r="Q165" s="8" t="str">
        <f>MONTH(P165) &amp; "/" &amp; DAY(P165) &amp; "/" &amp; YEAR(P165)</f>
        <v>12/8/2017</v>
      </c>
      <c r="R165" t="b">
        <v>0</v>
      </c>
      <c r="S165" t="b">
        <v>1</v>
      </c>
      <c r="T165" t="s">
        <v>122</v>
      </c>
      <c r="U165" s="5">
        <f>E165/D165</f>
        <v>2.5325714285714285</v>
      </c>
      <c r="V165" s="13">
        <f>AVERAGE(E165:E1164)</f>
        <v>43447.749103942653</v>
      </c>
      <c r="W165" t="str" cm="1">
        <f t="array" ref="W165:X165">_xlfn.TEXTSPLIT(T165,"/")</f>
        <v>photography</v>
      </c>
      <c r="X165" t="str">
        <v>photography books</v>
      </c>
      <c r="Y165" s="1">
        <v>0</v>
      </c>
      <c r="Z165">
        <v>0</v>
      </c>
      <c r="AA165">
        <v>0</v>
      </c>
      <c r="AB165">
        <v>0</v>
      </c>
    </row>
    <row r="166" spans="1:28" ht="19.5" x14ac:dyDescent="0.4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 s="9">
        <v>43016.208333333328</v>
      </c>
      <c r="L166" s="9" t="str">
        <f>MONTH(P166) &amp; "/" &amp; DAY(P166) &amp; "/" &amp; YEAR(P166)</f>
        <v>10/9/2017</v>
      </c>
      <c r="M166" s="8" t="str">
        <f>MONTH(L166) &amp; "/" &amp; DAY(L166) &amp; "/" &amp; YEAR(L166)</f>
        <v>10/9/2017</v>
      </c>
      <c r="N166" s="8" t="str">
        <f>RIGHT(M166,4)</f>
        <v>2017</v>
      </c>
      <c r="O166">
        <v>1507525200</v>
      </c>
      <c r="P166" s="9">
        <v>43017.208333333328</v>
      </c>
      <c r="Q166" s="8" t="str">
        <f>MONTH(P166) &amp; "/" &amp; DAY(P166) &amp; "/" &amp; YEAR(P166)</f>
        <v>10/9/2017</v>
      </c>
      <c r="R166" t="b">
        <v>0</v>
      </c>
      <c r="S166" t="b">
        <v>0</v>
      </c>
      <c r="T166" t="s">
        <v>33</v>
      </c>
      <c r="U166" s="5">
        <f>E166/D166</f>
        <v>1.0016943521594683</v>
      </c>
      <c r="V166" s="13">
        <f>AVERAGE(E166:E1165)</f>
        <v>43489.117224880385</v>
      </c>
      <c r="W166" t="str" cm="1">
        <f t="array" ref="W166:X166">_xlfn.TEXTSPLIT(T166,"/")</f>
        <v>theater</v>
      </c>
      <c r="X166" t="str">
        <v>plays</v>
      </c>
      <c r="Y166" s="1">
        <v>0</v>
      </c>
      <c r="Z166">
        <v>0</v>
      </c>
      <c r="AA166">
        <v>0</v>
      </c>
      <c r="AB166">
        <v>0</v>
      </c>
    </row>
    <row r="167" spans="1:28" ht="19.5" x14ac:dyDescent="0.4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 s="9">
        <v>42948.208333333328</v>
      </c>
      <c r="L167" s="9" t="str">
        <f>MONTH(P167) &amp; "/" &amp; DAY(P167) &amp; "/" &amp; YEAR(P167)</f>
        <v>9/2/2017</v>
      </c>
      <c r="M167" s="8" t="str">
        <f>MONTH(L167) &amp; "/" &amp; DAY(L167) &amp; "/" &amp; YEAR(L167)</f>
        <v>9/2/2017</v>
      </c>
      <c r="N167" s="8" t="str">
        <f>RIGHT(M167,4)</f>
        <v>2017</v>
      </c>
      <c r="O167">
        <v>1504328400</v>
      </c>
      <c r="P167" s="9">
        <v>42980.208333333328</v>
      </c>
      <c r="Q167" s="8" t="str">
        <f>MONTH(P167) &amp; "/" &amp; DAY(P167) &amp; "/" &amp; YEAR(P167)</f>
        <v>9/2/2017</v>
      </c>
      <c r="R167" t="b">
        <v>0</v>
      </c>
      <c r="S167" t="b">
        <v>0</v>
      </c>
      <c r="T167" t="s">
        <v>28</v>
      </c>
      <c r="U167" s="5">
        <f>E167/D167</f>
        <v>1.2199004424778761</v>
      </c>
      <c r="V167" s="13">
        <f>AVERAGE(E167:E1166)</f>
        <v>43360.655089820357</v>
      </c>
      <c r="W167" t="str" cm="1">
        <f t="array" ref="W167:X167">_xlfn.TEXTSPLIT(T167,"/")</f>
        <v>technology</v>
      </c>
      <c r="X167" t="str">
        <v>web</v>
      </c>
      <c r="Y167" s="1">
        <v>0</v>
      </c>
      <c r="Z167">
        <v>0</v>
      </c>
      <c r="AA167">
        <v>0</v>
      </c>
      <c r="AB167">
        <v>0</v>
      </c>
    </row>
    <row r="168" spans="1:28" ht="19.5" x14ac:dyDescent="0.4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 s="9">
        <v>40534.25</v>
      </c>
      <c r="L168" s="9" t="str">
        <f>MONTH(P168) &amp; "/" &amp; DAY(P168) &amp; "/" &amp; YEAR(P168)</f>
        <v>12/26/2010</v>
      </c>
      <c r="M168" s="8" t="str">
        <f>MONTH(L168) &amp; "/" &amp; DAY(L168) &amp; "/" &amp; YEAR(L168)</f>
        <v>12/26/2010</v>
      </c>
      <c r="N168" s="8" t="str">
        <f>RIGHT(M168,4)</f>
        <v>2010</v>
      </c>
      <c r="O168">
        <v>1293343200</v>
      </c>
      <c r="P168" s="9">
        <v>40538.25</v>
      </c>
      <c r="Q168" s="8" t="str">
        <f>MONTH(P168) &amp; "/" &amp; DAY(P168) &amp; "/" &amp; YEAR(P168)</f>
        <v>12/26/2010</v>
      </c>
      <c r="R168" t="b">
        <v>0</v>
      </c>
      <c r="S168" t="b">
        <v>0</v>
      </c>
      <c r="T168" t="s">
        <v>122</v>
      </c>
      <c r="U168" s="5">
        <f>E168/D168</f>
        <v>1.3713265306122449</v>
      </c>
      <c r="V168" s="13">
        <f>AVERAGE(E168:E1167)</f>
        <v>43280.417266187047</v>
      </c>
      <c r="W168" t="str" cm="1">
        <f t="array" ref="W168:X168">_xlfn.TEXTSPLIT(T168,"/")</f>
        <v>photography</v>
      </c>
      <c r="X168" t="str">
        <v>photography books</v>
      </c>
      <c r="Y168" s="1">
        <v>0</v>
      </c>
      <c r="Z168">
        <v>0</v>
      </c>
      <c r="AA168">
        <v>0</v>
      </c>
      <c r="AB168">
        <v>0</v>
      </c>
    </row>
    <row r="169" spans="1:28" ht="19.5" x14ac:dyDescent="0.4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 s="9">
        <v>41435.208333333336</v>
      </c>
      <c r="L169" s="9" t="str">
        <f>MONTH(P169) &amp; "/" &amp; DAY(P169) &amp; "/" &amp; YEAR(P169)</f>
        <v>6/20/2013</v>
      </c>
      <c r="M169" s="8" t="str">
        <f>MONTH(L169) &amp; "/" &amp; DAY(L169) &amp; "/" &amp; YEAR(L169)</f>
        <v>6/20/2013</v>
      </c>
      <c r="N169" s="8" t="str">
        <f>RIGHT(M169,4)</f>
        <v>2013</v>
      </c>
      <c r="O169">
        <v>1371704400</v>
      </c>
      <c r="P169" s="9">
        <v>41445.208333333336</v>
      </c>
      <c r="Q169" s="8" t="str">
        <f>MONTH(P169) &amp; "/" &amp; DAY(P169) &amp; "/" &amp; YEAR(P169)</f>
        <v>6/20/2013</v>
      </c>
      <c r="R169" t="b">
        <v>0</v>
      </c>
      <c r="S169" t="b">
        <v>0</v>
      </c>
      <c r="T169" t="s">
        <v>33</v>
      </c>
      <c r="U169" s="5">
        <f>E169/D169</f>
        <v>4.155384615384615</v>
      </c>
      <c r="V169" s="13">
        <f>AVERAGE(E169:E1168)</f>
        <v>43316.241296518609</v>
      </c>
      <c r="W169" t="str" cm="1">
        <f t="array" ref="W169:X169">_xlfn.TEXTSPLIT(T169,"/")</f>
        <v>theater</v>
      </c>
      <c r="X169" t="str">
        <v>plays</v>
      </c>
      <c r="Y169" s="1">
        <v>0</v>
      </c>
      <c r="Z169">
        <v>0</v>
      </c>
      <c r="AA169">
        <v>0</v>
      </c>
      <c r="AB169">
        <v>0</v>
      </c>
    </row>
    <row r="170" spans="1:28" ht="19.5" x14ac:dyDescent="0.4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 s="9">
        <v>43518.25</v>
      </c>
      <c r="L170" s="9" t="str">
        <f>MONTH(P170) &amp; "/" &amp; DAY(P170) &amp; "/" &amp; YEAR(P170)</f>
        <v>3/17/2019</v>
      </c>
      <c r="M170" s="8" t="str">
        <f>MONTH(L170) &amp; "/" &amp; DAY(L170) &amp; "/" &amp; YEAR(L170)</f>
        <v>3/17/2019</v>
      </c>
      <c r="N170" s="8" t="str">
        <f>RIGHT(M170,4)</f>
        <v>2019</v>
      </c>
      <c r="O170">
        <v>1552798800</v>
      </c>
      <c r="P170" s="9">
        <v>43541.208333333328</v>
      </c>
      <c r="Q170" s="8" t="str">
        <f>MONTH(P170) &amp; "/" &amp; DAY(P170) &amp; "/" &amp; YEAR(P170)</f>
        <v>3/17/2019</v>
      </c>
      <c r="R170" t="b">
        <v>0</v>
      </c>
      <c r="S170" t="b">
        <v>1</v>
      </c>
      <c r="T170" t="s">
        <v>60</v>
      </c>
      <c r="U170" s="5">
        <f>E170/D170</f>
        <v>0.3130913348946136</v>
      </c>
      <c r="V170" s="13">
        <f>AVERAGE(E170:E1169)</f>
        <v>43355.318509615383</v>
      </c>
      <c r="W170" t="str" cm="1">
        <f t="array" ref="W170:X170">_xlfn.TEXTSPLIT(T170,"/")</f>
        <v>music</v>
      </c>
      <c r="X170" t="str">
        <v>indie rock</v>
      </c>
      <c r="Y170" s="1">
        <v>0</v>
      </c>
      <c r="Z170">
        <v>0</v>
      </c>
      <c r="AA170">
        <v>0</v>
      </c>
      <c r="AB170">
        <v>1</v>
      </c>
    </row>
    <row r="171" spans="1:28" ht="19.5" x14ac:dyDescent="0.4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 s="9">
        <v>41077.208333333336</v>
      </c>
      <c r="L171" s="9" t="str">
        <f>MONTH(P171) &amp; "/" &amp; DAY(P171) &amp; "/" &amp; YEAR(P171)</f>
        <v>7/15/2012</v>
      </c>
      <c r="M171" s="8" t="str">
        <f>MONTH(L171) &amp; "/" &amp; DAY(L171) &amp; "/" &amp; YEAR(L171)</f>
        <v>7/15/2012</v>
      </c>
      <c r="N171" s="8" t="str">
        <f>RIGHT(M171,4)</f>
        <v>2012</v>
      </c>
      <c r="O171">
        <v>1342328400</v>
      </c>
      <c r="P171" s="9">
        <v>41105.208333333336</v>
      </c>
      <c r="Q171" s="8" t="str">
        <f>MONTH(P171) &amp; "/" &amp; DAY(P171) &amp; "/" &amp; YEAR(P171)</f>
        <v>7/15/2012</v>
      </c>
      <c r="R171" t="b">
        <v>0</v>
      </c>
      <c r="S171" t="b">
        <v>1</v>
      </c>
      <c r="T171" t="s">
        <v>100</v>
      </c>
      <c r="U171" s="5">
        <f>E171/D171</f>
        <v>4.240815450643777</v>
      </c>
      <c r="V171" s="13">
        <f>AVERAGE(E171:E1170)</f>
        <v>43359.227436823108</v>
      </c>
      <c r="W171" t="str" cm="1">
        <f t="array" ref="W171:X171">_xlfn.TEXTSPLIT(T171,"/")</f>
        <v>film &amp; video</v>
      </c>
      <c r="X171" t="str">
        <v>shorts</v>
      </c>
      <c r="Y171" s="1">
        <v>0</v>
      </c>
      <c r="Z171">
        <v>0</v>
      </c>
      <c r="AA171">
        <v>0</v>
      </c>
      <c r="AB171">
        <v>0</v>
      </c>
    </row>
    <row r="172" spans="1:28" ht="19.5" x14ac:dyDescent="0.4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 s="9">
        <v>42950.208333333328</v>
      </c>
      <c r="L172" s="9" t="str">
        <f>MONTH(P172) &amp; "/" &amp; DAY(P172) &amp; "/" &amp; YEAR(P172)</f>
        <v>8/10/2017</v>
      </c>
      <c r="M172" s="8" t="str">
        <f>MONTH(L172) &amp; "/" &amp; DAY(L172) &amp; "/" &amp; YEAR(L172)</f>
        <v>8/10/2017</v>
      </c>
      <c r="N172" s="8" t="str">
        <f>RIGHT(M172,4)</f>
        <v>2017</v>
      </c>
      <c r="O172">
        <v>1502341200</v>
      </c>
      <c r="P172" s="9">
        <v>42957.208333333328</v>
      </c>
      <c r="Q172" s="8" t="str">
        <f>MONTH(P172) &amp; "/" &amp; DAY(P172) &amp; "/" &amp; YEAR(P172)</f>
        <v>8/10/2017</v>
      </c>
      <c r="R172" t="b">
        <v>0</v>
      </c>
      <c r="S172" t="b">
        <v>0</v>
      </c>
      <c r="T172" t="s">
        <v>60</v>
      </c>
      <c r="U172" s="5">
        <f>E172/D172</f>
        <v>2.9388623072833599E-2</v>
      </c>
      <c r="V172" s="13">
        <f>AVERAGE(E172:E1171)</f>
        <v>43292.418072289154</v>
      </c>
      <c r="W172" t="str" cm="1">
        <f t="array" ref="W172:X172">_xlfn.TEXTSPLIT(T172,"/")</f>
        <v>music</v>
      </c>
      <c r="X172" t="str">
        <v>indie rock</v>
      </c>
      <c r="Y172" s="1">
        <v>0</v>
      </c>
      <c r="Z172">
        <v>0</v>
      </c>
      <c r="AA172">
        <v>0</v>
      </c>
      <c r="AB172">
        <v>1</v>
      </c>
    </row>
    <row r="173" spans="1:28" ht="33.75" x14ac:dyDescent="0.4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 s="9">
        <v>41718.208333333336</v>
      </c>
      <c r="L173" s="9" t="str">
        <f>MONTH(P173) &amp; "/" &amp; DAY(P173) &amp; "/" &amp; YEAR(P173)</f>
        <v>4/11/2014</v>
      </c>
      <c r="M173" s="8" t="str">
        <f>MONTH(L173) &amp; "/" &amp; DAY(L173) &amp; "/" &amp; YEAR(L173)</f>
        <v>4/11/2014</v>
      </c>
      <c r="N173" s="8" t="str">
        <f>RIGHT(M173,4)</f>
        <v>2014</v>
      </c>
      <c r="O173">
        <v>1397192400</v>
      </c>
      <c r="P173" s="9">
        <v>41740.208333333336</v>
      </c>
      <c r="Q173" s="8" t="str">
        <f>MONTH(P173) &amp; "/" &amp; DAY(P173) &amp; "/" &amp; YEAR(P173)</f>
        <v>4/11/2014</v>
      </c>
      <c r="R173" t="b">
        <v>0</v>
      </c>
      <c r="S173" t="b">
        <v>0</v>
      </c>
      <c r="T173" t="s">
        <v>206</v>
      </c>
      <c r="U173" s="5">
        <f>E173/D173</f>
        <v>0.1063265306122449</v>
      </c>
      <c r="V173" s="13">
        <f>AVERAGE(E173:E1172)</f>
        <v>43337.972255729794</v>
      </c>
      <c r="W173" t="str" cm="1">
        <f t="array" ref="W173:X173">_xlfn.TEXTSPLIT(T173,"/")</f>
        <v>publishing</v>
      </c>
      <c r="X173" t="str">
        <v>translations</v>
      </c>
      <c r="Y173" s="1">
        <v>0</v>
      </c>
      <c r="Z173">
        <v>0</v>
      </c>
      <c r="AA173">
        <v>0</v>
      </c>
      <c r="AB173">
        <v>1</v>
      </c>
    </row>
    <row r="174" spans="1:28" ht="19.5" x14ac:dyDescent="0.4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 s="9">
        <v>41839.208333333336</v>
      </c>
      <c r="L174" s="9" t="str">
        <f>MONTH(P174) &amp; "/" &amp; DAY(P174) &amp; "/" &amp; YEAR(P174)</f>
        <v>8/3/2014</v>
      </c>
      <c r="M174" s="8" t="str">
        <f>MONTH(L174) &amp; "/" &amp; DAY(L174) &amp; "/" &amp; YEAR(L174)</f>
        <v>8/3/2014</v>
      </c>
      <c r="N174" s="8" t="str">
        <f>RIGHT(M174,4)</f>
        <v>2014</v>
      </c>
      <c r="O174">
        <v>1407042000</v>
      </c>
      <c r="P174" s="9">
        <v>41854.208333333336</v>
      </c>
      <c r="Q174" s="8" t="str">
        <f>MONTH(P174) &amp; "/" &amp; DAY(P174) &amp; "/" &amp; YEAR(P174)</f>
        <v>8/3/2014</v>
      </c>
      <c r="R174" t="b">
        <v>0</v>
      </c>
      <c r="S174" t="b">
        <v>1</v>
      </c>
      <c r="T174" t="s">
        <v>42</v>
      </c>
      <c r="U174" s="5">
        <f>E174/D174</f>
        <v>0.82874999999999999</v>
      </c>
      <c r="V174" s="13">
        <f>AVERAGE(E174:E1173)</f>
        <v>43389.683574879229</v>
      </c>
      <c r="W174" t="str" cm="1">
        <f t="array" ref="W174:X174">_xlfn.TEXTSPLIT(T174,"/")</f>
        <v>film &amp; video</v>
      </c>
      <c r="X174" t="str">
        <v>documentary</v>
      </c>
      <c r="Y174" s="1">
        <v>0</v>
      </c>
      <c r="Z174">
        <v>0</v>
      </c>
      <c r="AA174">
        <v>0</v>
      </c>
      <c r="AB174">
        <v>1</v>
      </c>
    </row>
    <row r="175" spans="1:28" ht="19.5" x14ac:dyDescent="0.4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 s="9">
        <v>41412.208333333336</v>
      </c>
      <c r="L175" s="9" t="str">
        <f>MONTH(P175) &amp; "/" &amp; DAY(P175) &amp; "/" &amp; YEAR(P175)</f>
        <v>5/24/2013</v>
      </c>
      <c r="M175" s="8" t="str">
        <f>MONTH(L175) &amp; "/" &amp; DAY(L175) &amp; "/" &amp; YEAR(L175)</f>
        <v>5/24/2013</v>
      </c>
      <c r="N175" s="8" t="str">
        <f>RIGHT(M175,4)</f>
        <v>2013</v>
      </c>
      <c r="O175">
        <v>1369371600</v>
      </c>
      <c r="P175" s="9">
        <v>41418.208333333336</v>
      </c>
      <c r="Q175" s="8" t="str">
        <f>MONTH(P175) &amp; "/" &amp; DAY(P175) &amp; "/" &amp; YEAR(P175)</f>
        <v>5/24/2013</v>
      </c>
      <c r="R175" t="b">
        <v>0</v>
      </c>
      <c r="S175" t="b">
        <v>0</v>
      </c>
      <c r="T175" t="s">
        <v>33</v>
      </c>
      <c r="U175" s="5">
        <f>E175/D175</f>
        <v>1.6301447776628748</v>
      </c>
      <c r="V175" s="13">
        <f>AVERAGE(E175:E1174)</f>
        <v>43441.34824667473</v>
      </c>
      <c r="W175" t="str" cm="1">
        <f t="array" ref="W175:X175">_xlfn.TEXTSPLIT(T175,"/")</f>
        <v>theater</v>
      </c>
      <c r="X175" t="str">
        <v>plays</v>
      </c>
      <c r="Y175" s="1">
        <v>0</v>
      </c>
      <c r="Z175">
        <v>0</v>
      </c>
      <c r="AA175">
        <v>0</v>
      </c>
      <c r="AB175">
        <v>0</v>
      </c>
    </row>
    <row r="176" spans="1:28" ht="19.5" x14ac:dyDescent="0.4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 s="9">
        <v>42282.208333333328</v>
      </c>
      <c r="L176" s="9" t="str">
        <f>MONTH(P176) &amp; "/" &amp; DAY(P176) &amp; "/" &amp; YEAR(P176)</f>
        <v>10/6/2015</v>
      </c>
      <c r="M176" s="8" t="str">
        <f>MONTH(L176) &amp; "/" &amp; DAY(L176) &amp; "/" &amp; YEAR(L176)</f>
        <v>10/6/2015</v>
      </c>
      <c r="N176" s="8" t="str">
        <f>RIGHT(M176,4)</f>
        <v>2015</v>
      </c>
      <c r="O176">
        <v>1444107600</v>
      </c>
      <c r="P176" s="9">
        <v>42283.208333333328</v>
      </c>
      <c r="Q176" s="8" t="str">
        <f>MONTH(P176) &amp; "/" &amp; DAY(P176) &amp; "/" &amp; YEAR(P176)</f>
        <v>10/6/2015</v>
      </c>
      <c r="R176" t="b">
        <v>0</v>
      </c>
      <c r="S176" t="b">
        <v>1</v>
      </c>
      <c r="T176" t="s">
        <v>65</v>
      </c>
      <c r="U176" s="5">
        <f>E176/D176</f>
        <v>8.9466666666666672</v>
      </c>
      <c r="V176" s="13">
        <f>AVERAGE(E176:E1175)</f>
        <v>43303.099273607746</v>
      </c>
      <c r="W176" t="str" cm="1">
        <f t="array" ref="W176:X176">_xlfn.TEXTSPLIT(T176,"/")</f>
        <v>technology</v>
      </c>
      <c r="X176" t="str">
        <v>wearables</v>
      </c>
      <c r="Y176" s="1">
        <v>0</v>
      </c>
      <c r="Z176">
        <v>0</v>
      </c>
      <c r="AA176">
        <v>0</v>
      </c>
      <c r="AB176">
        <v>0</v>
      </c>
    </row>
    <row r="177" spans="1:28" ht="19.5" x14ac:dyDescent="0.4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 s="9">
        <v>42613.208333333328</v>
      </c>
      <c r="L177" s="9" t="str">
        <f>MONTH(P177) &amp; "/" &amp; DAY(P177) &amp; "/" &amp; YEAR(P177)</f>
        <v>9/19/2016</v>
      </c>
      <c r="M177" s="8" t="str">
        <f>MONTH(L177) &amp; "/" &amp; DAY(L177) &amp; "/" &amp; YEAR(L177)</f>
        <v>9/19/2016</v>
      </c>
      <c r="N177" s="8" t="str">
        <f>RIGHT(M177,4)</f>
        <v>2016</v>
      </c>
      <c r="O177">
        <v>1474261200</v>
      </c>
      <c r="P177" s="9">
        <v>42632.208333333328</v>
      </c>
      <c r="Q177" s="8" t="str">
        <f>MONTH(P177) &amp; "/" &amp; DAY(P177) &amp; "/" &amp; YEAR(P177)</f>
        <v>9/19/2016</v>
      </c>
      <c r="R177" t="b">
        <v>0</v>
      </c>
      <c r="S177" t="b">
        <v>0</v>
      </c>
      <c r="T177" t="s">
        <v>33</v>
      </c>
      <c r="U177" s="5">
        <f>E177/D177</f>
        <v>0.26191501103752757</v>
      </c>
      <c r="V177" s="13">
        <f>AVERAGE(E177:E1176)</f>
        <v>43349.081212121215</v>
      </c>
      <c r="W177" t="str" cm="1">
        <f t="array" ref="W177:X177">_xlfn.TEXTSPLIT(T177,"/")</f>
        <v>theater</v>
      </c>
      <c r="X177" t="str">
        <v>plays</v>
      </c>
      <c r="Y177" s="1">
        <v>0</v>
      </c>
      <c r="Z177">
        <v>0</v>
      </c>
      <c r="AA177">
        <v>0</v>
      </c>
      <c r="AB177">
        <v>1</v>
      </c>
    </row>
    <row r="178" spans="1:28" ht="33.75" x14ac:dyDescent="0.4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 s="9">
        <v>42616.208333333328</v>
      </c>
      <c r="L178" s="9" t="str">
        <f>MONTH(P178) &amp; "/" &amp; DAY(P178) &amp; "/" &amp; YEAR(P178)</f>
        <v>9/12/2016</v>
      </c>
      <c r="M178" s="8" t="str">
        <f>MONTH(L178) &amp; "/" &amp; DAY(L178) &amp; "/" &amp; YEAR(L178)</f>
        <v>9/12/2016</v>
      </c>
      <c r="N178" s="8" t="str">
        <f>RIGHT(M178,4)</f>
        <v>2016</v>
      </c>
      <c r="O178">
        <v>1473656400</v>
      </c>
      <c r="P178" s="9">
        <v>42625.208333333328</v>
      </c>
      <c r="Q178" s="8" t="str">
        <f>MONTH(P178) &amp; "/" &amp; DAY(P178) &amp; "/" &amp; YEAR(P178)</f>
        <v>9/12/2016</v>
      </c>
      <c r="R178" t="b">
        <v>0</v>
      </c>
      <c r="S178" t="b">
        <v>0</v>
      </c>
      <c r="T178" t="s">
        <v>33</v>
      </c>
      <c r="U178" s="5">
        <f>E178/D178</f>
        <v>0.74834782608695649</v>
      </c>
      <c r="V178" s="13">
        <f>AVERAGE(E178:E1177)</f>
        <v>43344.093446601939</v>
      </c>
      <c r="W178" t="str" cm="1">
        <f t="array" ref="W178:X178">_xlfn.TEXTSPLIT(T178,"/")</f>
        <v>theater</v>
      </c>
      <c r="X178" t="str">
        <v>plays</v>
      </c>
      <c r="Y178" s="1">
        <v>0</v>
      </c>
      <c r="Z178">
        <v>0</v>
      </c>
      <c r="AA178">
        <v>0</v>
      </c>
      <c r="AB178">
        <v>1</v>
      </c>
    </row>
    <row r="179" spans="1:28" ht="19.5" x14ac:dyDescent="0.4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 s="9">
        <v>40497.25</v>
      </c>
      <c r="L179" s="9" t="str">
        <f>MONTH(P179) &amp; "/" &amp; DAY(P179) &amp; "/" &amp; YEAR(P179)</f>
        <v>12/10/2010</v>
      </c>
      <c r="M179" s="8" t="str">
        <f>MONTH(L179) &amp; "/" &amp; DAY(L179) &amp; "/" &amp; YEAR(L179)</f>
        <v>12/10/2010</v>
      </c>
      <c r="N179" s="8" t="str">
        <f>RIGHT(M179,4)</f>
        <v>2010</v>
      </c>
      <c r="O179">
        <v>1291960800</v>
      </c>
      <c r="P179" s="9">
        <v>40522.25</v>
      </c>
      <c r="Q179" s="8" t="str">
        <f>MONTH(P179) &amp; "/" &amp; DAY(P179) &amp; "/" &amp; YEAR(P179)</f>
        <v>12/10/2010</v>
      </c>
      <c r="R179" t="b">
        <v>0</v>
      </c>
      <c r="S179" t="b">
        <v>0</v>
      </c>
      <c r="T179" t="s">
        <v>33</v>
      </c>
      <c r="U179" s="5">
        <f>E179/D179</f>
        <v>4.1647680412371137</v>
      </c>
      <c r="V179" s="13">
        <f>AVERAGE(E179:E1178)</f>
        <v>43292.190765492101</v>
      </c>
      <c r="W179" t="str" cm="1">
        <f t="array" ref="W179:X179">_xlfn.TEXTSPLIT(T179,"/")</f>
        <v>theater</v>
      </c>
      <c r="X179" t="str">
        <v>plays</v>
      </c>
      <c r="Y179" s="1">
        <v>0</v>
      </c>
      <c r="Z179">
        <v>0</v>
      </c>
      <c r="AA179">
        <v>0</v>
      </c>
      <c r="AB179">
        <v>0</v>
      </c>
    </row>
    <row r="180" spans="1:28" ht="19.5" x14ac:dyDescent="0.4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 s="9">
        <v>42999.208333333328</v>
      </c>
      <c r="L180" s="9" t="str">
        <f>MONTH(P180) &amp; "/" &amp; DAY(P180) &amp; "/" &amp; YEAR(P180)</f>
        <v>9/30/2017</v>
      </c>
      <c r="M180" s="8" t="str">
        <f>MONTH(L180) &amp; "/" &amp; DAY(L180) &amp; "/" &amp; YEAR(L180)</f>
        <v>9/30/2017</v>
      </c>
      <c r="N180" s="8" t="str">
        <f>RIGHT(M180,4)</f>
        <v>2017</v>
      </c>
      <c r="O180">
        <v>1506747600</v>
      </c>
      <c r="P180" s="9">
        <v>43008.208333333328</v>
      </c>
      <c r="Q180" s="8" t="str">
        <f>MONTH(P180) &amp; "/" &amp; DAY(P180) &amp; "/" &amp; YEAR(P180)</f>
        <v>9/30/2017</v>
      </c>
      <c r="R180" t="b">
        <v>0</v>
      </c>
      <c r="S180" t="b">
        <v>0</v>
      </c>
      <c r="T180" t="s">
        <v>17</v>
      </c>
      <c r="U180" s="5">
        <f>E180/D180</f>
        <v>0.96208333333333329</v>
      </c>
      <c r="V180" s="13">
        <f>AVERAGE(E180:E1179)</f>
        <v>43148.272506082722</v>
      </c>
      <c r="W180" t="str" cm="1">
        <f t="array" ref="W180:X180">_xlfn.TEXTSPLIT(T180,"/")</f>
        <v>food</v>
      </c>
      <c r="X180" t="str">
        <v>food trucks</v>
      </c>
      <c r="Y180" s="1">
        <v>0</v>
      </c>
      <c r="Z180">
        <v>0</v>
      </c>
      <c r="AA180">
        <v>0</v>
      </c>
      <c r="AB180">
        <v>1</v>
      </c>
    </row>
    <row r="181" spans="1:28" ht="33.75" x14ac:dyDescent="0.4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 s="9">
        <v>41350.208333333336</v>
      </c>
      <c r="L181" s="9" t="str">
        <f>MONTH(P181) &amp; "/" &amp; DAY(P181) &amp; "/" &amp; YEAR(P181)</f>
        <v>3/18/2013</v>
      </c>
      <c r="M181" s="8" t="str">
        <f>MONTH(L181) &amp; "/" &amp; DAY(L181) &amp; "/" &amp; YEAR(L181)</f>
        <v>3/18/2013</v>
      </c>
      <c r="N181" s="8" t="str">
        <f>RIGHT(M181,4)</f>
        <v>2013</v>
      </c>
      <c r="O181">
        <v>1363582800</v>
      </c>
      <c r="P181" s="9">
        <v>41351.208333333336</v>
      </c>
      <c r="Q181" s="8" t="str">
        <f>MONTH(P181) &amp; "/" &amp; DAY(P181) &amp; "/" &amp; YEAR(P181)</f>
        <v>3/18/2013</v>
      </c>
      <c r="R181" t="b">
        <v>0</v>
      </c>
      <c r="S181" t="b">
        <v>1</v>
      </c>
      <c r="T181" t="s">
        <v>33</v>
      </c>
      <c r="U181" s="5">
        <f>E181/D181</f>
        <v>3.5771910112359548</v>
      </c>
      <c r="V181" s="13">
        <f>AVERAGE(E181:E1180)</f>
        <v>43192.390986601706</v>
      </c>
      <c r="W181" t="str" cm="1">
        <f t="array" ref="W181:X181">_xlfn.TEXTSPLIT(T181,"/")</f>
        <v>theater</v>
      </c>
      <c r="X181" t="str">
        <v>plays</v>
      </c>
      <c r="Y181" s="1">
        <v>0</v>
      </c>
      <c r="Z181">
        <v>0</v>
      </c>
      <c r="AA181">
        <v>0</v>
      </c>
      <c r="AB181">
        <v>0</v>
      </c>
    </row>
    <row r="182" spans="1:28" ht="19.5" x14ac:dyDescent="0.4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 s="9">
        <v>40259.208333333336</v>
      </c>
      <c r="L182" s="9" t="str">
        <f>MONTH(P182) &amp; "/" &amp; DAY(P182) &amp; "/" &amp; YEAR(P182)</f>
        <v>3/27/2010</v>
      </c>
      <c r="M182" s="8" t="str">
        <f>MONTH(L182) &amp; "/" &amp; DAY(L182) &amp; "/" &amp; YEAR(L182)</f>
        <v>3/27/2010</v>
      </c>
      <c r="N182" s="8" t="str">
        <f>RIGHT(M182,4)</f>
        <v>2010</v>
      </c>
      <c r="O182">
        <v>1269666000</v>
      </c>
      <c r="P182" s="9">
        <v>40264.208333333336</v>
      </c>
      <c r="Q182" s="8" t="str">
        <f>MONTH(P182) &amp; "/" &amp; DAY(P182) &amp; "/" &amp; YEAR(P182)</f>
        <v>3/27/2010</v>
      </c>
      <c r="R182" t="b">
        <v>0</v>
      </c>
      <c r="S182" t="b">
        <v>0</v>
      </c>
      <c r="T182" t="s">
        <v>65</v>
      </c>
      <c r="U182" s="5">
        <f>E182/D182</f>
        <v>3.0845714285714285</v>
      </c>
      <c r="V182" s="13">
        <f>AVERAGE(E182:E1181)</f>
        <v>43050.936585365853</v>
      </c>
      <c r="W182" t="str" cm="1">
        <f t="array" ref="W182:X182">_xlfn.TEXTSPLIT(T182,"/")</f>
        <v>technology</v>
      </c>
      <c r="X182" t="str">
        <v>wearables</v>
      </c>
      <c r="Y182" s="1">
        <v>0</v>
      </c>
      <c r="Z182">
        <v>0</v>
      </c>
      <c r="AA182">
        <v>0</v>
      </c>
      <c r="AB182">
        <v>0</v>
      </c>
    </row>
    <row r="183" spans="1:28" ht="19.5" x14ac:dyDescent="0.4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 s="9">
        <v>43012.208333333328</v>
      </c>
      <c r="L183" s="9" t="str">
        <f>MONTH(P183) &amp; "/" &amp; DAY(P183) &amp; "/" &amp; YEAR(P183)</f>
        <v>10/22/2017</v>
      </c>
      <c r="M183" s="8" t="str">
        <f>MONTH(L183) &amp; "/" &amp; DAY(L183) &amp; "/" &amp; YEAR(L183)</f>
        <v>10/22/2017</v>
      </c>
      <c r="N183" s="8" t="str">
        <f>RIGHT(M183,4)</f>
        <v>2017</v>
      </c>
      <c r="O183">
        <v>1508648400</v>
      </c>
      <c r="P183" s="9">
        <v>43030.208333333328</v>
      </c>
      <c r="Q183" s="8" t="str">
        <f>MONTH(P183) &amp; "/" &amp; DAY(P183) &amp; "/" &amp; YEAR(P183)</f>
        <v>10/22/2017</v>
      </c>
      <c r="R183" t="b">
        <v>0</v>
      </c>
      <c r="S183" t="b">
        <v>0</v>
      </c>
      <c r="T183" t="s">
        <v>28</v>
      </c>
      <c r="U183" s="5">
        <f>E183/D183</f>
        <v>0.61802325581395345</v>
      </c>
      <c r="V183" s="13">
        <f>AVERAGE(E183:E1182)</f>
        <v>42892.590964590963</v>
      </c>
      <c r="W183" t="str" cm="1">
        <f t="array" ref="W183:X183">_xlfn.TEXTSPLIT(T183,"/")</f>
        <v>technology</v>
      </c>
      <c r="X183" t="str">
        <v>web</v>
      </c>
      <c r="Y183" s="1">
        <v>0</v>
      </c>
      <c r="Z183">
        <v>0</v>
      </c>
      <c r="AA183">
        <v>0</v>
      </c>
      <c r="AB183">
        <v>1</v>
      </c>
    </row>
    <row r="184" spans="1:28" ht="33.75" x14ac:dyDescent="0.4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 s="9">
        <v>43631.208333333328</v>
      </c>
      <c r="L184" s="9" t="str">
        <f>MONTH(P184) &amp; "/" &amp; DAY(P184) &amp; "/" &amp; YEAR(P184)</f>
        <v>7/1/2019</v>
      </c>
      <c r="M184" s="8" t="str">
        <f>MONTH(L184) &amp; "/" &amp; DAY(L184) &amp; "/" &amp; YEAR(L184)</f>
        <v>7/1/2019</v>
      </c>
      <c r="N184" s="8" t="str">
        <f>RIGHT(M184,4)</f>
        <v>2019</v>
      </c>
      <c r="O184">
        <v>1561957200</v>
      </c>
      <c r="P184" s="9">
        <v>43647.208333333328</v>
      </c>
      <c r="Q184" s="8" t="str">
        <f>MONTH(P184) &amp; "/" &amp; DAY(P184) &amp; "/" &amp; YEAR(P184)</f>
        <v>7/1/2019</v>
      </c>
      <c r="R184" t="b">
        <v>0</v>
      </c>
      <c r="S184" t="b">
        <v>0</v>
      </c>
      <c r="T184" t="s">
        <v>33</v>
      </c>
      <c r="U184" s="5">
        <f>E184/D184</f>
        <v>7.2232472324723247</v>
      </c>
      <c r="V184" s="13">
        <f>AVERAGE(E184:E1183)</f>
        <v>42938.529339853303</v>
      </c>
      <c r="W184" t="str" cm="1">
        <f t="array" ref="W184:X184">_xlfn.TEXTSPLIT(T184,"/")</f>
        <v>theater</v>
      </c>
      <c r="X184" t="str">
        <v>plays</v>
      </c>
      <c r="Y184" s="1">
        <v>0</v>
      </c>
      <c r="Z184">
        <v>0</v>
      </c>
      <c r="AA184">
        <v>0</v>
      </c>
      <c r="AB184">
        <v>0</v>
      </c>
    </row>
    <row r="185" spans="1:28" ht="33.75" x14ac:dyDescent="0.4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 s="9">
        <v>40430.208333333336</v>
      </c>
      <c r="L185" s="9" t="str">
        <f>MONTH(P185) &amp; "/" &amp; DAY(P185) &amp; "/" &amp; YEAR(P185)</f>
        <v>9/22/2010</v>
      </c>
      <c r="M185" s="8" t="str">
        <f>MONTH(L185) &amp; "/" &amp; DAY(L185) &amp; "/" &amp; YEAR(L185)</f>
        <v>9/22/2010</v>
      </c>
      <c r="N185" s="8" t="str">
        <f>RIGHT(M185,4)</f>
        <v>2010</v>
      </c>
      <c r="O185">
        <v>1285131600</v>
      </c>
      <c r="P185" s="9">
        <v>40443.208333333336</v>
      </c>
      <c r="Q185" s="8" t="str">
        <f>MONTH(P185) &amp; "/" &amp; DAY(P185) &amp; "/" &amp; YEAR(P185)</f>
        <v>9/22/2010</v>
      </c>
      <c r="R185" t="b">
        <v>0</v>
      </c>
      <c r="S185" t="b">
        <v>0</v>
      </c>
      <c r="T185" t="s">
        <v>23</v>
      </c>
      <c r="U185" s="5">
        <f>E185/D185</f>
        <v>0.69117647058823528</v>
      </c>
      <c r="V185" s="13">
        <f>AVERAGE(E185:E1184)</f>
        <v>42751.489596083229</v>
      </c>
      <c r="W185" t="str" cm="1">
        <f t="array" ref="W185:X185">_xlfn.TEXTSPLIT(T185,"/")</f>
        <v>music</v>
      </c>
      <c r="X185" t="str">
        <v>rock</v>
      </c>
      <c r="Y185" s="1">
        <v>0</v>
      </c>
      <c r="Z185">
        <v>0</v>
      </c>
      <c r="AA185">
        <v>0</v>
      </c>
      <c r="AB185">
        <v>1</v>
      </c>
    </row>
    <row r="186" spans="1:28" ht="19.5" x14ac:dyDescent="0.4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 s="9">
        <v>43588.208333333328</v>
      </c>
      <c r="L186" s="9" t="str">
        <f>MONTH(P186) &amp; "/" &amp; DAY(P186) &amp; "/" &amp; YEAR(P186)</f>
        <v>5/4/2019</v>
      </c>
      <c r="M186" s="8" t="str">
        <f>MONTH(L186) &amp; "/" &amp; DAY(L186) &amp; "/" &amp; YEAR(L186)</f>
        <v>5/4/2019</v>
      </c>
      <c r="N186" s="8" t="str">
        <f>RIGHT(M186,4)</f>
        <v>2019</v>
      </c>
      <c r="O186">
        <v>1556946000</v>
      </c>
      <c r="P186" s="9">
        <v>43589.208333333328</v>
      </c>
      <c r="Q186" s="8" t="str">
        <f>MONTH(P186) &amp; "/" &amp; DAY(P186) &amp; "/" &amp; YEAR(P186)</f>
        <v>5/4/2019</v>
      </c>
      <c r="R186" t="b">
        <v>0</v>
      </c>
      <c r="S186" t="b">
        <v>0</v>
      </c>
      <c r="T186" t="s">
        <v>33</v>
      </c>
      <c r="U186" s="5">
        <f>E186/D186</f>
        <v>2.9305555555555554</v>
      </c>
      <c r="V186" s="13">
        <f>AVERAGE(E186:E1185)</f>
        <v>42799.561274509804</v>
      </c>
      <c r="W186" t="str" cm="1">
        <f t="array" ref="W186:X186">_xlfn.TEXTSPLIT(T186,"/")</f>
        <v>theater</v>
      </c>
      <c r="X186" t="str">
        <v>plays</v>
      </c>
      <c r="Y186" s="1">
        <v>0</v>
      </c>
      <c r="Z186">
        <v>0</v>
      </c>
      <c r="AA186">
        <v>0</v>
      </c>
      <c r="AB186">
        <v>0</v>
      </c>
    </row>
    <row r="187" spans="1:28" ht="19.5" x14ac:dyDescent="0.4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 s="9">
        <v>43233.208333333328</v>
      </c>
      <c r="L187" s="9" t="str">
        <f>MONTH(P187) &amp; "/" &amp; DAY(P187) &amp; "/" &amp; YEAR(P187)</f>
        <v>5/24/2018</v>
      </c>
      <c r="M187" s="8" t="str">
        <f>MONTH(L187) &amp; "/" &amp; DAY(L187) &amp; "/" &amp; YEAR(L187)</f>
        <v>5/24/2018</v>
      </c>
      <c r="N187" s="8" t="str">
        <f>RIGHT(M187,4)</f>
        <v>2018</v>
      </c>
      <c r="O187">
        <v>1527138000</v>
      </c>
      <c r="P187" s="9">
        <v>43244.208333333328</v>
      </c>
      <c r="Q187" s="8" t="str">
        <f>MONTH(P187) &amp; "/" &amp; DAY(P187) &amp; "/" &amp; YEAR(P187)</f>
        <v>5/24/2018</v>
      </c>
      <c r="R187" t="b">
        <v>0</v>
      </c>
      <c r="S187" t="b">
        <v>0</v>
      </c>
      <c r="T187" t="s">
        <v>269</v>
      </c>
      <c r="U187" s="5">
        <f>E187/D187</f>
        <v>0.71799999999999997</v>
      </c>
      <c r="V187" s="13">
        <f>AVERAGE(E187:E1186)</f>
        <v>42839.13128834356</v>
      </c>
      <c r="W187" t="str" cm="1">
        <f t="array" ref="W187:X187">_xlfn.TEXTSPLIT(T187,"/")</f>
        <v>film &amp; video</v>
      </c>
      <c r="X187" t="str">
        <v>television</v>
      </c>
      <c r="Y187" s="1">
        <v>0</v>
      </c>
      <c r="Z187">
        <v>0</v>
      </c>
      <c r="AA187">
        <v>0</v>
      </c>
      <c r="AB187">
        <v>1</v>
      </c>
    </row>
    <row r="188" spans="1:28" ht="19.5" x14ac:dyDescent="0.4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 s="9">
        <v>41782.208333333336</v>
      </c>
      <c r="L188" s="9" t="str">
        <f>MONTH(P188) &amp; "/" &amp; DAY(P188) &amp; "/" &amp; YEAR(P188)</f>
        <v>6/7/2014</v>
      </c>
      <c r="M188" s="8" t="str">
        <f>MONTH(L188) &amp; "/" &amp; DAY(L188) &amp; "/" &amp; YEAR(L188)</f>
        <v>6/7/2014</v>
      </c>
      <c r="N188" s="8" t="str">
        <f>RIGHT(M188,4)</f>
        <v>2014</v>
      </c>
      <c r="O188">
        <v>1402117200</v>
      </c>
      <c r="P188" s="9">
        <v>41797.208333333336</v>
      </c>
      <c r="Q188" s="8" t="str">
        <f>MONTH(P188) &amp; "/" &amp; DAY(P188) &amp; "/" &amp; YEAR(P188)</f>
        <v>6/7/2014</v>
      </c>
      <c r="R188" t="b">
        <v>0</v>
      </c>
      <c r="S188" t="b">
        <v>0</v>
      </c>
      <c r="T188" t="s">
        <v>33</v>
      </c>
      <c r="U188" s="5">
        <f>E188/D188</f>
        <v>0.31934684684684683</v>
      </c>
      <c r="V188" s="13">
        <f>AVERAGE(E188:E1187)</f>
        <v>42890.877149877153</v>
      </c>
      <c r="W188" t="str" cm="1">
        <f t="array" ref="W188:X188">_xlfn.TEXTSPLIT(T188,"/")</f>
        <v>theater</v>
      </c>
      <c r="X188" t="str">
        <v>plays</v>
      </c>
      <c r="Y188" s="1">
        <v>0</v>
      </c>
      <c r="Z188">
        <v>0</v>
      </c>
      <c r="AA188">
        <v>0</v>
      </c>
      <c r="AB188">
        <v>1</v>
      </c>
    </row>
    <row r="189" spans="1:28" ht="19.5" x14ac:dyDescent="0.4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 s="9">
        <v>41328.25</v>
      </c>
      <c r="L189" s="9" t="str">
        <f>MONTH(P189) &amp; "/" &amp; DAY(P189) &amp; "/" &amp; YEAR(P189)</f>
        <v>3/23/2013</v>
      </c>
      <c r="M189" s="8" t="str">
        <f>MONTH(L189) &amp; "/" &amp; DAY(L189) &amp; "/" &amp; YEAR(L189)</f>
        <v>3/23/2013</v>
      </c>
      <c r="N189" s="8" t="str">
        <f>RIGHT(M189,4)</f>
        <v>2013</v>
      </c>
      <c r="O189">
        <v>1364014800</v>
      </c>
      <c r="P189" s="9">
        <v>41356.208333333336</v>
      </c>
      <c r="Q189" s="8" t="str">
        <f>MONTH(P189) &amp; "/" &amp; DAY(P189) &amp; "/" &amp; YEAR(P189)</f>
        <v>3/23/2013</v>
      </c>
      <c r="R189" t="b">
        <v>0</v>
      </c>
      <c r="S189" t="b">
        <v>1</v>
      </c>
      <c r="T189" t="s">
        <v>100</v>
      </c>
      <c r="U189" s="5">
        <f>E189/D189</f>
        <v>2.2987375415282392</v>
      </c>
      <c r="V189" s="13">
        <f>AVERAGE(E189:E1188)</f>
        <v>42908.752767527672</v>
      </c>
      <c r="W189" t="str" cm="1">
        <f t="array" ref="W189:X189">_xlfn.TEXTSPLIT(T189,"/")</f>
        <v>film &amp; video</v>
      </c>
      <c r="X189" t="str">
        <v>shorts</v>
      </c>
      <c r="Y189" s="1">
        <v>0</v>
      </c>
      <c r="Z189">
        <v>0</v>
      </c>
      <c r="AA189">
        <v>0</v>
      </c>
      <c r="AB189">
        <v>0</v>
      </c>
    </row>
    <row r="190" spans="1:28" ht="19.5" x14ac:dyDescent="0.4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 s="9">
        <v>41975.25</v>
      </c>
      <c r="L190" s="9" t="str">
        <f>MONTH(P190) &amp; "/" &amp; DAY(P190) &amp; "/" &amp; YEAR(P190)</f>
        <v>12/3/2014</v>
      </c>
      <c r="M190" s="8" t="str">
        <f>MONTH(L190) &amp; "/" &amp; DAY(L190) &amp; "/" &amp; YEAR(L190)</f>
        <v>12/3/2014</v>
      </c>
      <c r="N190" s="8" t="str">
        <f>RIGHT(M190,4)</f>
        <v>2014</v>
      </c>
      <c r="O190">
        <v>1417586400</v>
      </c>
      <c r="P190" s="9">
        <v>41976.25</v>
      </c>
      <c r="Q190" s="8" t="str">
        <f>MONTH(P190) &amp; "/" &amp; DAY(P190) &amp; "/" &amp; YEAR(P190)</f>
        <v>12/3/2014</v>
      </c>
      <c r="R190" t="b">
        <v>0</v>
      </c>
      <c r="S190" t="b">
        <v>0</v>
      </c>
      <c r="T190" t="s">
        <v>33</v>
      </c>
      <c r="U190" s="5">
        <f>E190/D190</f>
        <v>0.3201219512195122</v>
      </c>
      <c r="V190" s="13">
        <f>AVERAGE(E190:E1189)</f>
        <v>42791.172413793101</v>
      </c>
      <c r="W190" t="str" cm="1">
        <f t="array" ref="W190:X190">_xlfn.TEXTSPLIT(T190,"/")</f>
        <v>theater</v>
      </c>
      <c r="X190" t="str">
        <v>plays</v>
      </c>
      <c r="Y190" s="1">
        <v>0</v>
      </c>
      <c r="Z190">
        <v>0</v>
      </c>
      <c r="AA190">
        <v>0</v>
      </c>
      <c r="AB190">
        <v>1</v>
      </c>
    </row>
    <row r="191" spans="1:28" ht="19.5" x14ac:dyDescent="0.4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 s="9">
        <v>42433.25</v>
      </c>
      <c r="L191" s="9" t="str">
        <f>MONTH(P191) &amp; "/" &amp; DAY(P191) &amp; "/" &amp; YEAR(P191)</f>
        <v>3/4/2016</v>
      </c>
      <c r="M191" s="8" t="str">
        <f>MONTH(L191) &amp; "/" &amp; DAY(L191) &amp; "/" &amp; YEAR(L191)</f>
        <v>3/4/2016</v>
      </c>
      <c r="N191" s="8" t="str">
        <f>RIGHT(M191,4)</f>
        <v>2016</v>
      </c>
      <c r="O191">
        <v>1457071200</v>
      </c>
      <c r="P191" s="9">
        <v>42433.25</v>
      </c>
      <c r="Q191" s="8" t="str">
        <f>MONTH(P191) &amp; "/" &amp; DAY(P191) &amp; "/" &amp; YEAR(P191)</f>
        <v>3/4/2016</v>
      </c>
      <c r="R191" t="b">
        <v>0</v>
      </c>
      <c r="S191" t="b">
        <v>0</v>
      </c>
      <c r="T191" t="s">
        <v>33</v>
      </c>
      <c r="U191" s="5">
        <f>E191/D191</f>
        <v>0.23525352848928385</v>
      </c>
      <c r="V191" s="13">
        <f>AVERAGE(E191:E1190)</f>
        <v>42840.699136868061</v>
      </c>
      <c r="W191" t="str" cm="1">
        <f t="array" ref="W191:X191">_xlfn.TEXTSPLIT(T191,"/")</f>
        <v>theater</v>
      </c>
      <c r="X191" t="str">
        <v>plays</v>
      </c>
      <c r="Y191" s="1">
        <v>1</v>
      </c>
      <c r="Z191">
        <v>0</v>
      </c>
      <c r="AA191">
        <v>0</v>
      </c>
      <c r="AB191">
        <v>0</v>
      </c>
    </row>
    <row r="192" spans="1:28" ht="19.5" x14ac:dyDescent="0.4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 s="9">
        <v>41429.208333333336</v>
      </c>
      <c r="L192" s="9" t="str">
        <f>MONTH(P192) &amp; "/" &amp; DAY(P192) &amp; "/" &amp; YEAR(P192)</f>
        <v>6/5/2013</v>
      </c>
      <c r="M192" s="8" t="str">
        <f>MONTH(L192) &amp; "/" &amp; DAY(L192) &amp; "/" &amp; YEAR(L192)</f>
        <v>6/5/2013</v>
      </c>
      <c r="N192" s="8" t="str">
        <f>RIGHT(M192,4)</f>
        <v>2013</v>
      </c>
      <c r="O192">
        <v>1370408400</v>
      </c>
      <c r="P192" s="9">
        <v>41430.208333333336</v>
      </c>
      <c r="Q192" s="8" t="str">
        <f>MONTH(P192) &amp; "/" &amp; DAY(P192) &amp; "/" &amp; YEAR(P192)</f>
        <v>6/5/2013</v>
      </c>
      <c r="R192" t="b">
        <v>0</v>
      </c>
      <c r="S192" t="b">
        <v>1</v>
      </c>
      <c r="T192" t="s">
        <v>33</v>
      </c>
      <c r="U192" s="5">
        <f>E192/D192</f>
        <v>0.68594594594594593</v>
      </c>
      <c r="V192" s="13">
        <f>AVERAGE(E192:E1191)</f>
        <v>42838.02839506173</v>
      </c>
      <c r="W192" t="str" cm="1">
        <f t="array" ref="W192:X192">_xlfn.TEXTSPLIT(T192,"/")</f>
        <v>theater</v>
      </c>
      <c r="X192" t="str">
        <v>plays</v>
      </c>
      <c r="Y192" s="1">
        <v>0</v>
      </c>
      <c r="Z192">
        <v>0</v>
      </c>
      <c r="AA192">
        <v>0</v>
      </c>
      <c r="AB192">
        <v>1</v>
      </c>
    </row>
    <row r="193" spans="1:28" ht="19.5" x14ac:dyDescent="0.4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 s="9">
        <v>43536.208333333328</v>
      </c>
      <c r="L193" s="9" t="str">
        <f>MONTH(P193) &amp; "/" &amp; DAY(P193) &amp; "/" &amp; YEAR(P193)</f>
        <v>3/15/2019</v>
      </c>
      <c r="M193" s="8" t="str">
        <f>MONTH(L193) &amp; "/" &amp; DAY(L193) &amp; "/" &amp; YEAR(L193)</f>
        <v>3/15/2019</v>
      </c>
      <c r="N193" s="8" t="str">
        <f>RIGHT(M193,4)</f>
        <v>2019</v>
      </c>
      <c r="O193">
        <v>1552626000</v>
      </c>
      <c r="P193" s="9">
        <v>43539.208333333328</v>
      </c>
      <c r="Q193" s="8" t="str">
        <f>MONTH(P193) &amp; "/" &amp; DAY(P193) &amp; "/" &amp; YEAR(P193)</f>
        <v>3/15/2019</v>
      </c>
      <c r="R193" t="b">
        <v>0</v>
      </c>
      <c r="S193" t="b">
        <v>0</v>
      </c>
      <c r="T193" t="s">
        <v>33</v>
      </c>
      <c r="U193" s="5">
        <f>E193/D193</f>
        <v>0.37952380952380954</v>
      </c>
      <c r="V193" s="13">
        <f>AVERAGE(E193:E1192)</f>
        <v>42887.843016069222</v>
      </c>
      <c r="W193" t="str" cm="1">
        <f t="array" ref="W193:X193">_xlfn.TEXTSPLIT(T193,"/")</f>
        <v>theater</v>
      </c>
      <c r="X193" t="str">
        <v>plays</v>
      </c>
      <c r="Y193" s="1">
        <v>0</v>
      </c>
      <c r="Z193">
        <v>0</v>
      </c>
      <c r="AA193">
        <v>0</v>
      </c>
      <c r="AB193">
        <v>1</v>
      </c>
    </row>
    <row r="194" spans="1:28" ht="19.5" x14ac:dyDescent="0.4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 s="9">
        <v>41817.208333333336</v>
      </c>
      <c r="L194" s="9" t="str">
        <f>MONTH(P194) &amp; "/" &amp; DAY(P194) &amp; "/" &amp; YEAR(P194)</f>
        <v>7/1/2014</v>
      </c>
      <c r="M194" s="8" t="str">
        <f>MONTH(L194) &amp; "/" &amp; DAY(L194) &amp; "/" &amp; YEAR(L194)</f>
        <v>7/1/2014</v>
      </c>
      <c r="N194" s="8" t="str">
        <f>RIGHT(M194,4)</f>
        <v>2014</v>
      </c>
      <c r="O194">
        <v>1404190800</v>
      </c>
      <c r="P194" s="9">
        <v>41821.208333333336</v>
      </c>
      <c r="Q194" s="8" t="str">
        <f>MONTH(P194) &amp; "/" &amp; DAY(P194) &amp; "/" &amp; YEAR(P194)</f>
        <v>7/1/2014</v>
      </c>
      <c r="R194" t="b">
        <v>0</v>
      </c>
      <c r="S194" t="b">
        <v>0</v>
      </c>
      <c r="T194" t="s">
        <v>23</v>
      </c>
      <c r="U194" s="5">
        <f>E194/D194</f>
        <v>0.19992957746478873</v>
      </c>
      <c r="V194" s="13">
        <f>AVERAGE(E194:E1193)</f>
        <v>42936.976485148516</v>
      </c>
      <c r="W194" t="str" cm="1">
        <f t="array" ref="W194:X194">_xlfn.TEXTSPLIT(T194,"/")</f>
        <v>music</v>
      </c>
      <c r="X194" t="str">
        <v>rock</v>
      </c>
      <c r="Y194" s="1">
        <v>0</v>
      </c>
      <c r="Z194">
        <v>0</v>
      </c>
      <c r="AA194">
        <v>0</v>
      </c>
      <c r="AB194">
        <v>1</v>
      </c>
    </row>
    <row r="195" spans="1:28" ht="19.5" x14ac:dyDescent="0.4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 s="9">
        <v>43198.208333333328</v>
      </c>
      <c r="L195" s="9" t="str">
        <f>MONTH(P195) &amp; "/" &amp; DAY(P195) &amp; "/" &amp; YEAR(P195)</f>
        <v>4/12/2018</v>
      </c>
      <c r="M195" s="8" t="str">
        <f>MONTH(L195) &amp; "/" &amp; DAY(L195) &amp; "/" &amp; YEAR(L195)</f>
        <v>4/12/2018</v>
      </c>
      <c r="N195" s="8" t="str">
        <f>RIGHT(M195,4)</f>
        <v>2018</v>
      </c>
      <c r="O195">
        <v>1523509200</v>
      </c>
      <c r="P195" s="9">
        <v>43202.208333333328</v>
      </c>
      <c r="Q195" s="8" t="str">
        <f>MONTH(P195) &amp; "/" &amp; DAY(P195) &amp; "/" &amp; YEAR(P195)</f>
        <v>4/12/2018</v>
      </c>
      <c r="R195" t="b">
        <v>1</v>
      </c>
      <c r="S195" t="b">
        <v>0</v>
      </c>
      <c r="T195" t="s">
        <v>60</v>
      </c>
      <c r="U195" s="5">
        <f>E195/D195</f>
        <v>0.45636363636363636</v>
      </c>
      <c r="V195" s="13">
        <f>AVERAGE(E195:E1194)</f>
        <v>42979.628252788105</v>
      </c>
      <c r="W195" t="str" cm="1">
        <f t="array" ref="W195:X195">_xlfn.TEXTSPLIT(T195,"/")</f>
        <v>music</v>
      </c>
      <c r="X195" t="str">
        <v>indie rock</v>
      </c>
      <c r="Y195" s="1">
        <v>0</v>
      </c>
      <c r="Z195">
        <v>0</v>
      </c>
      <c r="AA195">
        <v>0</v>
      </c>
      <c r="AB195">
        <v>1</v>
      </c>
    </row>
    <row r="196" spans="1:28" ht="19.5" x14ac:dyDescent="0.4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 s="9">
        <v>42261.208333333328</v>
      </c>
      <c r="L196" s="9" t="str">
        <f>MONTH(P196) &amp; "/" &amp; DAY(P196) &amp; "/" &amp; YEAR(P196)</f>
        <v>9/30/2015</v>
      </c>
      <c r="M196" s="8" t="str">
        <f>MONTH(L196) &amp; "/" &amp; DAY(L196) &amp; "/" &amp; YEAR(L196)</f>
        <v>9/30/2015</v>
      </c>
      <c r="N196" s="8" t="str">
        <f>RIGHT(M196,4)</f>
        <v>2015</v>
      </c>
      <c r="O196">
        <v>1443589200</v>
      </c>
      <c r="P196" s="9">
        <v>42277.208333333328</v>
      </c>
      <c r="Q196" s="8" t="str">
        <f>MONTH(P196) &amp; "/" &amp; DAY(P196) &amp; "/" &amp; YEAR(P196)</f>
        <v>9/30/2015</v>
      </c>
      <c r="R196" t="b">
        <v>0</v>
      </c>
      <c r="S196" t="b">
        <v>0</v>
      </c>
      <c r="T196" t="s">
        <v>148</v>
      </c>
      <c r="U196" s="5">
        <f>E196/D196</f>
        <v>1.227605633802817</v>
      </c>
      <c r="V196" s="13">
        <f>AVERAGE(E196:E1195)</f>
        <v>43029.215880893302</v>
      </c>
      <c r="W196" t="str" cm="1">
        <f t="array" ref="W196:X196">_xlfn.TEXTSPLIT(T196,"/")</f>
        <v>music</v>
      </c>
      <c r="X196" t="str">
        <v>metal</v>
      </c>
      <c r="Y196" s="1">
        <v>0</v>
      </c>
      <c r="Z196">
        <v>0</v>
      </c>
      <c r="AA196">
        <v>0</v>
      </c>
      <c r="AB196">
        <v>0</v>
      </c>
    </row>
    <row r="197" spans="1:28" ht="19.5" x14ac:dyDescent="0.4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 s="9">
        <v>43310.208333333328</v>
      </c>
      <c r="L197" s="9" t="str">
        <f>MONTH(P197) &amp; "/" &amp; DAY(P197) &amp; "/" &amp; YEAR(P197)</f>
        <v>8/5/2018</v>
      </c>
      <c r="M197" s="8" t="str">
        <f>MONTH(L197) &amp; "/" &amp; DAY(L197) &amp; "/" &amp; YEAR(L197)</f>
        <v>8/5/2018</v>
      </c>
      <c r="N197" s="8" t="str">
        <f>RIGHT(M197,4)</f>
        <v>2018</v>
      </c>
      <c r="O197">
        <v>1533445200</v>
      </c>
      <c r="P197" s="9">
        <v>43317.208333333328</v>
      </c>
      <c r="Q197" s="8" t="str">
        <f>MONTH(P197) &amp; "/" &amp; DAY(P197) &amp; "/" &amp; YEAR(P197)</f>
        <v>8/5/2018</v>
      </c>
      <c r="R197" t="b">
        <v>0</v>
      </c>
      <c r="S197" t="b">
        <v>0</v>
      </c>
      <c r="T197" t="s">
        <v>50</v>
      </c>
      <c r="U197" s="5">
        <f>E197/D197</f>
        <v>3.61753164556962</v>
      </c>
      <c r="V197" s="13">
        <f>AVERAGE(E197:E1196)</f>
        <v>43071.840993788821</v>
      </c>
      <c r="W197" t="str" cm="1">
        <f t="array" ref="W197:X197">_xlfn.TEXTSPLIT(T197,"/")</f>
        <v>music</v>
      </c>
      <c r="X197" t="str">
        <v>electric music</v>
      </c>
      <c r="Y197" s="1">
        <v>0</v>
      </c>
      <c r="Z197">
        <v>0</v>
      </c>
      <c r="AA197">
        <v>0</v>
      </c>
      <c r="AB197">
        <v>0</v>
      </c>
    </row>
    <row r="198" spans="1:28" ht="19.5" x14ac:dyDescent="0.4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 s="9">
        <v>42616.208333333328</v>
      </c>
      <c r="L198" s="9" t="str">
        <f>MONTH(P198) &amp; "/" &amp; DAY(P198) &amp; "/" &amp; YEAR(P198)</f>
        <v>9/22/2016</v>
      </c>
      <c r="M198" s="8" t="str">
        <f>MONTH(L198) &amp; "/" &amp; DAY(L198) &amp; "/" &amp; YEAR(L198)</f>
        <v>9/22/2016</v>
      </c>
      <c r="N198" s="8" t="str">
        <f>RIGHT(M198,4)</f>
        <v>2016</v>
      </c>
      <c r="O198">
        <v>1474520400</v>
      </c>
      <c r="P198" s="9">
        <v>42635.208333333328</v>
      </c>
      <c r="Q198" s="8" t="str">
        <f>MONTH(P198) &amp; "/" &amp; DAY(P198) &amp; "/" &amp; YEAR(P198)</f>
        <v>9/22/2016</v>
      </c>
      <c r="R198" t="b">
        <v>0</v>
      </c>
      <c r="S198" t="b">
        <v>0</v>
      </c>
      <c r="T198" t="s">
        <v>65</v>
      </c>
      <c r="U198" s="5">
        <f>E198/D198</f>
        <v>0.63146341463414635</v>
      </c>
      <c r="V198" s="13">
        <f>AVERAGE(E198:E1197)</f>
        <v>43054.322139303484</v>
      </c>
      <c r="W198" t="str" cm="1">
        <f t="array" ref="W198:X198">_xlfn.TEXTSPLIT(T198,"/")</f>
        <v>technology</v>
      </c>
      <c r="X198" t="str">
        <v>wearables</v>
      </c>
      <c r="Y198" s="1">
        <v>0</v>
      </c>
      <c r="Z198">
        <v>0</v>
      </c>
      <c r="AA198">
        <v>0</v>
      </c>
      <c r="AB198">
        <v>1</v>
      </c>
    </row>
    <row r="199" spans="1:28" ht="19.5" x14ac:dyDescent="0.4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 s="9">
        <v>42909.208333333328</v>
      </c>
      <c r="L199" s="9" t="str">
        <f>MONTH(P199) &amp; "/" &amp; DAY(P199) &amp; "/" &amp; YEAR(P199)</f>
        <v>7/7/2017</v>
      </c>
      <c r="M199" s="8" t="str">
        <f>MONTH(L199) &amp; "/" &amp; DAY(L199) &amp; "/" &amp; YEAR(L199)</f>
        <v>7/7/2017</v>
      </c>
      <c r="N199" s="8" t="str">
        <f>RIGHT(M199,4)</f>
        <v>2017</v>
      </c>
      <c r="O199">
        <v>1499403600</v>
      </c>
      <c r="P199" s="9">
        <v>42923.208333333328</v>
      </c>
      <c r="Q199" s="8" t="str">
        <f>MONTH(P199) &amp; "/" &amp; DAY(P199) &amp; "/" &amp; YEAR(P199)</f>
        <v>7/7/2017</v>
      </c>
      <c r="R199" t="b">
        <v>0</v>
      </c>
      <c r="S199" t="b">
        <v>0</v>
      </c>
      <c r="T199" t="s">
        <v>53</v>
      </c>
      <c r="U199" s="5">
        <f>E199/D199</f>
        <v>2.9820475319926874</v>
      </c>
      <c r="V199" s="13">
        <f>AVERAGE(E199:E1198)</f>
        <v>43101.490660024909</v>
      </c>
      <c r="W199" t="str" cm="1">
        <f t="array" ref="W199:X199">_xlfn.TEXTSPLIT(T199,"/")</f>
        <v>film &amp; video</v>
      </c>
      <c r="X199" t="str">
        <v>drama</v>
      </c>
      <c r="Y199" s="1">
        <v>0</v>
      </c>
      <c r="Z199">
        <v>0</v>
      </c>
      <c r="AA199">
        <v>0</v>
      </c>
      <c r="AB199">
        <v>0</v>
      </c>
    </row>
    <row r="200" spans="1:28" ht="19.5" x14ac:dyDescent="0.4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 s="9">
        <v>40396.208333333336</v>
      </c>
      <c r="L200" s="9" t="str">
        <f>MONTH(P200) &amp; "/" &amp; DAY(P200) &amp; "/" &amp; YEAR(P200)</f>
        <v>9/4/2010</v>
      </c>
      <c r="M200" s="8" t="str">
        <f>MONTH(L200) &amp; "/" &amp; DAY(L200) &amp; "/" &amp; YEAR(L200)</f>
        <v>9/4/2010</v>
      </c>
      <c r="N200" s="8" t="str">
        <f>RIGHT(M200,4)</f>
        <v>2010</v>
      </c>
      <c r="O200">
        <v>1283576400</v>
      </c>
      <c r="P200" s="9">
        <v>40425.208333333336</v>
      </c>
      <c r="Q200" s="8" t="str">
        <f>MONTH(P200) &amp; "/" &amp; DAY(P200) &amp; "/" &amp; YEAR(P200)</f>
        <v>9/4/2010</v>
      </c>
      <c r="R200" t="b">
        <v>0</v>
      </c>
      <c r="S200" t="b">
        <v>0</v>
      </c>
      <c r="T200" t="s">
        <v>50</v>
      </c>
      <c r="U200" s="5">
        <f>E200/D200</f>
        <v>9.5585443037974685E-2</v>
      </c>
      <c r="V200" s="13">
        <f>AVERAGE(E200:E1199)</f>
        <v>42951.844139650872</v>
      </c>
      <c r="W200" t="str" cm="1">
        <f t="array" ref="W200:X200">_xlfn.TEXTSPLIT(T200,"/")</f>
        <v>music</v>
      </c>
      <c r="X200" t="str">
        <v>electric music</v>
      </c>
      <c r="Y200" s="1">
        <v>0</v>
      </c>
      <c r="Z200">
        <v>0</v>
      </c>
      <c r="AA200">
        <v>0</v>
      </c>
      <c r="AB200">
        <v>1</v>
      </c>
    </row>
    <row r="201" spans="1:28" ht="19.5" x14ac:dyDescent="0.4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 s="9">
        <v>42192.208333333328</v>
      </c>
      <c r="L201" s="9" t="str">
        <f>MONTH(P201) &amp; "/" &amp; DAY(P201) &amp; "/" &amp; YEAR(P201)</f>
        <v>7/11/2015</v>
      </c>
      <c r="M201" s="8" t="str">
        <f>MONTH(L201) &amp; "/" &amp; DAY(L201) &amp; "/" &amp; YEAR(L201)</f>
        <v>7/11/2015</v>
      </c>
      <c r="N201" s="8" t="str">
        <f>RIGHT(M201,4)</f>
        <v>2015</v>
      </c>
      <c r="O201">
        <v>1436590800</v>
      </c>
      <c r="P201" s="9">
        <v>42196.208333333328</v>
      </c>
      <c r="Q201" s="8" t="str">
        <f>MONTH(P201) &amp; "/" &amp; DAY(P201) &amp; "/" &amp; YEAR(P201)</f>
        <v>7/11/2015</v>
      </c>
      <c r="R201" t="b">
        <v>0</v>
      </c>
      <c r="S201" t="b">
        <v>0</v>
      </c>
      <c r="T201" t="s">
        <v>23</v>
      </c>
      <c r="U201" s="5">
        <f>E201/D201</f>
        <v>0.5377777777777778</v>
      </c>
      <c r="V201" s="13">
        <f>AVERAGE(E201:E1200)</f>
        <v>42997.925093632955</v>
      </c>
      <c r="W201" t="str" cm="1">
        <f t="array" ref="W201:X201">_xlfn.TEXTSPLIT(T201,"/")</f>
        <v>music</v>
      </c>
      <c r="X201" t="str">
        <v>rock</v>
      </c>
      <c r="Y201" s="1">
        <v>0</v>
      </c>
      <c r="Z201">
        <v>0</v>
      </c>
      <c r="AA201">
        <v>0</v>
      </c>
      <c r="AB201">
        <v>1</v>
      </c>
    </row>
    <row r="202" spans="1:28" ht="19.5" x14ac:dyDescent="0.4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 s="9">
        <v>40262.208333333336</v>
      </c>
      <c r="L202" s="9" t="str">
        <f>MONTH(P202) &amp; "/" &amp; DAY(P202) &amp; "/" &amp; YEAR(P202)</f>
        <v>4/5/2010</v>
      </c>
      <c r="M202" s="8" t="str">
        <f>MONTH(L202) &amp; "/" &amp; DAY(L202) &amp; "/" &amp; YEAR(L202)</f>
        <v>4/5/2010</v>
      </c>
      <c r="N202" s="8" t="str">
        <f>RIGHT(M202,4)</f>
        <v>2010</v>
      </c>
      <c r="O202">
        <v>1270443600</v>
      </c>
      <c r="P202" s="9">
        <v>40273.208333333336</v>
      </c>
      <c r="Q202" s="8" t="str">
        <f>MONTH(P202) &amp; "/" &amp; DAY(P202) &amp; "/" &amp; YEAR(P202)</f>
        <v>4/5/2010</v>
      </c>
      <c r="R202" t="b">
        <v>0</v>
      </c>
      <c r="S202" t="b">
        <v>0</v>
      </c>
      <c r="T202" t="s">
        <v>33</v>
      </c>
      <c r="U202" s="5">
        <f>E202/D202</f>
        <v>0.02</v>
      </c>
      <c r="V202" s="13">
        <f>AVERAGE(E202:E1201)</f>
        <v>43050.462500000001</v>
      </c>
      <c r="W202" t="str" cm="1">
        <f t="array" ref="W202:X202">_xlfn.TEXTSPLIT(T202,"/")</f>
        <v>theater</v>
      </c>
      <c r="X202" t="str">
        <v>plays</v>
      </c>
      <c r="Y202" s="1">
        <v>0</v>
      </c>
      <c r="Z202">
        <v>0</v>
      </c>
      <c r="AA202">
        <v>0</v>
      </c>
      <c r="AB202">
        <v>1</v>
      </c>
    </row>
    <row r="203" spans="1:28" ht="19.5" x14ac:dyDescent="0.4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 s="9">
        <v>41845.208333333336</v>
      </c>
      <c r="L203" s="9" t="str">
        <f>MONTH(P203) &amp; "/" &amp; DAY(P203) &amp; "/" &amp; YEAR(P203)</f>
        <v>8/12/2014</v>
      </c>
      <c r="M203" s="8" t="str">
        <f>MONTH(L203) &amp; "/" &amp; DAY(L203) &amp; "/" &amp; YEAR(L203)</f>
        <v>8/12/2014</v>
      </c>
      <c r="N203" s="8" t="str">
        <f>RIGHT(M203,4)</f>
        <v>2014</v>
      </c>
      <c r="O203">
        <v>1407819600</v>
      </c>
      <c r="P203" s="9">
        <v>41863.208333333336</v>
      </c>
      <c r="Q203" s="8" t="str">
        <f>MONTH(P203) &amp; "/" &amp; DAY(P203) &amp; "/" &amp; YEAR(P203)</f>
        <v>8/12/2014</v>
      </c>
      <c r="R203" t="b">
        <v>0</v>
      </c>
      <c r="S203" t="b">
        <v>0</v>
      </c>
      <c r="T203" t="s">
        <v>28</v>
      </c>
      <c r="U203" s="5">
        <f>E203/D203</f>
        <v>6.8119047619047617</v>
      </c>
      <c r="V203" s="13">
        <f>AVERAGE(E203:E1202)</f>
        <v>43104.340425531918</v>
      </c>
      <c r="W203" t="str" cm="1">
        <f t="array" ref="W203:X203">_xlfn.TEXTSPLIT(T203,"/")</f>
        <v>technology</v>
      </c>
      <c r="X203" t="str">
        <v>web</v>
      </c>
      <c r="Y203" s="1">
        <v>0</v>
      </c>
      <c r="Z203">
        <v>0</v>
      </c>
      <c r="AA203">
        <v>0</v>
      </c>
      <c r="AB203">
        <v>0</v>
      </c>
    </row>
    <row r="204" spans="1:28" ht="19.5" x14ac:dyDescent="0.4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 s="9">
        <v>40818.208333333336</v>
      </c>
      <c r="L204" s="9" t="str">
        <f>MONTH(P204) &amp; "/" &amp; DAY(P204) &amp; "/" &amp; YEAR(P204)</f>
        <v>10/6/2011</v>
      </c>
      <c r="M204" s="8" t="str">
        <f>MONTH(L204) &amp; "/" &amp; DAY(L204) &amp; "/" &amp; YEAR(L204)</f>
        <v>10/6/2011</v>
      </c>
      <c r="N204" s="8" t="str">
        <f>RIGHT(M204,4)</f>
        <v>2011</v>
      </c>
      <c r="O204">
        <v>1317877200</v>
      </c>
      <c r="P204" s="9">
        <v>40822.208333333336</v>
      </c>
      <c r="Q204" s="8" t="str">
        <f>MONTH(P204) &amp; "/" &amp; DAY(P204) &amp; "/" &amp; YEAR(P204)</f>
        <v>10/6/2011</v>
      </c>
      <c r="R204" t="b">
        <v>0</v>
      </c>
      <c r="S204" t="b">
        <v>0</v>
      </c>
      <c r="T204" t="s">
        <v>17</v>
      </c>
      <c r="U204" s="5">
        <f>E204/D204</f>
        <v>0.78831325301204824</v>
      </c>
      <c r="V204" s="13">
        <f>AVERAGE(E204:E1203)</f>
        <v>43140.429824561405</v>
      </c>
      <c r="W204" t="str" cm="1">
        <f t="array" ref="W204:X204">_xlfn.TEXTSPLIT(T204,"/")</f>
        <v>food</v>
      </c>
      <c r="X204" t="str">
        <v>food trucks</v>
      </c>
      <c r="Y204" s="1">
        <v>1</v>
      </c>
      <c r="Z204">
        <v>0</v>
      </c>
      <c r="AA204">
        <v>0</v>
      </c>
      <c r="AB204">
        <v>0</v>
      </c>
    </row>
    <row r="205" spans="1:28" ht="33.75" x14ac:dyDescent="0.4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 s="9">
        <v>42752.25</v>
      </c>
      <c r="L205" s="9" t="str">
        <f>MONTH(P205) &amp; "/" &amp; DAY(P205) &amp; "/" &amp; YEAR(P205)</f>
        <v>1/19/2017</v>
      </c>
      <c r="M205" s="8" t="str">
        <f>MONTH(L205) &amp; "/" &amp; DAY(L205) &amp; "/" &amp; YEAR(L205)</f>
        <v>1/19/2017</v>
      </c>
      <c r="N205" s="8" t="str">
        <f>RIGHT(M205,4)</f>
        <v>2017</v>
      </c>
      <c r="O205">
        <v>1484805600</v>
      </c>
      <c r="P205" s="9">
        <v>42754.25</v>
      </c>
      <c r="Q205" s="8" t="str">
        <f>MONTH(P205) &amp; "/" &amp; DAY(P205) &amp; "/" &amp; YEAR(P205)</f>
        <v>1/19/2017</v>
      </c>
      <c r="R205" t="b">
        <v>0</v>
      </c>
      <c r="S205" t="b">
        <v>0</v>
      </c>
      <c r="T205" t="s">
        <v>33</v>
      </c>
      <c r="U205" s="5">
        <f>E205/D205</f>
        <v>1.3440792216817234</v>
      </c>
      <c r="V205" s="13">
        <f>AVERAGE(E205:E1204)</f>
        <v>43186.34880803011</v>
      </c>
      <c r="W205" t="str" cm="1">
        <f t="array" ref="W205:X205">_xlfn.TEXTSPLIT(T205,"/")</f>
        <v>theater</v>
      </c>
      <c r="X205" t="str">
        <v>plays</v>
      </c>
      <c r="Y205" s="1">
        <v>0</v>
      </c>
      <c r="Z205">
        <v>0</v>
      </c>
      <c r="AA205">
        <v>0</v>
      </c>
      <c r="AB205">
        <v>0</v>
      </c>
    </row>
    <row r="206" spans="1:28" ht="19.5" x14ac:dyDescent="0.4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 s="9">
        <v>40636.208333333336</v>
      </c>
      <c r="L206" s="9" t="str">
        <f>MONTH(P206) &amp; "/" &amp; DAY(P206) &amp; "/" &amp; YEAR(P206)</f>
        <v>4/13/2011</v>
      </c>
      <c r="M206" s="8" t="str">
        <f>MONTH(L206) &amp; "/" &amp; DAY(L206) &amp; "/" &amp; YEAR(L206)</f>
        <v>4/13/2011</v>
      </c>
      <c r="N206" s="8" t="str">
        <f>RIGHT(M206,4)</f>
        <v>2011</v>
      </c>
      <c r="O206">
        <v>1302670800</v>
      </c>
      <c r="P206" s="9">
        <v>40646.208333333336</v>
      </c>
      <c r="Q206" s="8" t="str">
        <f>MONTH(P206) &amp; "/" &amp; DAY(P206) &amp; "/" &amp; YEAR(P206)</f>
        <v>4/13/2011</v>
      </c>
      <c r="R206" t="b">
        <v>0</v>
      </c>
      <c r="S206" t="b">
        <v>0</v>
      </c>
      <c r="T206" t="s">
        <v>159</v>
      </c>
      <c r="U206" s="5">
        <f>E206/D206</f>
        <v>3.372E-2</v>
      </c>
      <c r="V206" s="13">
        <f>AVERAGE(E206:E1205)</f>
        <v>42997.62185929648</v>
      </c>
      <c r="W206" t="str" cm="1">
        <f t="array" ref="W206:X206">_xlfn.TEXTSPLIT(T206,"/")</f>
        <v>music</v>
      </c>
      <c r="X206" t="str">
        <v>jazz</v>
      </c>
      <c r="Y206" s="1">
        <v>0</v>
      </c>
      <c r="Z206">
        <v>0</v>
      </c>
      <c r="AA206">
        <v>0</v>
      </c>
      <c r="AB206">
        <v>1</v>
      </c>
    </row>
    <row r="207" spans="1:28" ht="19.5" x14ac:dyDescent="0.4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 s="9">
        <v>43390.208333333328</v>
      </c>
      <c r="L207" s="9" t="str">
        <f>MONTH(P207) &amp; "/" &amp; DAY(P207) &amp; "/" &amp; YEAR(P207)</f>
        <v>10/29/2018</v>
      </c>
      <c r="M207" s="8" t="str">
        <f>MONTH(L207) &amp; "/" &amp; DAY(L207) &amp; "/" &amp; YEAR(L207)</f>
        <v>10/29/2018</v>
      </c>
      <c r="N207" s="8" t="str">
        <f>RIGHT(M207,4)</f>
        <v>2018</v>
      </c>
      <c r="O207">
        <v>1540789200</v>
      </c>
      <c r="P207" s="9">
        <v>43402.208333333328</v>
      </c>
      <c r="Q207" s="8" t="str">
        <f>MONTH(P207) &amp; "/" &amp; DAY(P207) &amp; "/" &amp; YEAR(P207)</f>
        <v>10/29/2018</v>
      </c>
      <c r="R207" t="b">
        <v>1</v>
      </c>
      <c r="S207" t="b">
        <v>0</v>
      </c>
      <c r="T207" t="s">
        <v>33</v>
      </c>
      <c r="U207" s="5">
        <f>E207/D207</f>
        <v>4.3184615384615386</v>
      </c>
      <c r="V207" s="13">
        <f>AVERAGE(E207:E1206)</f>
        <v>43048.525786163525</v>
      </c>
      <c r="W207" t="str" cm="1">
        <f t="array" ref="W207:X207">_xlfn.TEXTSPLIT(T207,"/")</f>
        <v>theater</v>
      </c>
      <c r="X207" t="str">
        <v>plays</v>
      </c>
      <c r="Y207" s="1">
        <v>0</v>
      </c>
      <c r="Z207">
        <v>0</v>
      </c>
      <c r="AA207">
        <v>0</v>
      </c>
      <c r="AB207">
        <v>0</v>
      </c>
    </row>
    <row r="208" spans="1:28" ht="19.5" x14ac:dyDescent="0.4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 s="9">
        <v>40236.25</v>
      </c>
      <c r="L208" s="9" t="str">
        <f>MONTH(P208) &amp; "/" &amp; DAY(P208) &amp; "/" &amp; YEAR(P208)</f>
        <v>3/8/2010</v>
      </c>
      <c r="M208" s="8" t="str">
        <f>MONTH(L208) &amp; "/" &amp; DAY(L208) &amp; "/" &amp; YEAR(L208)</f>
        <v>3/8/2010</v>
      </c>
      <c r="N208" s="8" t="str">
        <f>RIGHT(M208,4)</f>
        <v>2010</v>
      </c>
      <c r="O208">
        <v>1268028000</v>
      </c>
      <c r="P208" s="9">
        <v>40245.25</v>
      </c>
      <c r="Q208" s="8" t="str">
        <f>MONTH(P208) &amp; "/" &amp; DAY(P208) &amp; "/" &amp; YEAR(P208)</f>
        <v>3/8/2010</v>
      </c>
      <c r="R208" t="b">
        <v>0</v>
      </c>
      <c r="S208" t="b">
        <v>0</v>
      </c>
      <c r="T208" t="s">
        <v>119</v>
      </c>
      <c r="U208" s="5">
        <f>E208/D208</f>
        <v>0.38844444444444443</v>
      </c>
      <c r="V208" s="13">
        <f>AVERAGE(E208:E1207)</f>
        <v>43095.672544080604</v>
      </c>
      <c r="W208" t="str" cm="1">
        <f t="array" ref="W208:X208">_xlfn.TEXTSPLIT(T208,"/")</f>
        <v>publishing</v>
      </c>
      <c r="X208" t="str">
        <v>fiction</v>
      </c>
      <c r="Y208" s="1">
        <v>1</v>
      </c>
      <c r="Z208">
        <v>0</v>
      </c>
      <c r="AA208">
        <v>0</v>
      </c>
      <c r="AB208">
        <v>0</v>
      </c>
    </row>
    <row r="209" spans="1:28" ht="33.75" x14ac:dyDescent="0.4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 s="9">
        <v>43340.208333333328</v>
      </c>
      <c r="L209" s="9" t="str">
        <f>MONTH(P209) &amp; "/" &amp; DAY(P209) &amp; "/" &amp; YEAR(P209)</f>
        <v>9/17/2018</v>
      </c>
      <c r="M209" s="8" t="str">
        <f>MONTH(L209) &amp; "/" &amp; DAY(L209) &amp; "/" &amp; YEAR(L209)</f>
        <v>9/17/2018</v>
      </c>
      <c r="N209" s="8" t="str">
        <f>RIGHT(M209,4)</f>
        <v>2018</v>
      </c>
      <c r="O209">
        <v>1537160400</v>
      </c>
      <c r="P209" s="9">
        <v>43360.208333333328</v>
      </c>
      <c r="Q209" s="8" t="str">
        <f>MONTH(P209) &amp; "/" &amp; DAY(P209) &amp; "/" &amp; YEAR(P209)</f>
        <v>9/17/2018</v>
      </c>
      <c r="R209" t="b">
        <v>0</v>
      </c>
      <c r="S209" t="b">
        <v>1</v>
      </c>
      <c r="T209" t="s">
        <v>23</v>
      </c>
      <c r="U209" s="5">
        <f>E209/D209</f>
        <v>4.2569999999999997</v>
      </c>
      <c r="V209" s="13">
        <f>AVERAGE(E209:E1208)</f>
        <v>43145.609079445145</v>
      </c>
      <c r="W209" t="str" cm="1">
        <f t="array" ref="W209:X209">_xlfn.TEXTSPLIT(T209,"/")</f>
        <v>music</v>
      </c>
      <c r="X209" t="str">
        <v>rock</v>
      </c>
      <c r="Y209" s="1">
        <v>0</v>
      </c>
      <c r="Z209">
        <v>0</v>
      </c>
      <c r="AA209">
        <v>0</v>
      </c>
      <c r="AB209">
        <v>0</v>
      </c>
    </row>
    <row r="210" spans="1:28" ht="19.5" x14ac:dyDescent="0.4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 s="9">
        <v>43048.25</v>
      </c>
      <c r="L210" s="9" t="str">
        <f>MONTH(P210) &amp; "/" &amp; DAY(P210) &amp; "/" &amp; YEAR(P210)</f>
        <v>12/3/2017</v>
      </c>
      <c r="M210" s="8" t="str">
        <f>MONTH(L210) &amp; "/" &amp; DAY(L210) &amp; "/" &amp; YEAR(L210)</f>
        <v>12/3/2017</v>
      </c>
      <c r="N210" s="8" t="str">
        <f>RIGHT(M210,4)</f>
        <v>2017</v>
      </c>
      <c r="O210">
        <v>1512280800</v>
      </c>
      <c r="P210" s="9">
        <v>43072.25</v>
      </c>
      <c r="Q210" s="8" t="str">
        <f>MONTH(P210) &amp; "/" &amp; DAY(P210) &amp; "/" &amp; YEAR(P210)</f>
        <v>12/3/2017</v>
      </c>
      <c r="R210" t="b">
        <v>0</v>
      </c>
      <c r="S210" t="b">
        <v>0</v>
      </c>
      <c r="T210" t="s">
        <v>42</v>
      </c>
      <c r="U210" s="5">
        <f>E210/D210</f>
        <v>1.0112239715591671</v>
      </c>
      <c r="V210" s="13">
        <f>AVERAGE(E210:E1209)</f>
        <v>43194.710858585859</v>
      </c>
      <c r="W210" t="str" cm="1">
        <f t="array" ref="W210:X210">_xlfn.TEXTSPLIT(T210,"/")</f>
        <v>film &amp; video</v>
      </c>
      <c r="X210" t="str">
        <v>documentary</v>
      </c>
      <c r="Y210" s="1">
        <v>0</v>
      </c>
      <c r="Z210">
        <v>0</v>
      </c>
      <c r="AA210">
        <v>0</v>
      </c>
      <c r="AB210">
        <v>0</v>
      </c>
    </row>
    <row r="211" spans="1:28" ht="19.5" x14ac:dyDescent="0.4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 s="9">
        <v>42496.208333333328</v>
      </c>
      <c r="L211" s="9" t="str">
        <f>MONTH(P211) &amp; "/" &amp; DAY(P211) &amp; "/" &amp; YEAR(P211)</f>
        <v>5/13/2016</v>
      </c>
      <c r="M211" s="8" t="str">
        <f>MONTH(L211) &amp; "/" &amp; DAY(L211) &amp; "/" &amp; YEAR(L211)</f>
        <v>5/13/2016</v>
      </c>
      <c r="N211" s="8" t="str">
        <f>RIGHT(M211,4)</f>
        <v>2016</v>
      </c>
      <c r="O211">
        <v>1463115600</v>
      </c>
      <c r="P211" s="9">
        <v>42503.208333333328</v>
      </c>
      <c r="Q211" s="8" t="str">
        <f>MONTH(P211) &amp; "/" &amp; DAY(P211) &amp; "/" &amp; YEAR(P211)</f>
        <v>5/13/2016</v>
      </c>
      <c r="R211" t="b">
        <v>0</v>
      </c>
      <c r="S211" t="b">
        <v>0</v>
      </c>
      <c r="T211" t="s">
        <v>42</v>
      </c>
      <c r="U211" s="5">
        <f>E211/D211</f>
        <v>0.21188688946015424</v>
      </c>
      <c r="V211" s="13">
        <f>AVERAGE(E211:E1210)</f>
        <v>42997.599241466502</v>
      </c>
      <c r="W211" t="str" cm="1">
        <f t="array" ref="W211:X211">_xlfn.TEXTSPLIT(T211,"/")</f>
        <v>film &amp; video</v>
      </c>
      <c r="X211" t="str">
        <v>documentary</v>
      </c>
      <c r="Y211" s="1">
        <v>0</v>
      </c>
      <c r="Z211">
        <v>1</v>
      </c>
      <c r="AA211">
        <v>0</v>
      </c>
      <c r="AB211">
        <v>0</v>
      </c>
    </row>
    <row r="212" spans="1:28" ht="19.5" x14ac:dyDescent="0.4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 s="9">
        <v>42797.25</v>
      </c>
      <c r="L212" s="9" t="str">
        <f>MONTH(P212) &amp; "/" &amp; DAY(P212) &amp; "/" &amp; YEAR(P212)</f>
        <v>3/30/2017</v>
      </c>
      <c r="M212" s="8" t="str">
        <f>MONTH(L212) &amp; "/" &amp; DAY(L212) &amp; "/" &amp; YEAR(L212)</f>
        <v>3/30/2017</v>
      </c>
      <c r="N212" s="8" t="str">
        <f>RIGHT(M212,4)</f>
        <v>2017</v>
      </c>
      <c r="O212">
        <v>1490850000</v>
      </c>
      <c r="P212" s="9">
        <v>42824.208333333328</v>
      </c>
      <c r="Q212" s="8" t="str">
        <f>MONTH(P212) &amp; "/" &amp; DAY(P212) &amp; "/" &amp; YEAR(P212)</f>
        <v>3/30/2017</v>
      </c>
      <c r="R212" t="b">
        <v>0</v>
      </c>
      <c r="S212" t="b">
        <v>0</v>
      </c>
      <c r="T212" t="s">
        <v>474</v>
      </c>
      <c r="U212" s="5">
        <f>E212/D212</f>
        <v>0.67425531914893622</v>
      </c>
      <c r="V212" s="13">
        <f>AVERAGE(E212:E1211)</f>
        <v>42999.859493670883</v>
      </c>
      <c r="W212" t="str" cm="1">
        <f t="array" ref="W212:X212">_xlfn.TEXTSPLIT(T212,"/")</f>
        <v>film &amp; video</v>
      </c>
      <c r="X212" t="str">
        <v>science fiction</v>
      </c>
      <c r="Y212" s="1">
        <v>0</v>
      </c>
      <c r="Z212">
        <v>0</v>
      </c>
      <c r="AA212">
        <v>0</v>
      </c>
      <c r="AB212">
        <v>1</v>
      </c>
    </row>
    <row r="213" spans="1:28" ht="33.75" x14ac:dyDescent="0.4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 s="9">
        <v>41513.208333333336</v>
      </c>
      <c r="L213" s="9" t="str">
        <f>MONTH(P213) &amp; "/" &amp; DAY(P213) &amp; "/" &amp; YEAR(P213)</f>
        <v>9/20/2013</v>
      </c>
      <c r="M213" s="8" t="str">
        <f>MONTH(L213) &amp; "/" &amp; DAY(L213) &amp; "/" &amp; YEAR(L213)</f>
        <v>9/20/2013</v>
      </c>
      <c r="N213" s="8" t="str">
        <f>RIGHT(M213,4)</f>
        <v>2013</v>
      </c>
      <c r="O213">
        <v>1379653200</v>
      </c>
      <c r="P213" s="9">
        <v>41537.208333333336</v>
      </c>
      <c r="Q213" s="8" t="str">
        <f>MONTH(P213) &amp; "/" &amp; DAY(P213) &amp; "/" &amp; YEAR(P213)</f>
        <v>9/20/2013</v>
      </c>
      <c r="R213" t="b">
        <v>0</v>
      </c>
      <c r="S213" t="b">
        <v>0</v>
      </c>
      <c r="T213" t="s">
        <v>33</v>
      </c>
      <c r="U213" s="5">
        <f>E213/D213</f>
        <v>0.9492337164750958</v>
      </c>
      <c r="V213" s="13">
        <f>AVERAGE(E213:E1212)</f>
        <v>43046.325728770593</v>
      </c>
      <c r="W213" t="str" cm="1">
        <f t="array" ref="W213:X213">_xlfn.TEXTSPLIT(T213,"/")</f>
        <v>theater</v>
      </c>
      <c r="X213" t="str">
        <v>plays</v>
      </c>
      <c r="Y213" s="1">
        <v>0</v>
      </c>
      <c r="Z213">
        <v>0</v>
      </c>
      <c r="AA213">
        <v>0</v>
      </c>
      <c r="AB213">
        <v>1</v>
      </c>
    </row>
    <row r="214" spans="1:28" ht="19.5" x14ac:dyDescent="0.4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 s="9">
        <v>43814.25</v>
      </c>
      <c r="L214" s="9" t="str">
        <f>MONTH(P214) &amp; "/" &amp; DAY(P214) &amp; "/" &amp; YEAR(P214)</f>
        <v>1/30/2020</v>
      </c>
      <c r="M214" s="8" t="str">
        <f>MONTH(L214) &amp; "/" &amp; DAY(L214) &amp; "/" &amp; YEAR(L214)</f>
        <v>1/30/2020</v>
      </c>
      <c r="N214" s="8" t="str">
        <f>RIGHT(M214,4)</f>
        <v>2020</v>
      </c>
      <c r="O214">
        <v>1580364000</v>
      </c>
      <c r="P214" s="9">
        <v>43860.25</v>
      </c>
      <c r="Q214" s="8" t="str">
        <f>MONTH(P214) &amp; "/" &amp; DAY(P214) &amp; "/" &amp; YEAR(P214)</f>
        <v>1/30/2020</v>
      </c>
      <c r="R214" t="b">
        <v>0</v>
      </c>
      <c r="S214" t="b">
        <v>0</v>
      </c>
      <c r="T214" t="s">
        <v>33</v>
      </c>
      <c r="U214" s="5">
        <f>E214/D214</f>
        <v>1.5185185185185186</v>
      </c>
      <c r="V214" s="13">
        <f>AVERAGE(E214:E1213)</f>
        <v>42975.191624365485</v>
      </c>
      <c r="W214" t="str" cm="1">
        <f t="array" ref="W214:X214">_xlfn.TEXTSPLIT(T214,"/")</f>
        <v>theater</v>
      </c>
      <c r="X214" t="str">
        <v>plays</v>
      </c>
      <c r="Y214" s="1">
        <v>0</v>
      </c>
      <c r="Z214">
        <v>0</v>
      </c>
      <c r="AA214">
        <v>0</v>
      </c>
      <c r="AB214">
        <v>0</v>
      </c>
    </row>
    <row r="215" spans="1:28" ht="33.75" x14ac:dyDescent="0.4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 s="9">
        <v>40488.208333333336</v>
      </c>
      <c r="L215" s="9" t="str">
        <f>MONTH(P215) &amp; "/" &amp; DAY(P215) &amp; "/" &amp; YEAR(P215)</f>
        <v>11/14/2010</v>
      </c>
      <c r="M215" s="8" t="str">
        <f>MONTH(L215) &amp; "/" &amp; DAY(L215) &amp; "/" &amp; YEAR(L215)</f>
        <v>11/14/2010</v>
      </c>
      <c r="N215" s="8" t="str">
        <f>RIGHT(M215,4)</f>
        <v>2010</v>
      </c>
      <c r="O215">
        <v>1289714400</v>
      </c>
      <c r="P215" s="9">
        <v>40496.25</v>
      </c>
      <c r="Q215" s="8" t="str">
        <f>MONTH(P215) &amp; "/" &amp; DAY(P215) &amp; "/" &amp; YEAR(P215)</f>
        <v>11/14/2010</v>
      </c>
      <c r="R215" t="b">
        <v>0</v>
      </c>
      <c r="S215" t="b">
        <v>1</v>
      </c>
      <c r="T215" t="s">
        <v>60</v>
      </c>
      <c r="U215" s="5">
        <f>E215/D215</f>
        <v>1.9516382252559727</v>
      </c>
      <c r="V215" s="13">
        <f>AVERAGE(E215:E1214)</f>
        <v>43014.168996188055</v>
      </c>
      <c r="W215" t="str" cm="1">
        <f t="array" ref="W215:X215">_xlfn.TEXTSPLIT(T215,"/")</f>
        <v>music</v>
      </c>
      <c r="X215" t="str">
        <v>indie rock</v>
      </c>
      <c r="Y215" s="1">
        <v>0</v>
      </c>
      <c r="Z215">
        <v>0</v>
      </c>
      <c r="AA215">
        <v>0</v>
      </c>
      <c r="AB215">
        <v>0</v>
      </c>
    </row>
    <row r="216" spans="1:28" ht="19.5" x14ac:dyDescent="0.4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 s="9">
        <v>40409.208333333336</v>
      </c>
      <c r="L216" s="9" t="str">
        <f>MONTH(P216) &amp; "/" &amp; DAY(P216) &amp; "/" &amp; YEAR(P216)</f>
        <v>8/25/2010</v>
      </c>
      <c r="M216" s="8" t="str">
        <f>MONTH(L216) &amp; "/" &amp; DAY(L216) &amp; "/" &amp; YEAR(L216)</f>
        <v>8/25/2010</v>
      </c>
      <c r="N216" s="8" t="str">
        <f>RIGHT(M216,4)</f>
        <v>2010</v>
      </c>
      <c r="O216">
        <v>1282712400</v>
      </c>
      <c r="P216" s="9">
        <v>40415.208333333336</v>
      </c>
      <c r="Q216" s="8" t="str">
        <f>MONTH(P216) &amp; "/" &amp; DAY(P216) &amp; "/" &amp; YEAR(P216)</f>
        <v>8/25/2010</v>
      </c>
      <c r="R216" t="b">
        <v>0</v>
      </c>
      <c r="S216" t="b">
        <v>0</v>
      </c>
      <c r="T216" t="s">
        <v>23</v>
      </c>
      <c r="U216" s="5">
        <f>E216/D216</f>
        <v>10.231428571428571</v>
      </c>
      <c r="V216" s="13">
        <f>AVERAGE(E216:E1215)</f>
        <v>42850.638676844785</v>
      </c>
      <c r="W216" t="str" cm="1">
        <f t="array" ref="W216:X216">_xlfn.TEXTSPLIT(T216,"/")</f>
        <v>music</v>
      </c>
      <c r="X216" t="str">
        <v>rock</v>
      </c>
      <c r="Y216" s="1">
        <v>0</v>
      </c>
      <c r="Z216">
        <v>0</v>
      </c>
      <c r="AA216">
        <v>0</v>
      </c>
      <c r="AB216">
        <v>0</v>
      </c>
    </row>
    <row r="217" spans="1:28" ht="19.5" x14ac:dyDescent="0.4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 s="9">
        <v>43509.25</v>
      </c>
      <c r="L217" s="9" t="str">
        <f>MONTH(P217) &amp; "/" &amp; DAY(P217) &amp; "/" &amp; YEAR(P217)</f>
        <v>2/15/2019</v>
      </c>
      <c r="M217" s="8" t="str">
        <f>MONTH(L217) &amp; "/" &amp; DAY(L217) &amp; "/" &amp; YEAR(L217)</f>
        <v>2/15/2019</v>
      </c>
      <c r="N217" s="8" t="str">
        <f>RIGHT(M217,4)</f>
        <v>2019</v>
      </c>
      <c r="O217">
        <v>1550210400</v>
      </c>
      <c r="P217" s="9">
        <v>43511.25</v>
      </c>
      <c r="Q217" s="8" t="str">
        <f>MONTH(P217) &amp; "/" &amp; DAY(P217) &amp; "/" &amp; YEAR(P217)</f>
        <v>2/15/2019</v>
      </c>
      <c r="R217" t="b">
        <v>0</v>
      </c>
      <c r="S217" t="b">
        <v>0</v>
      </c>
      <c r="T217" t="s">
        <v>33</v>
      </c>
      <c r="U217" s="5">
        <f>E217/D217</f>
        <v>3.8418367346938778E-2</v>
      </c>
      <c r="V217" s="13">
        <f>AVERAGE(E217:E1216)</f>
        <v>42886.978343949042</v>
      </c>
      <c r="W217" t="str" cm="1">
        <f t="array" ref="W217:X217">_xlfn.TEXTSPLIT(T217,"/")</f>
        <v>theater</v>
      </c>
      <c r="X217" t="str">
        <v>plays</v>
      </c>
      <c r="Y217" s="1">
        <v>0</v>
      </c>
      <c r="Z217">
        <v>0</v>
      </c>
      <c r="AA217">
        <v>0</v>
      </c>
      <c r="AB217">
        <v>1</v>
      </c>
    </row>
    <row r="218" spans="1:28" ht="19.5" x14ac:dyDescent="0.4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 s="9">
        <v>40869.25</v>
      </c>
      <c r="L218" s="9" t="str">
        <f>MONTH(P218) &amp; "/" &amp; DAY(P218) &amp; "/" &amp; YEAR(P218)</f>
        <v>11/24/2011</v>
      </c>
      <c r="M218" s="8" t="str">
        <f>MONTH(L218) &amp; "/" &amp; DAY(L218) &amp; "/" &amp; YEAR(L218)</f>
        <v>11/24/2011</v>
      </c>
      <c r="N218" s="8" t="str">
        <f>RIGHT(M218,4)</f>
        <v>2011</v>
      </c>
      <c r="O218">
        <v>1322114400</v>
      </c>
      <c r="P218" s="9">
        <v>40871.25</v>
      </c>
      <c r="Q218" s="8" t="str">
        <f>MONTH(P218) &amp; "/" &amp; DAY(P218) &amp; "/" &amp; YEAR(P218)</f>
        <v>11/24/2011</v>
      </c>
      <c r="R218" t="b">
        <v>0</v>
      </c>
      <c r="S218" t="b">
        <v>0</v>
      </c>
      <c r="T218" t="s">
        <v>33</v>
      </c>
      <c r="U218" s="5">
        <f>E218/D218</f>
        <v>1.5507066557107643</v>
      </c>
      <c r="V218" s="13">
        <f>AVERAGE(E218:E1217)</f>
        <v>42933.997448979593</v>
      </c>
      <c r="W218" t="str" cm="1">
        <f t="array" ref="W218:X218">_xlfn.TEXTSPLIT(T218,"/")</f>
        <v>theater</v>
      </c>
      <c r="X218" t="str">
        <v>plays</v>
      </c>
      <c r="Y218" s="1">
        <v>0</v>
      </c>
      <c r="Z218">
        <v>0</v>
      </c>
      <c r="AA218">
        <v>0</v>
      </c>
      <c r="AB218">
        <v>0</v>
      </c>
    </row>
    <row r="219" spans="1:28" ht="19.5" x14ac:dyDescent="0.4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 s="9">
        <v>43583.208333333328</v>
      </c>
      <c r="L219" s="9" t="str">
        <f>MONTH(P219) &amp; "/" &amp; DAY(P219) &amp; "/" &amp; YEAR(P219)</f>
        <v>5/7/2019</v>
      </c>
      <c r="M219" s="8" t="str">
        <f>MONTH(L219) &amp; "/" &amp; DAY(L219) &amp; "/" &amp; YEAR(L219)</f>
        <v>5/7/2019</v>
      </c>
      <c r="N219" s="8" t="str">
        <f>RIGHT(M219,4)</f>
        <v>2019</v>
      </c>
      <c r="O219">
        <v>1557205200</v>
      </c>
      <c r="P219" s="9">
        <v>43592.208333333328</v>
      </c>
      <c r="Q219" s="8" t="str">
        <f>MONTH(P219) &amp; "/" &amp; DAY(P219) &amp; "/" &amp; YEAR(P219)</f>
        <v>5/7/2019</v>
      </c>
      <c r="R219" t="b">
        <v>0</v>
      </c>
      <c r="S219" t="b">
        <v>0</v>
      </c>
      <c r="T219" t="s">
        <v>474</v>
      </c>
      <c r="U219" s="5">
        <f>E219/D219</f>
        <v>0.44753477588871715</v>
      </c>
      <c r="V219" s="13">
        <f>AVERAGE(E219:E1218)</f>
        <v>42747.807151979563</v>
      </c>
      <c r="W219" t="str" cm="1">
        <f t="array" ref="W219:X219">_xlfn.TEXTSPLIT(T219,"/")</f>
        <v>film &amp; video</v>
      </c>
      <c r="X219" t="str">
        <v>science fiction</v>
      </c>
      <c r="Y219" s="1">
        <v>0</v>
      </c>
      <c r="Z219">
        <v>0</v>
      </c>
      <c r="AA219">
        <v>0</v>
      </c>
      <c r="AB219">
        <v>1</v>
      </c>
    </row>
    <row r="220" spans="1:28" ht="19.5" x14ac:dyDescent="0.4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 s="9">
        <v>40858.25</v>
      </c>
      <c r="L220" s="9" t="str">
        <f>MONTH(P220) &amp; "/" &amp; DAY(P220) &amp; "/" &amp; YEAR(P220)</f>
        <v>12/15/2011</v>
      </c>
      <c r="M220" s="8" t="str">
        <f>MONTH(L220) &amp; "/" &amp; DAY(L220) &amp; "/" &amp; YEAR(L220)</f>
        <v>12/15/2011</v>
      </c>
      <c r="N220" s="8" t="str">
        <f>RIGHT(M220,4)</f>
        <v>2011</v>
      </c>
      <c r="O220">
        <v>1323928800</v>
      </c>
      <c r="P220" s="9">
        <v>40892.25</v>
      </c>
      <c r="Q220" s="8" t="str">
        <f>MONTH(P220) &amp; "/" &amp; DAY(P220) &amp; "/" &amp; YEAR(P220)</f>
        <v>12/15/2011</v>
      </c>
      <c r="R220" t="b">
        <v>0</v>
      </c>
      <c r="S220" t="b">
        <v>1</v>
      </c>
      <c r="T220" t="s">
        <v>100</v>
      </c>
      <c r="U220" s="5">
        <f>E220/D220</f>
        <v>2.1594736842105262</v>
      </c>
      <c r="V220" s="13">
        <f>AVERAGE(E220:E1219)</f>
        <v>42728.416879795397</v>
      </c>
      <c r="W220" t="str" cm="1">
        <f t="array" ref="W220:X220">_xlfn.TEXTSPLIT(T220,"/")</f>
        <v>film &amp; video</v>
      </c>
      <c r="X220" t="str">
        <v>shorts</v>
      </c>
      <c r="Y220" s="1">
        <v>0</v>
      </c>
      <c r="Z220">
        <v>0</v>
      </c>
      <c r="AA220">
        <v>0</v>
      </c>
      <c r="AB220">
        <v>0</v>
      </c>
    </row>
    <row r="221" spans="1:28" ht="19.5" x14ac:dyDescent="0.4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 s="9">
        <v>41137.208333333336</v>
      </c>
      <c r="L221" s="9" t="str">
        <f>MONTH(P221) &amp; "/" &amp; DAY(P221) &amp; "/" &amp; YEAR(P221)</f>
        <v>8/28/2012</v>
      </c>
      <c r="M221" s="8" t="str">
        <f>MONTH(L221) &amp; "/" &amp; DAY(L221) &amp; "/" &amp; YEAR(L221)</f>
        <v>8/28/2012</v>
      </c>
      <c r="N221" s="8" t="str">
        <f>RIGHT(M221,4)</f>
        <v>2012</v>
      </c>
      <c r="O221">
        <v>1346130000</v>
      </c>
      <c r="P221" s="9">
        <v>41149.208333333336</v>
      </c>
      <c r="Q221" s="8" t="str">
        <f>MONTH(P221) &amp; "/" &amp; DAY(P221) &amp; "/" &amp; YEAR(P221)</f>
        <v>8/28/2012</v>
      </c>
      <c r="R221" t="b">
        <v>0</v>
      </c>
      <c r="S221" t="b">
        <v>0</v>
      </c>
      <c r="T221" t="s">
        <v>71</v>
      </c>
      <c r="U221" s="5">
        <f>E221/D221</f>
        <v>3.3212709832134291</v>
      </c>
      <c r="V221" s="13">
        <f>AVERAGE(E221:E1220)</f>
        <v>42767.366197183095</v>
      </c>
      <c r="W221" t="str" cm="1">
        <f t="array" ref="W221:X221">_xlfn.TEXTSPLIT(T221,"/")</f>
        <v>film &amp; video</v>
      </c>
      <c r="X221" t="str">
        <v>animation</v>
      </c>
      <c r="Y221" s="1">
        <v>0</v>
      </c>
      <c r="Z221">
        <v>0</v>
      </c>
      <c r="AA221">
        <v>0</v>
      </c>
      <c r="AB221">
        <v>0</v>
      </c>
    </row>
    <row r="222" spans="1:28" ht="19.5" x14ac:dyDescent="0.4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 s="9">
        <v>40725.208333333336</v>
      </c>
      <c r="L222" s="9" t="str">
        <f>MONTH(P222) &amp; "/" &amp; DAY(P222) &amp; "/" &amp; YEAR(P222)</f>
        <v>7/19/2011</v>
      </c>
      <c r="M222" s="8" t="str">
        <f>MONTH(L222) &amp; "/" &amp; DAY(L222) &amp; "/" &amp; YEAR(L222)</f>
        <v>7/19/2011</v>
      </c>
      <c r="N222" s="8" t="str">
        <f>RIGHT(M222,4)</f>
        <v>2011</v>
      </c>
      <c r="O222">
        <v>1311051600</v>
      </c>
      <c r="P222" s="9">
        <v>40743.208333333336</v>
      </c>
      <c r="Q222" s="8" t="str">
        <f>MONTH(P222) &amp; "/" &amp; DAY(P222) &amp; "/" &amp; YEAR(P222)</f>
        <v>7/19/2011</v>
      </c>
      <c r="R222" t="b">
        <v>1</v>
      </c>
      <c r="S222" t="b">
        <v>0</v>
      </c>
      <c r="T222" t="s">
        <v>33</v>
      </c>
      <c r="U222" s="5">
        <f>E222/D222</f>
        <v>8.4430379746835441E-2</v>
      </c>
      <c r="V222" s="13">
        <f>AVERAGE(E222:E1221)</f>
        <v>42644.635897435895</v>
      </c>
      <c r="W222" t="str" cm="1">
        <f t="array" ref="W222:X222">_xlfn.TEXTSPLIT(T222,"/")</f>
        <v>theater</v>
      </c>
      <c r="X222" t="str">
        <v>plays</v>
      </c>
      <c r="Y222" s="1">
        <v>0</v>
      </c>
      <c r="Z222">
        <v>0</v>
      </c>
      <c r="AA222">
        <v>0</v>
      </c>
      <c r="AB222">
        <v>1</v>
      </c>
    </row>
    <row r="223" spans="1:28" ht="33.75" x14ac:dyDescent="0.4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 s="9">
        <v>41081.208333333336</v>
      </c>
      <c r="L223" s="9" t="str">
        <f>MONTH(P223) &amp; "/" &amp; DAY(P223) &amp; "/" &amp; YEAR(P223)</f>
        <v>6/23/2012</v>
      </c>
      <c r="M223" s="8" t="str">
        <f>MONTH(L223) &amp; "/" &amp; DAY(L223) &amp; "/" &amp; YEAR(L223)</f>
        <v>6/23/2012</v>
      </c>
      <c r="N223" s="8" t="str">
        <f>RIGHT(M223,4)</f>
        <v>2012</v>
      </c>
      <c r="O223">
        <v>1340427600</v>
      </c>
      <c r="P223" s="9">
        <v>41083.208333333336</v>
      </c>
      <c r="Q223" s="8" t="str">
        <f>MONTH(P223) &amp; "/" &amp; DAY(P223) &amp; "/" &amp; YEAR(P223)</f>
        <v>6/23/2012</v>
      </c>
      <c r="R223" t="b">
        <v>1</v>
      </c>
      <c r="S223" t="b">
        <v>0</v>
      </c>
      <c r="T223" t="s">
        <v>17</v>
      </c>
      <c r="U223" s="5">
        <f>E223/D223</f>
        <v>0.9862551440329218</v>
      </c>
      <c r="V223" s="13">
        <f>AVERAGE(E223:E1222)</f>
        <v>42698.522464698333</v>
      </c>
      <c r="W223" t="str" cm="1">
        <f t="array" ref="W223:X223">_xlfn.TEXTSPLIT(T223,"/")</f>
        <v>food</v>
      </c>
      <c r="X223" t="str">
        <v>food trucks</v>
      </c>
      <c r="Y223" s="1">
        <v>0</v>
      </c>
      <c r="Z223">
        <v>0</v>
      </c>
      <c r="AA223">
        <v>0</v>
      </c>
      <c r="AB223">
        <v>1</v>
      </c>
    </row>
    <row r="224" spans="1:28" ht="19.5" x14ac:dyDescent="0.4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 s="9">
        <v>41914.208333333336</v>
      </c>
      <c r="L224" s="9" t="str">
        <f>MONTH(P224) &amp; "/" &amp; DAY(P224) &amp; "/" &amp; YEAR(P224)</f>
        <v>10/3/2014</v>
      </c>
      <c r="M224" s="8" t="str">
        <f>MONTH(L224) &amp; "/" &amp; DAY(L224) &amp; "/" &amp; YEAR(L224)</f>
        <v>10/3/2014</v>
      </c>
      <c r="N224" s="8" t="str">
        <f>RIGHT(M224,4)</f>
        <v>2014</v>
      </c>
      <c r="O224">
        <v>1412312400</v>
      </c>
      <c r="P224" s="9">
        <v>41915.208333333336</v>
      </c>
      <c r="Q224" s="8" t="str">
        <f>MONTH(P224) &amp; "/" &amp; DAY(P224) &amp; "/" &amp; YEAR(P224)</f>
        <v>10/3/2014</v>
      </c>
      <c r="R224" t="b">
        <v>0</v>
      </c>
      <c r="S224" t="b">
        <v>0</v>
      </c>
      <c r="T224" t="s">
        <v>122</v>
      </c>
      <c r="U224" s="5">
        <f>E224/D224</f>
        <v>1.3797916666666667</v>
      </c>
      <c r="V224" s="13">
        <f>AVERAGE(E224:E1223)</f>
        <v>42599.381748071981</v>
      </c>
      <c r="W224" t="str" cm="1">
        <f t="array" ref="W224:X224">_xlfn.TEXTSPLIT(T224,"/")</f>
        <v>photography</v>
      </c>
      <c r="X224" t="str">
        <v>photography books</v>
      </c>
      <c r="Y224" s="1">
        <v>0</v>
      </c>
      <c r="Z224">
        <v>0</v>
      </c>
      <c r="AA224">
        <v>0</v>
      </c>
      <c r="AB224">
        <v>0</v>
      </c>
    </row>
    <row r="225" spans="1:28" ht="19.5" x14ac:dyDescent="0.4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 s="9">
        <v>42445.208333333328</v>
      </c>
      <c r="L225" s="9" t="str">
        <f>MONTH(P225) &amp; "/" &amp; DAY(P225) &amp; "/" &amp; YEAR(P225)</f>
        <v>3/30/2016</v>
      </c>
      <c r="M225" s="8" t="str">
        <f>MONTH(L225) &amp; "/" &amp; DAY(L225) &amp; "/" &amp; YEAR(L225)</f>
        <v>3/30/2016</v>
      </c>
      <c r="N225" s="8" t="str">
        <f>RIGHT(M225,4)</f>
        <v>2016</v>
      </c>
      <c r="O225">
        <v>1459314000</v>
      </c>
      <c r="P225" s="9">
        <v>42459.208333333328</v>
      </c>
      <c r="Q225" s="8" t="str">
        <f>MONTH(P225) &amp; "/" &amp; DAY(P225) &amp; "/" &amp; YEAR(P225)</f>
        <v>3/30/2016</v>
      </c>
      <c r="R225" t="b">
        <v>0</v>
      </c>
      <c r="S225" t="b">
        <v>0</v>
      </c>
      <c r="T225" t="s">
        <v>33</v>
      </c>
      <c r="U225" s="5">
        <f>E225/D225</f>
        <v>0.93810996563573879</v>
      </c>
      <c r="V225" s="13">
        <f>AVERAGE(E225:E1224)</f>
        <v>42645.683397683395</v>
      </c>
      <c r="W225" t="str" cm="1">
        <f t="array" ref="W225:X225">_xlfn.TEXTSPLIT(T225,"/")</f>
        <v>theater</v>
      </c>
      <c r="X225" t="str">
        <v>plays</v>
      </c>
      <c r="Y225" s="1">
        <v>0</v>
      </c>
      <c r="Z225">
        <v>0</v>
      </c>
      <c r="AA225">
        <v>0</v>
      </c>
      <c r="AB225">
        <v>1</v>
      </c>
    </row>
    <row r="226" spans="1:28" ht="19.5" x14ac:dyDescent="0.4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 s="9">
        <v>41906.208333333336</v>
      </c>
      <c r="L226" s="9" t="str">
        <f>MONTH(P226) &amp; "/" &amp; DAY(P226) &amp; "/" &amp; YEAR(P226)</f>
        <v>11/8/2014</v>
      </c>
      <c r="M226" s="8" t="str">
        <f>MONTH(L226) &amp; "/" &amp; DAY(L226) &amp; "/" &amp; YEAR(L226)</f>
        <v>11/8/2014</v>
      </c>
      <c r="N226" s="8" t="str">
        <f>RIGHT(M226,4)</f>
        <v>2014</v>
      </c>
      <c r="O226">
        <v>1415426400</v>
      </c>
      <c r="P226" s="9">
        <v>41951.25</v>
      </c>
      <c r="Q226" s="8" t="str">
        <f>MONTH(P226) &amp; "/" &amp; DAY(P226) &amp; "/" &amp; YEAR(P226)</f>
        <v>11/8/2014</v>
      </c>
      <c r="R226" t="b">
        <v>0</v>
      </c>
      <c r="S226" t="b">
        <v>0</v>
      </c>
      <c r="T226" t="s">
        <v>474</v>
      </c>
      <c r="U226" s="5">
        <f>E226/D226</f>
        <v>4.0363930885529156</v>
      </c>
      <c r="V226" s="13">
        <f>AVERAGE(E226:E1225)</f>
        <v>42595.101804123711</v>
      </c>
      <c r="W226" t="str" cm="1">
        <f t="array" ref="W226:X226">_xlfn.TEXTSPLIT(T226,"/")</f>
        <v>film &amp; video</v>
      </c>
      <c r="X226" t="str">
        <v>science fiction</v>
      </c>
      <c r="Y226" s="1">
        <v>0</v>
      </c>
      <c r="Z226">
        <v>0</v>
      </c>
      <c r="AA226">
        <v>0</v>
      </c>
      <c r="AB226">
        <v>0</v>
      </c>
    </row>
    <row r="227" spans="1:28" ht="19.5" x14ac:dyDescent="0.4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 s="9">
        <v>41762.208333333336</v>
      </c>
      <c r="L227" s="9" t="str">
        <f>MONTH(P227) &amp; "/" &amp; DAY(P227) &amp; "/" &amp; YEAR(P227)</f>
        <v>5/3/2014</v>
      </c>
      <c r="M227" s="8" t="str">
        <f>MONTH(L227) &amp; "/" &amp; DAY(L227) &amp; "/" &amp; YEAR(L227)</f>
        <v>5/3/2014</v>
      </c>
      <c r="N227" s="8" t="str">
        <f>RIGHT(M227,4)</f>
        <v>2014</v>
      </c>
      <c r="O227">
        <v>1399093200</v>
      </c>
      <c r="P227" s="9">
        <v>41762.208333333336</v>
      </c>
      <c r="Q227" s="8" t="str">
        <f>MONTH(P227) &amp; "/" &amp; DAY(P227) &amp; "/" &amp; YEAR(P227)</f>
        <v>5/3/2014</v>
      </c>
      <c r="R227" t="b">
        <v>1</v>
      </c>
      <c r="S227" t="b">
        <v>0</v>
      </c>
      <c r="T227" t="s">
        <v>23</v>
      </c>
      <c r="U227" s="5">
        <f>E227/D227</f>
        <v>2.6017404129793511</v>
      </c>
      <c r="V227" s="13">
        <f>AVERAGE(E227:E1226)</f>
        <v>42408.921290322578</v>
      </c>
      <c r="W227" t="str" cm="1">
        <f t="array" ref="W227:X227">_xlfn.TEXTSPLIT(T227,"/")</f>
        <v>music</v>
      </c>
      <c r="X227" t="str">
        <v>rock</v>
      </c>
      <c r="Y227" s="1">
        <v>0</v>
      </c>
      <c r="Z227">
        <v>0</v>
      </c>
      <c r="AA227">
        <v>0</v>
      </c>
      <c r="AB227">
        <v>0</v>
      </c>
    </row>
    <row r="228" spans="1:28" ht="19.5" x14ac:dyDescent="0.4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 s="9">
        <v>40276.208333333336</v>
      </c>
      <c r="L228" s="9" t="str">
        <f>MONTH(P228) &amp; "/" &amp; DAY(P228) &amp; "/" &amp; YEAR(P228)</f>
        <v>5/15/2010</v>
      </c>
      <c r="M228" s="8" t="str">
        <f>MONTH(L228) &amp; "/" &amp; DAY(L228) &amp; "/" &amp; YEAR(L228)</f>
        <v>5/15/2010</v>
      </c>
      <c r="N228" s="8" t="str">
        <f>RIGHT(M228,4)</f>
        <v>2010</v>
      </c>
      <c r="O228">
        <v>1273899600</v>
      </c>
      <c r="P228" s="9">
        <v>40313.208333333336</v>
      </c>
      <c r="Q228" s="8" t="str">
        <f>MONTH(P228) &amp; "/" &amp; DAY(P228) &amp; "/" &amp; YEAR(P228)</f>
        <v>5/15/2010</v>
      </c>
      <c r="R228" t="b">
        <v>0</v>
      </c>
      <c r="S228" t="b">
        <v>0</v>
      </c>
      <c r="T228" t="s">
        <v>122</v>
      </c>
      <c r="U228" s="5">
        <f>E228/D228</f>
        <v>3.6663333333333332</v>
      </c>
      <c r="V228" s="13">
        <f>AVERAGE(E228:E1227)</f>
        <v>42235.808785529713</v>
      </c>
      <c r="W228" t="str" cm="1">
        <f t="array" ref="W228:X228">_xlfn.TEXTSPLIT(T228,"/")</f>
        <v>photography</v>
      </c>
      <c r="X228" t="str">
        <v>photography books</v>
      </c>
      <c r="Y228" s="1">
        <v>0</v>
      </c>
      <c r="Z228">
        <v>0</v>
      </c>
      <c r="AA228">
        <v>0</v>
      </c>
      <c r="AB228">
        <v>0</v>
      </c>
    </row>
    <row r="229" spans="1:28" ht="19.5" x14ac:dyDescent="0.4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 s="9">
        <v>42139.208333333328</v>
      </c>
      <c r="L229" s="9" t="str">
        <f>MONTH(P229) &amp; "/" &amp; DAY(P229) &amp; "/" &amp; YEAR(P229)</f>
        <v>5/21/2015</v>
      </c>
      <c r="M229" s="8" t="str">
        <f>MONTH(L229) &amp; "/" &amp; DAY(L229) &amp; "/" &amp; YEAR(L229)</f>
        <v>5/21/2015</v>
      </c>
      <c r="N229" s="8" t="str">
        <f>RIGHT(M229,4)</f>
        <v>2015</v>
      </c>
      <c r="O229">
        <v>1432184400</v>
      </c>
      <c r="P229" s="9">
        <v>42145.208333333328</v>
      </c>
      <c r="Q229" s="8" t="str">
        <f>MONTH(P229) &amp; "/" &amp; DAY(P229) &amp; "/" &amp; YEAR(P229)</f>
        <v>5/21/2015</v>
      </c>
      <c r="R229" t="b">
        <v>0</v>
      </c>
      <c r="S229" t="b">
        <v>0</v>
      </c>
      <c r="T229" t="s">
        <v>292</v>
      </c>
      <c r="U229" s="5">
        <f>E229/D229</f>
        <v>1.687208538587849</v>
      </c>
      <c r="V229" s="13">
        <f>AVERAGE(E229:E1228)</f>
        <v>42276.218628719274</v>
      </c>
      <c r="W229" t="str" cm="1">
        <f t="array" ref="W229:X229">_xlfn.TEXTSPLIT(T229,"/")</f>
        <v>games</v>
      </c>
      <c r="X229" t="str">
        <v>mobile games</v>
      </c>
      <c r="Y229" s="1">
        <v>0</v>
      </c>
      <c r="Z229">
        <v>0</v>
      </c>
      <c r="AA229">
        <v>0</v>
      </c>
      <c r="AB229">
        <v>0</v>
      </c>
    </row>
    <row r="230" spans="1:28" ht="19.5" x14ac:dyDescent="0.4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 s="9">
        <v>42613.208333333328</v>
      </c>
      <c r="L230" s="9" t="str">
        <f>MONTH(P230) &amp; "/" &amp; DAY(P230) &amp; "/" &amp; YEAR(P230)</f>
        <v>9/25/2016</v>
      </c>
      <c r="M230" s="8" t="str">
        <f>MONTH(L230) &amp; "/" &amp; DAY(L230) &amp; "/" &amp; YEAR(L230)</f>
        <v>9/25/2016</v>
      </c>
      <c r="N230" s="8" t="str">
        <f>RIGHT(M230,4)</f>
        <v>2016</v>
      </c>
      <c r="O230">
        <v>1474779600</v>
      </c>
      <c r="P230" s="9">
        <v>42638.208333333328</v>
      </c>
      <c r="Q230" s="8" t="str">
        <f>MONTH(P230) &amp; "/" &amp; DAY(P230) &amp; "/" &amp; YEAR(P230)</f>
        <v>9/25/2016</v>
      </c>
      <c r="R230" t="b">
        <v>0</v>
      </c>
      <c r="S230" t="b">
        <v>0</v>
      </c>
      <c r="T230" t="s">
        <v>71</v>
      </c>
      <c r="U230" s="5">
        <f>E230/D230</f>
        <v>1.1990717911530093</v>
      </c>
      <c r="V230" s="13">
        <f>AVERAGE(E230:E1229)</f>
        <v>42197.883419689118</v>
      </c>
      <c r="W230" t="str" cm="1">
        <f t="array" ref="W230:X230">_xlfn.TEXTSPLIT(T230,"/")</f>
        <v>film &amp; video</v>
      </c>
      <c r="X230" t="str">
        <v>animation</v>
      </c>
      <c r="Y230" s="1">
        <v>0</v>
      </c>
      <c r="Z230">
        <v>0</v>
      </c>
      <c r="AA230">
        <v>0</v>
      </c>
      <c r="AB230">
        <v>0</v>
      </c>
    </row>
    <row r="231" spans="1:28" ht="19.5" x14ac:dyDescent="0.4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 s="9">
        <v>42887.208333333328</v>
      </c>
      <c r="L231" s="9" t="str">
        <f>MONTH(P231) &amp; "/" &amp; DAY(P231) &amp; "/" &amp; YEAR(P231)</f>
        <v>7/19/2017</v>
      </c>
      <c r="M231" s="8" t="str">
        <f>MONTH(L231) &amp; "/" &amp; DAY(L231) &amp; "/" &amp; YEAR(L231)</f>
        <v>7/19/2017</v>
      </c>
      <c r="N231" s="8" t="str">
        <f>RIGHT(M231,4)</f>
        <v>2017</v>
      </c>
      <c r="O231">
        <v>1500440400</v>
      </c>
      <c r="P231" s="9">
        <v>42935.208333333328</v>
      </c>
      <c r="Q231" s="8" t="str">
        <f>MONTH(P231) &amp; "/" &amp; DAY(P231) &amp; "/" &amp; YEAR(P231)</f>
        <v>7/19/2017</v>
      </c>
      <c r="R231" t="b">
        <v>0</v>
      </c>
      <c r="S231" t="b">
        <v>1</v>
      </c>
      <c r="T231" t="s">
        <v>292</v>
      </c>
      <c r="U231" s="5">
        <f>E231/D231</f>
        <v>1.936892523364486</v>
      </c>
      <c r="V231" s="13">
        <f>AVERAGE(E231:E1230)</f>
        <v>42038.150453955903</v>
      </c>
      <c r="W231" t="str" cm="1">
        <f t="array" ref="W231:X231">_xlfn.TEXTSPLIT(T231,"/")</f>
        <v>games</v>
      </c>
      <c r="X231" t="str">
        <v>mobile games</v>
      </c>
      <c r="Y231" s="1">
        <v>0</v>
      </c>
      <c r="Z231">
        <v>0</v>
      </c>
      <c r="AA231">
        <v>0</v>
      </c>
      <c r="AB231">
        <v>0</v>
      </c>
    </row>
    <row r="232" spans="1:28" ht="19.5" x14ac:dyDescent="0.4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 s="9">
        <v>43805.25</v>
      </c>
      <c r="L232" s="9" t="str">
        <f>MONTH(P232) &amp; "/" &amp; DAY(P232) &amp; "/" &amp; YEAR(P232)</f>
        <v>12/6/2019</v>
      </c>
      <c r="M232" s="8" t="str">
        <f>MONTH(L232) &amp; "/" &amp; DAY(L232) &amp; "/" &amp; YEAR(L232)</f>
        <v>12/6/2019</v>
      </c>
      <c r="N232" s="8" t="str">
        <f>RIGHT(M232,4)</f>
        <v>2019</v>
      </c>
      <c r="O232">
        <v>1575612000</v>
      </c>
      <c r="P232" s="9">
        <v>43805.25</v>
      </c>
      <c r="Q232" s="8" t="str">
        <f>MONTH(P232) &amp; "/" &amp; DAY(P232) &amp; "/" &amp; YEAR(P232)</f>
        <v>12/6/2019</v>
      </c>
      <c r="R232" t="b">
        <v>0</v>
      </c>
      <c r="S232" t="b">
        <v>0</v>
      </c>
      <c r="T232" t="s">
        <v>89</v>
      </c>
      <c r="U232" s="5">
        <f>E232/D232</f>
        <v>4.2016666666666671</v>
      </c>
      <c r="V232" s="13">
        <f>AVERAGE(E232:E1231)</f>
        <v>41877.423376623374</v>
      </c>
      <c r="W232" t="str" cm="1">
        <f t="array" ref="W232:X232">_xlfn.TEXTSPLIT(T232,"/")</f>
        <v>games</v>
      </c>
      <c r="X232" t="str">
        <v>video games</v>
      </c>
      <c r="Y232" s="1">
        <v>0</v>
      </c>
      <c r="Z232">
        <v>0</v>
      </c>
      <c r="AA232">
        <v>0</v>
      </c>
      <c r="AB232">
        <v>0</v>
      </c>
    </row>
    <row r="233" spans="1:28" ht="19.5" x14ac:dyDescent="0.4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 s="9">
        <v>41415.208333333336</v>
      </c>
      <c r="L233" s="9" t="str">
        <f>MONTH(P233) &amp; "/" &amp; DAY(P233) &amp; "/" &amp; YEAR(P233)</f>
        <v>7/18/2013</v>
      </c>
      <c r="M233" s="8" t="str">
        <f>MONTH(L233) &amp; "/" &amp; DAY(L233) &amp; "/" &amp; YEAR(L233)</f>
        <v>7/18/2013</v>
      </c>
      <c r="N233" s="8" t="str">
        <f>RIGHT(M233,4)</f>
        <v>2013</v>
      </c>
      <c r="O233">
        <v>1374123600</v>
      </c>
      <c r="P233" s="9">
        <v>41473.208333333336</v>
      </c>
      <c r="Q233" s="8" t="str">
        <f>MONTH(P233) &amp; "/" &amp; DAY(P233) &amp; "/" &amp; YEAR(P233)</f>
        <v>7/18/2013</v>
      </c>
      <c r="R233" t="b">
        <v>0</v>
      </c>
      <c r="S233" t="b">
        <v>0</v>
      </c>
      <c r="T233" t="s">
        <v>33</v>
      </c>
      <c r="U233" s="5">
        <f>E233/D233</f>
        <v>0.76708333333333334</v>
      </c>
      <c r="V233" s="13">
        <f>AVERAGE(E233:E1232)</f>
        <v>41918.767230169047</v>
      </c>
      <c r="W233" t="str" cm="1">
        <f t="array" ref="W233:X233">_xlfn.TEXTSPLIT(T233,"/")</f>
        <v>theater</v>
      </c>
      <c r="X233" t="str">
        <v>plays</v>
      </c>
      <c r="Y233" s="1">
        <v>1</v>
      </c>
      <c r="Z233">
        <v>0</v>
      </c>
      <c r="AA233">
        <v>0</v>
      </c>
      <c r="AB233">
        <v>0</v>
      </c>
    </row>
    <row r="234" spans="1:28" ht="19.5" x14ac:dyDescent="0.4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 s="9">
        <v>42576.208333333328</v>
      </c>
      <c r="L234" s="9" t="str">
        <f>MONTH(P234) &amp; "/" &amp; DAY(P234) &amp; "/" &amp; YEAR(P234)</f>
        <v>7/26/2016</v>
      </c>
      <c r="M234" s="8" t="str">
        <f>MONTH(L234) &amp; "/" &amp; DAY(L234) &amp; "/" &amp; YEAR(L234)</f>
        <v>7/26/2016</v>
      </c>
      <c r="N234" s="8" t="str">
        <f>RIGHT(M234,4)</f>
        <v>2016</v>
      </c>
      <c r="O234">
        <v>1469509200</v>
      </c>
      <c r="P234" s="9">
        <v>42577.208333333328</v>
      </c>
      <c r="Q234" s="8" t="str">
        <f>MONTH(P234) &amp; "/" &amp; DAY(P234) &amp; "/" &amp; YEAR(P234)</f>
        <v>7/26/2016</v>
      </c>
      <c r="R234" t="b">
        <v>0</v>
      </c>
      <c r="S234" t="b">
        <v>0</v>
      </c>
      <c r="T234" t="s">
        <v>33</v>
      </c>
      <c r="U234" s="5">
        <f>E234/D234</f>
        <v>1.7126470588235294</v>
      </c>
      <c r="V234" s="13">
        <f>AVERAGE(E234:E1233)</f>
        <v>41966.157552083336</v>
      </c>
      <c r="W234" t="str" cm="1">
        <f t="array" ref="W234:X234">_xlfn.TEXTSPLIT(T234,"/")</f>
        <v>theater</v>
      </c>
      <c r="X234" t="str">
        <v>plays</v>
      </c>
      <c r="Y234" s="1">
        <v>0</v>
      </c>
      <c r="Z234">
        <v>0</v>
      </c>
      <c r="AA234">
        <v>0</v>
      </c>
      <c r="AB234">
        <v>0</v>
      </c>
    </row>
    <row r="235" spans="1:28" ht="19.5" x14ac:dyDescent="0.4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 s="9">
        <v>40706.208333333336</v>
      </c>
      <c r="L235" s="9" t="str">
        <f>MONTH(P235) &amp; "/" &amp; DAY(P235) &amp; "/" &amp; YEAR(P235)</f>
        <v>6/28/2011</v>
      </c>
      <c r="M235" s="8" t="str">
        <f>MONTH(L235) &amp; "/" &amp; DAY(L235) &amp; "/" &amp; YEAR(L235)</f>
        <v>6/28/2011</v>
      </c>
      <c r="N235" s="8" t="str">
        <f>RIGHT(M235,4)</f>
        <v>2011</v>
      </c>
      <c r="O235">
        <v>1309237200</v>
      </c>
      <c r="P235" s="9">
        <v>40722.208333333336</v>
      </c>
      <c r="Q235" s="8" t="str">
        <f>MONTH(P235) &amp; "/" &amp; DAY(P235) &amp; "/" &amp; YEAR(P235)</f>
        <v>6/28/2011</v>
      </c>
      <c r="R235" t="b">
        <v>0</v>
      </c>
      <c r="S235" t="b">
        <v>0</v>
      </c>
      <c r="T235" t="s">
        <v>71</v>
      </c>
      <c r="U235" s="5">
        <f>E235/D235</f>
        <v>1.5789473684210527</v>
      </c>
      <c r="V235" s="13">
        <f>AVERAGE(E235:E1234)</f>
        <v>42013.280312907431</v>
      </c>
      <c r="W235" t="str" cm="1">
        <f t="array" ref="W235:X235">_xlfn.TEXTSPLIT(T235,"/")</f>
        <v>film &amp; video</v>
      </c>
      <c r="X235" t="str">
        <v>animation</v>
      </c>
      <c r="Y235" s="1">
        <v>0</v>
      </c>
      <c r="Z235">
        <v>0</v>
      </c>
      <c r="AA235">
        <v>0</v>
      </c>
      <c r="AB235">
        <v>0</v>
      </c>
    </row>
    <row r="236" spans="1:28" ht="19.5" x14ac:dyDescent="0.4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 s="9">
        <v>42969.208333333328</v>
      </c>
      <c r="L236" s="9" t="str">
        <f>MONTH(P236) &amp; "/" &amp; DAY(P236) &amp; "/" &amp; YEAR(P236)</f>
        <v>8/29/2017</v>
      </c>
      <c r="M236" s="8" t="str">
        <f>MONTH(L236) &amp; "/" &amp; DAY(L236) &amp; "/" &amp; YEAR(L236)</f>
        <v>8/29/2017</v>
      </c>
      <c r="N236" s="8" t="str">
        <f>RIGHT(M236,4)</f>
        <v>2017</v>
      </c>
      <c r="O236">
        <v>1503982800</v>
      </c>
      <c r="P236" s="9">
        <v>42976.208333333328</v>
      </c>
      <c r="Q236" s="8" t="str">
        <f>MONTH(P236) &amp; "/" &amp; DAY(P236) &amp; "/" &amp; YEAR(P236)</f>
        <v>8/29/2017</v>
      </c>
      <c r="R236" t="b">
        <v>0</v>
      </c>
      <c r="S236" t="b">
        <v>1</v>
      </c>
      <c r="T236" t="s">
        <v>89</v>
      </c>
      <c r="U236" s="5">
        <f>E236/D236</f>
        <v>1.0908</v>
      </c>
      <c r="V236" s="13">
        <f>AVERAGE(E236:E1235)</f>
        <v>42060.295039164492</v>
      </c>
      <c r="W236" t="str" cm="1">
        <f t="array" ref="W236:X236">_xlfn.TEXTSPLIT(T236,"/")</f>
        <v>games</v>
      </c>
      <c r="X236" t="str">
        <v>video games</v>
      </c>
      <c r="Y236" s="1">
        <v>0</v>
      </c>
      <c r="Z236">
        <v>0</v>
      </c>
      <c r="AA236">
        <v>0</v>
      </c>
      <c r="AB236">
        <v>0</v>
      </c>
    </row>
    <row r="237" spans="1:28" ht="33.75" x14ac:dyDescent="0.4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 s="9">
        <v>42779.25</v>
      </c>
      <c r="L237" s="9" t="str">
        <f>MONTH(P237) &amp; "/" &amp; DAY(P237) &amp; "/" &amp; YEAR(P237)</f>
        <v>2/18/2017</v>
      </c>
      <c r="M237" s="8" t="str">
        <f>MONTH(L237) &amp; "/" &amp; DAY(L237) &amp; "/" &amp; YEAR(L237)</f>
        <v>2/18/2017</v>
      </c>
      <c r="N237" s="8" t="str">
        <f>RIGHT(M237,4)</f>
        <v>2017</v>
      </c>
      <c r="O237">
        <v>1487397600</v>
      </c>
      <c r="P237" s="9">
        <v>42784.25</v>
      </c>
      <c r="Q237" s="8" t="str">
        <f>MONTH(P237) &amp; "/" &amp; DAY(P237) &amp; "/" &amp; YEAR(P237)</f>
        <v>2/18/2017</v>
      </c>
      <c r="R237" t="b">
        <v>0</v>
      </c>
      <c r="S237" t="b">
        <v>0</v>
      </c>
      <c r="T237" t="s">
        <v>71</v>
      </c>
      <c r="U237" s="5">
        <f>E237/D237</f>
        <v>0.41732558139534881</v>
      </c>
      <c r="V237" s="13">
        <f>AVERAGE(E237:E1236)</f>
        <v>42104.581699346403</v>
      </c>
      <c r="W237" t="str" cm="1">
        <f t="array" ref="W237:X237">_xlfn.TEXTSPLIT(T237,"/")</f>
        <v>film &amp; video</v>
      </c>
      <c r="X237" t="str">
        <v>animation</v>
      </c>
      <c r="Y237" s="1">
        <v>0</v>
      </c>
      <c r="Z237">
        <v>0</v>
      </c>
      <c r="AA237">
        <v>0</v>
      </c>
      <c r="AB237">
        <v>1</v>
      </c>
    </row>
    <row r="238" spans="1:28" ht="19.5" x14ac:dyDescent="0.4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 s="9">
        <v>43641.208333333328</v>
      </c>
      <c r="L238" s="9" t="str">
        <f>MONTH(P238) &amp; "/" &amp; DAY(P238) &amp; "/" &amp; YEAR(P238)</f>
        <v>7/2/2019</v>
      </c>
      <c r="M238" s="8" t="str">
        <f>MONTH(L238) &amp; "/" &amp; DAY(L238) &amp; "/" &amp; YEAR(L238)</f>
        <v>7/2/2019</v>
      </c>
      <c r="N238" s="8" t="str">
        <f>RIGHT(M238,4)</f>
        <v>2019</v>
      </c>
      <c r="O238">
        <v>1562043600</v>
      </c>
      <c r="P238" s="9">
        <v>43648.208333333328</v>
      </c>
      <c r="Q238" s="8" t="str">
        <f>MONTH(P238) &amp; "/" &amp; DAY(P238) &amp; "/" &amp; YEAR(P238)</f>
        <v>7/2/2019</v>
      </c>
      <c r="R238" t="b">
        <v>0</v>
      </c>
      <c r="S238" t="b">
        <v>1</v>
      </c>
      <c r="T238" t="s">
        <v>23</v>
      </c>
      <c r="U238" s="5">
        <f>E238/D238</f>
        <v>0.10944303797468355</v>
      </c>
      <c r="V238" s="13">
        <f>AVERAGE(E238:E1237)</f>
        <v>42154.994764397903</v>
      </c>
      <c r="W238" t="str" cm="1">
        <f t="array" ref="W238:X238">_xlfn.TEXTSPLIT(T238,"/")</f>
        <v>music</v>
      </c>
      <c r="X238" t="str">
        <v>rock</v>
      </c>
      <c r="Y238" s="1">
        <v>0</v>
      </c>
      <c r="Z238">
        <v>0</v>
      </c>
      <c r="AA238">
        <v>0</v>
      </c>
      <c r="AB238">
        <v>1</v>
      </c>
    </row>
    <row r="239" spans="1:28" ht="33.75" x14ac:dyDescent="0.4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 s="9">
        <v>41754.208333333336</v>
      </c>
      <c r="L239" s="9" t="str">
        <f>MONTH(P239) &amp; "/" &amp; DAY(P239) &amp; "/" &amp; YEAR(P239)</f>
        <v>4/27/2014</v>
      </c>
      <c r="M239" s="8" t="str">
        <f>MONTH(L239) &amp; "/" &amp; DAY(L239) &amp; "/" &amp; YEAR(L239)</f>
        <v>4/27/2014</v>
      </c>
      <c r="N239" s="8" t="str">
        <f>RIGHT(M239,4)</f>
        <v>2014</v>
      </c>
      <c r="O239">
        <v>1398574800</v>
      </c>
      <c r="P239" s="9">
        <v>41756.208333333336</v>
      </c>
      <c r="Q239" s="8" t="str">
        <f>MONTH(P239) &amp; "/" &amp; DAY(P239) &amp; "/" &amp; YEAR(P239)</f>
        <v>4/27/2014</v>
      </c>
      <c r="R239" t="b">
        <v>0</v>
      </c>
      <c r="S239" t="b">
        <v>0</v>
      </c>
      <c r="T239" t="s">
        <v>71</v>
      </c>
      <c r="U239" s="5">
        <f>E239/D239</f>
        <v>1.593763440860215</v>
      </c>
      <c r="V239" s="13">
        <f>AVERAGE(E239:E1238)</f>
        <v>42204.577981651375</v>
      </c>
      <c r="W239" t="str" cm="1">
        <f t="array" ref="W239:X239">_xlfn.TEXTSPLIT(T239,"/")</f>
        <v>film &amp; video</v>
      </c>
      <c r="X239" t="str">
        <v>animation</v>
      </c>
      <c r="Y239" s="1">
        <v>0</v>
      </c>
      <c r="Z239">
        <v>0</v>
      </c>
      <c r="AA239">
        <v>0</v>
      </c>
      <c r="AB239">
        <v>0</v>
      </c>
    </row>
    <row r="240" spans="1:28" ht="19.5" x14ac:dyDescent="0.4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 s="9">
        <v>43083.25</v>
      </c>
      <c r="L240" s="9" t="str">
        <f>MONTH(P240) &amp; "/" &amp; DAY(P240) &amp; "/" &amp; YEAR(P240)</f>
        <v>1/8/2018</v>
      </c>
      <c r="M240" s="8" t="str">
        <f>MONTH(L240) &amp; "/" &amp; DAY(L240) &amp; "/" &amp; YEAR(L240)</f>
        <v>1/8/2018</v>
      </c>
      <c r="N240" s="8" t="str">
        <f>RIGHT(M240,4)</f>
        <v>2018</v>
      </c>
      <c r="O240">
        <v>1515391200</v>
      </c>
      <c r="P240" s="9">
        <v>43108.25</v>
      </c>
      <c r="Q240" s="8" t="str">
        <f>MONTH(P240) &amp; "/" &amp; DAY(P240) &amp; "/" &amp; YEAR(P240)</f>
        <v>1/8/2018</v>
      </c>
      <c r="R240" t="b">
        <v>0</v>
      </c>
      <c r="S240" t="b">
        <v>1</v>
      </c>
      <c r="T240" t="s">
        <v>33</v>
      </c>
      <c r="U240" s="5">
        <f>E240/D240</f>
        <v>4.2241666666666671</v>
      </c>
      <c r="V240" s="13">
        <f>AVERAGE(E240:E1239)</f>
        <v>42240.513123359582</v>
      </c>
      <c r="W240" t="str" cm="1">
        <f t="array" ref="W240:X240">_xlfn.TEXTSPLIT(T240,"/")</f>
        <v>theater</v>
      </c>
      <c r="X240" t="str">
        <v>plays</v>
      </c>
      <c r="Y240" s="1">
        <v>0</v>
      </c>
      <c r="Z240">
        <v>0</v>
      </c>
      <c r="AA240">
        <v>0</v>
      </c>
      <c r="AB240">
        <v>0</v>
      </c>
    </row>
    <row r="241" spans="1:28" ht="19.5" x14ac:dyDescent="0.4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 s="9">
        <v>42245.208333333328</v>
      </c>
      <c r="L241" s="9" t="str">
        <f>MONTH(P241) &amp; "/" &amp; DAY(P241) &amp; "/" &amp; YEAR(P241)</f>
        <v>9/2/2015</v>
      </c>
      <c r="M241" s="8" t="str">
        <f>MONTH(L241) &amp; "/" &amp; DAY(L241) &amp; "/" &amp; YEAR(L241)</f>
        <v>9/2/2015</v>
      </c>
      <c r="N241" s="8" t="str">
        <f>RIGHT(M241,4)</f>
        <v>2015</v>
      </c>
      <c r="O241">
        <v>1441170000</v>
      </c>
      <c r="P241" s="9">
        <v>42249.208333333328</v>
      </c>
      <c r="Q241" s="8" t="str">
        <f>MONTH(P241) &amp; "/" &amp; DAY(P241) &amp; "/" &amp; YEAR(P241)</f>
        <v>9/2/2015</v>
      </c>
      <c r="R241" t="b">
        <v>0</v>
      </c>
      <c r="S241" t="b">
        <v>0</v>
      </c>
      <c r="T241" t="s">
        <v>65</v>
      </c>
      <c r="U241" s="5">
        <f>E241/D241</f>
        <v>0.97718749999999999</v>
      </c>
      <c r="V241" s="13">
        <f>AVERAGE(E241:E1240)</f>
        <v>42282.697766097241</v>
      </c>
      <c r="W241" t="str" cm="1">
        <f t="array" ref="W241:X241">_xlfn.TEXTSPLIT(T241,"/")</f>
        <v>technology</v>
      </c>
      <c r="X241" t="str">
        <v>wearables</v>
      </c>
      <c r="Y241" s="1">
        <v>0</v>
      </c>
      <c r="Z241">
        <v>0</v>
      </c>
      <c r="AA241">
        <v>0</v>
      </c>
      <c r="AB241">
        <v>1</v>
      </c>
    </row>
    <row r="242" spans="1:28" ht="19.5" x14ac:dyDescent="0.4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 s="9">
        <v>40396.208333333336</v>
      </c>
      <c r="L242" s="9" t="str">
        <f>MONTH(P242) &amp; "/" &amp; DAY(P242) &amp; "/" &amp; YEAR(P242)</f>
        <v>8/7/2010</v>
      </c>
      <c r="M242" s="8" t="str">
        <f>MONTH(L242) &amp; "/" &amp; DAY(L242) &amp; "/" &amp; YEAR(L242)</f>
        <v>8/7/2010</v>
      </c>
      <c r="N242" s="8" t="str">
        <f>RIGHT(M242,4)</f>
        <v>2010</v>
      </c>
      <c r="O242">
        <v>1281157200</v>
      </c>
      <c r="P242" s="9">
        <v>40397.208333333336</v>
      </c>
      <c r="Q242" s="8" t="str">
        <f>MONTH(P242) &amp; "/" &amp; DAY(P242) &amp; "/" &amp; YEAR(P242)</f>
        <v>8/7/2010</v>
      </c>
      <c r="R242" t="b">
        <v>0</v>
      </c>
      <c r="S242" t="b">
        <v>0</v>
      </c>
      <c r="T242" t="s">
        <v>33</v>
      </c>
      <c r="U242" s="5">
        <f>E242/D242</f>
        <v>4.1878911564625847</v>
      </c>
      <c r="V242" s="13">
        <f>AVERAGE(E242:E1241)</f>
        <v>42334.218421052632</v>
      </c>
      <c r="W242" t="str" cm="1">
        <f t="array" ref="W242:X242">_xlfn.TEXTSPLIT(T242,"/")</f>
        <v>theater</v>
      </c>
      <c r="X242" t="str">
        <v>plays</v>
      </c>
      <c r="Y242" s="1">
        <v>0</v>
      </c>
      <c r="Z242">
        <v>0</v>
      </c>
      <c r="AA242">
        <v>0</v>
      </c>
      <c r="AB242">
        <v>0</v>
      </c>
    </row>
    <row r="243" spans="1:28" ht="19.5" x14ac:dyDescent="0.4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 s="9">
        <v>41742.208333333336</v>
      </c>
      <c r="L243" s="9" t="str">
        <f>MONTH(P243) &amp; "/" &amp; DAY(P243) &amp; "/" &amp; YEAR(P243)</f>
        <v>4/23/2014</v>
      </c>
      <c r="M243" s="8" t="str">
        <f>MONTH(L243) &amp; "/" &amp; DAY(L243) &amp; "/" &amp; YEAR(L243)</f>
        <v>4/23/2014</v>
      </c>
      <c r="N243" s="8" t="str">
        <f>RIGHT(M243,4)</f>
        <v>2014</v>
      </c>
      <c r="O243">
        <v>1398229200</v>
      </c>
      <c r="P243" s="9">
        <v>41752.208333333336</v>
      </c>
      <c r="Q243" s="8" t="str">
        <f>MONTH(P243) &amp; "/" &amp; DAY(P243) &amp; "/" &amp; YEAR(P243)</f>
        <v>4/23/2014</v>
      </c>
      <c r="R243" t="b">
        <v>0</v>
      </c>
      <c r="S243" t="b">
        <v>1</v>
      </c>
      <c r="T243" t="s">
        <v>68</v>
      </c>
      <c r="U243" s="5">
        <f>E243/D243</f>
        <v>1.0191632047477746</v>
      </c>
      <c r="V243" s="13">
        <f>AVERAGE(E243:E1242)</f>
        <v>42227.776021080368</v>
      </c>
      <c r="W243" t="str" cm="1">
        <f t="array" ref="W243:X243">_xlfn.TEXTSPLIT(T243,"/")</f>
        <v>publishing</v>
      </c>
      <c r="X243" t="str">
        <v>nonfiction</v>
      </c>
      <c r="Y243" s="1">
        <v>0</v>
      </c>
      <c r="Z243">
        <v>0</v>
      </c>
      <c r="AA243">
        <v>0</v>
      </c>
      <c r="AB243">
        <v>0</v>
      </c>
    </row>
    <row r="244" spans="1:28" ht="19.5" x14ac:dyDescent="0.4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 s="9">
        <v>42865.208333333328</v>
      </c>
      <c r="L244" s="9" t="str">
        <f>MONTH(P244) &amp; "/" &amp; DAY(P244) &amp; "/" &amp; YEAR(P244)</f>
        <v>5/20/2017</v>
      </c>
      <c r="M244" s="8" t="str">
        <f>MONTH(L244) &amp; "/" &amp; DAY(L244) &amp; "/" &amp; YEAR(L244)</f>
        <v>5/20/2017</v>
      </c>
      <c r="N244" s="8" t="str">
        <f>RIGHT(M244,4)</f>
        <v>2017</v>
      </c>
      <c r="O244">
        <v>1495256400</v>
      </c>
      <c r="P244" s="9">
        <v>42875.208333333328</v>
      </c>
      <c r="Q244" s="8" t="str">
        <f>MONTH(P244) &amp; "/" &amp; DAY(P244) &amp; "/" &amp; YEAR(P244)</f>
        <v>5/20/2017</v>
      </c>
      <c r="R244" t="b">
        <v>0</v>
      </c>
      <c r="S244" t="b">
        <v>1</v>
      </c>
      <c r="T244" t="s">
        <v>23</v>
      </c>
      <c r="U244" s="5">
        <f>E244/D244</f>
        <v>1.2772619047619047</v>
      </c>
      <c r="V244" s="13">
        <f>AVERAGE(E244:E1243)</f>
        <v>42056.930079155674</v>
      </c>
      <c r="W244" t="str" cm="1">
        <f t="array" ref="W244:X244">_xlfn.TEXTSPLIT(T244,"/")</f>
        <v>music</v>
      </c>
      <c r="X244" t="str">
        <v>rock</v>
      </c>
      <c r="Y244" s="1">
        <v>0</v>
      </c>
      <c r="Z244">
        <v>0</v>
      </c>
      <c r="AA244">
        <v>0</v>
      </c>
      <c r="AB244">
        <v>0</v>
      </c>
    </row>
    <row r="245" spans="1:28" ht="33.75" x14ac:dyDescent="0.4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 s="9">
        <v>43163.25</v>
      </c>
      <c r="L245" s="9" t="str">
        <f>MONTH(P245) &amp; "/" &amp; DAY(P245) &amp; "/" &amp; YEAR(P245)</f>
        <v>3/7/2018</v>
      </c>
      <c r="M245" s="8" t="str">
        <f>MONTH(L245) &amp; "/" &amp; DAY(L245) &amp; "/" &amp; YEAR(L245)</f>
        <v>3/7/2018</v>
      </c>
      <c r="N245" s="8" t="str">
        <f>RIGHT(M245,4)</f>
        <v>2018</v>
      </c>
      <c r="O245">
        <v>1520402400</v>
      </c>
      <c r="P245" s="9">
        <v>43166.25</v>
      </c>
      <c r="Q245" s="8" t="str">
        <f>MONTH(P245) &amp; "/" &amp; DAY(P245) &amp; "/" &amp; YEAR(P245)</f>
        <v>3/7/2018</v>
      </c>
      <c r="R245" t="b">
        <v>0</v>
      </c>
      <c r="S245" t="b">
        <v>0</v>
      </c>
      <c r="T245" t="s">
        <v>33</v>
      </c>
      <c r="U245" s="5">
        <f>E245/D245</f>
        <v>4.4521739130434783</v>
      </c>
      <c r="V245" s="13">
        <f>AVERAGE(E245:E1244)</f>
        <v>42098.314398943199</v>
      </c>
      <c r="W245" t="str" cm="1">
        <f t="array" ref="W245:X245">_xlfn.TEXTSPLIT(T245,"/")</f>
        <v>theater</v>
      </c>
      <c r="X245" t="str">
        <v>plays</v>
      </c>
      <c r="Y245" s="1">
        <v>0</v>
      </c>
      <c r="Z245">
        <v>0</v>
      </c>
      <c r="AA245">
        <v>0</v>
      </c>
      <c r="AB245">
        <v>0</v>
      </c>
    </row>
    <row r="246" spans="1:28" ht="33.75" x14ac:dyDescent="0.4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 s="9">
        <v>41834.208333333336</v>
      </c>
      <c r="L246" s="9" t="str">
        <f>MONTH(P246) &amp; "/" &amp; DAY(P246) &amp; "/" &amp; YEAR(P246)</f>
        <v>9/4/2014</v>
      </c>
      <c r="M246" s="8" t="str">
        <f>MONTH(L246) &amp; "/" &amp; DAY(L246) &amp; "/" &amp; YEAR(L246)</f>
        <v>9/4/2014</v>
      </c>
      <c r="N246" s="8" t="str">
        <f>RIGHT(M246,4)</f>
        <v>2014</v>
      </c>
      <c r="O246">
        <v>1409806800</v>
      </c>
      <c r="P246" s="9">
        <v>41886.208333333336</v>
      </c>
      <c r="Q246" s="8" t="str">
        <f>MONTH(P246) &amp; "/" &amp; DAY(P246) &amp; "/" &amp; YEAR(P246)</f>
        <v>9/4/2014</v>
      </c>
      <c r="R246" t="b">
        <v>0</v>
      </c>
      <c r="S246" t="b">
        <v>0</v>
      </c>
      <c r="T246" t="s">
        <v>33</v>
      </c>
      <c r="U246" s="5">
        <f>E246/D246</f>
        <v>5.6971428571428575</v>
      </c>
      <c r="V246" s="13">
        <f>AVERAGE(E246:E1245)</f>
        <v>42140.455026455027</v>
      </c>
      <c r="W246" t="str" cm="1">
        <f t="array" ref="W246:X246">_xlfn.TEXTSPLIT(T246,"/")</f>
        <v>theater</v>
      </c>
      <c r="X246" t="str">
        <v>plays</v>
      </c>
      <c r="Y246" s="1">
        <v>0</v>
      </c>
      <c r="Z246">
        <v>0</v>
      </c>
      <c r="AA246">
        <v>0</v>
      </c>
      <c r="AB246">
        <v>0</v>
      </c>
    </row>
    <row r="247" spans="1:28" ht="19.5" x14ac:dyDescent="0.4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 s="9">
        <v>41736.208333333336</v>
      </c>
      <c r="L247" s="9" t="str">
        <f>MONTH(P247) &amp; "/" &amp; DAY(P247) &amp; "/" &amp; YEAR(P247)</f>
        <v>4/8/2014</v>
      </c>
      <c r="M247" s="8" t="str">
        <f>MONTH(L247) &amp; "/" &amp; DAY(L247) &amp; "/" &amp; YEAR(L247)</f>
        <v>4/8/2014</v>
      </c>
      <c r="N247" s="8" t="str">
        <f>RIGHT(M247,4)</f>
        <v>2014</v>
      </c>
      <c r="O247">
        <v>1396933200</v>
      </c>
      <c r="P247" s="9">
        <v>41737.208333333336</v>
      </c>
      <c r="Q247" s="8" t="str">
        <f>MONTH(P247) &amp; "/" &amp; DAY(P247) &amp; "/" &amp; YEAR(P247)</f>
        <v>4/8/2014</v>
      </c>
      <c r="R247" t="b">
        <v>0</v>
      </c>
      <c r="S247" t="b">
        <v>0</v>
      </c>
      <c r="T247" t="s">
        <v>33</v>
      </c>
      <c r="U247" s="5">
        <f>E247/D247</f>
        <v>5.0934482758620687</v>
      </c>
      <c r="V247" s="13">
        <f>AVERAGE(E247:E1246)</f>
        <v>42190.988079470197</v>
      </c>
      <c r="W247" t="str" cm="1">
        <f t="array" ref="W247:X247">_xlfn.TEXTSPLIT(T247,"/")</f>
        <v>theater</v>
      </c>
      <c r="X247" t="str">
        <v>plays</v>
      </c>
      <c r="Y247" s="1">
        <v>0</v>
      </c>
      <c r="Z247">
        <v>0</v>
      </c>
      <c r="AA247">
        <v>0</v>
      </c>
      <c r="AB247">
        <v>0</v>
      </c>
    </row>
    <row r="248" spans="1:28" ht="19.5" x14ac:dyDescent="0.4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 s="9">
        <v>41491.208333333336</v>
      </c>
      <c r="L248" s="9" t="str">
        <f>MONTH(P248) &amp; "/" &amp; DAY(P248) &amp; "/" &amp; YEAR(P248)</f>
        <v>8/9/2013</v>
      </c>
      <c r="M248" s="8" t="str">
        <f>MONTH(L248) &amp; "/" &amp; DAY(L248) &amp; "/" &amp; YEAR(L248)</f>
        <v>8/9/2013</v>
      </c>
      <c r="N248" s="8" t="str">
        <f>RIGHT(M248,4)</f>
        <v>2013</v>
      </c>
      <c r="O248">
        <v>1376024400</v>
      </c>
      <c r="P248" s="9">
        <v>41495.208333333336</v>
      </c>
      <c r="Q248" s="8" t="str">
        <f>MONTH(P248) &amp; "/" &amp; DAY(P248) &amp; "/" &amp; YEAR(P248)</f>
        <v>8/9/2013</v>
      </c>
      <c r="R248" t="b">
        <v>0</v>
      </c>
      <c r="S248" t="b">
        <v>0</v>
      </c>
      <c r="T248" t="s">
        <v>28</v>
      </c>
      <c r="U248" s="5">
        <f>E248/D248</f>
        <v>3.2553333333333332</v>
      </c>
      <c r="V248" s="13">
        <f>AVERAGE(E248:E1247)</f>
        <v>42227.354111405839</v>
      </c>
      <c r="W248" t="str" cm="1">
        <f t="array" ref="W248:X248">_xlfn.TEXTSPLIT(T248,"/")</f>
        <v>technology</v>
      </c>
      <c r="X248" t="str">
        <v>web</v>
      </c>
      <c r="Y248" s="1">
        <v>0</v>
      </c>
      <c r="Z248">
        <v>0</v>
      </c>
      <c r="AA248">
        <v>0</v>
      </c>
      <c r="AB248">
        <v>0</v>
      </c>
    </row>
    <row r="249" spans="1:28" ht="19.5" x14ac:dyDescent="0.4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 s="9">
        <v>42726.25</v>
      </c>
      <c r="L249" s="9" t="str">
        <f>MONTH(P249) &amp; "/" &amp; DAY(P249) &amp; "/" &amp; YEAR(P249)</f>
        <v>1/6/2017</v>
      </c>
      <c r="M249" s="8" t="str">
        <f>MONTH(L249) &amp; "/" &amp; DAY(L249) &amp; "/" &amp; YEAR(L249)</f>
        <v>1/6/2017</v>
      </c>
      <c r="N249" s="8" t="str">
        <f>RIGHT(M249,4)</f>
        <v>2017</v>
      </c>
      <c r="O249">
        <v>1483682400</v>
      </c>
      <c r="P249" s="9">
        <v>42741.25</v>
      </c>
      <c r="Q249" s="8" t="str">
        <f>MONTH(P249) &amp; "/" &amp; DAY(P249) &amp; "/" &amp; YEAR(P249)</f>
        <v>1/6/2017</v>
      </c>
      <c r="R249" t="b">
        <v>0</v>
      </c>
      <c r="S249" t="b">
        <v>1</v>
      </c>
      <c r="T249" t="s">
        <v>119</v>
      </c>
      <c r="U249" s="5">
        <f>E249/D249</f>
        <v>9.3261616161616168</v>
      </c>
      <c r="V249" s="13">
        <f>AVERAGE(E249:E1248)</f>
        <v>42263.978751660026</v>
      </c>
      <c r="W249" t="str" cm="1">
        <f t="array" ref="W249:X249">_xlfn.TEXTSPLIT(T249,"/")</f>
        <v>publishing</v>
      </c>
      <c r="X249" t="str">
        <v>fiction</v>
      </c>
      <c r="Y249" s="1">
        <v>0</v>
      </c>
      <c r="Z249">
        <v>0</v>
      </c>
      <c r="AA249">
        <v>0</v>
      </c>
      <c r="AB249">
        <v>0</v>
      </c>
    </row>
    <row r="250" spans="1:28" ht="19.5" x14ac:dyDescent="0.4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 s="9">
        <v>42004.25</v>
      </c>
      <c r="L250" s="9" t="str">
        <f>MONTH(P250) &amp; "/" &amp; DAY(P250) &amp; "/" &amp; YEAR(P250)</f>
        <v>1/5/2015</v>
      </c>
      <c r="M250" s="8" t="str">
        <f>MONTH(L250) &amp; "/" &amp; DAY(L250) &amp; "/" &amp; YEAR(L250)</f>
        <v>1/5/2015</v>
      </c>
      <c r="N250" s="8" t="str">
        <f>RIGHT(M250,4)</f>
        <v>2015</v>
      </c>
      <c r="O250">
        <v>1420437600</v>
      </c>
      <c r="P250" s="9">
        <v>42009.25</v>
      </c>
      <c r="Q250" s="8" t="str">
        <f>MONTH(P250) &amp; "/" &amp; DAY(P250) &amp; "/" &amp; YEAR(P250)</f>
        <v>1/5/2015</v>
      </c>
      <c r="R250" t="b">
        <v>0</v>
      </c>
      <c r="S250" t="b">
        <v>0</v>
      </c>
      <c r="T250" t="s">
        <v>292</v>
      </c>
      <c r="U250" s="5">
        <f>E250/D250</f>
        <v>2.1133870967741935</v>
      </c>
      <c r="V250" s="13">
        <f>AVERAGE(E250:E1249)</f>
        <v>42074.625</v>
      </c>
      <c r="W250" t="str" cm="1">
        <f t="array" ref="W250:X250">_xlfn.TEXTSPLIT(T250,"/")</f>
        <v>games</v>
      </c>
      <c r="X250" t="str">
        <v>mobile games</v>
      </c>
      <c r="Y250" s="1">
        <v>0</v>
      </c>
      <c r="Z250">
        <v>0</v>
      </c>
      <c r="AA250">
        <v>0</v>
      </c>
      <c r="AB250">
        <v>0</v>
      </c>
    </row>
    <row r="251" spans="1:28" ht="19.5" x14ac:dyDescent="0.4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 s="9">
        <v>42006.25</v>
      </c>
      <c r="L251" s="9" t="str">
        <f>MONTH(P251) &amp; "/" &amp; DAY(P251) &amp; "/" &amp; YEAR(P251)</f>
        <v>1/9/2015</v>
      </c>
      <c r="M251" s="8" t="str">
        <f>MONTH(L251) &amp; "/" &amp; DAY(L251) &amp; "/" &amp; YEAR(L251)</f>
        <v>1/9/2015</v>
      </c>
      <c r="N251" s="8" t="str">
        <f>RIGHT(M251,4)</f>
        <v>2015</v>
      </c>
      <c r="O251">
        <v>1420783200</v>
      </c>
      <c r="P251" s="9">
        <v>42013.25</v>
      </c>
      <c r="Q251" s="8" t="str">
        <f>MONTH(P251) &amp; "/" &amp; DAY(P251) &amp; "/" &amp; YEAR(P251)</f>
        <v>1/9/2015</v>
      </c>
      <c r="R251" t="b">
        <v>0</v>
      </c>
      <c r="S251" t="b">
        <v>0</v>
      </c>
      <c r="T251" t="s">
        <v>206</v>
      </c>
      <c r="U251" s="5">
        <f>E251/D251</f>
        <v>2.7332520325203253</v>
      </c>
      <c r="V251" s="13">
        <f>AVERAGE(E251:E1250)</f>
        <v>42113.202396804263</v>
      </c>
      <c r="W251" t="str" cm="1">
        <f t="array" ref="W251:X251">_xlfn.TEXTSPLIT(T251,"/")</f>
        <v>publishing</v>
      </c>
      <c r="X251" t="str">
        <v>translations</v>
      </c>
      <c r="Y251" s="1">
        <v>0</v>
      </c>
      <c r="Z251">
        <v>0</v>
      </c>
      <c r="AA251">
        <v>0</v>
      </c>
      <c r="AB251">
        <v>0</v>
      </c>
    </row>
    <row r="252" spans="1:28" ht="19.5" x14ac:dyDescent="0.4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 s="9">
        <v>40203.25</v>
      </c>
      <c r="L252" s="9" t="str">
        <f>MONTH(P252) &amp; "/" &amp; DAY(P252) &amp; "/" &amp; YEAR(P252)</f>
        <v>3/1/2010</v>
      </c>
      <c r="M252" s="8" t="str">
        <f>MONTH(L252) &amp; "/" &amp; DAY(L252) &amp; "/" &amp; YEAR(L252)</f>
        <v>3/1/2010</v>
      </c>
      <c r="N252" s="8" t="str">
        <f>RIGHT(M252,4)</f>
        <v>2010</v>
      </c>
      <c r="O252">
        <v>1267423200</v>
      </c>
      <c r="P252" s="9">
        <v>40238.25</v>
      </c>
      <c r="Q252" s="8" t="str">
        <f>MONTH(P252) &amp; "/" &amp; DAY(P252) &amp; "/" &amp; YEAR(P252)</f>
        <v>3/1/2010</v>
      </c>
      <c r="R252" t="b">
        <v>0</v>
      </c>
      <c r="S252" t="b">
        <v>0</v>
      </c>
      <c r="T252" t="s">
        <v>23</v>
      </c>
      <c r="U252" s="5">
        <f>E252/D252</f>
        <v>0.03</v>
      </c>
      <c r="V252" s="13">
        <f>AVERAGE(E252:E1251)</f>
        <v>41945.226666666669</v>
      </c>
      <c r="W252" t="str" cm="1">
        <f t="array" ref="W252:X252">_xlfn.TEXTSPLIT(T252,"/")</f>
        <v>music</v>
      </c>
      <c r="X252" t="str">
        <v>rock</v>
      </c>
      <c r="Y252" s="1">
        <v>0</v>
      </c>
      <c r="Z252">
        <v>0</v>
      </c>
      <c r="AA252">
        <v>0</v>
      </c>
      <c r="AB252">
        <v>1</v>
      </c>
    </row>
    <row r="253" spans="1:28" ht="19.5" x14ac:dyDescent="0.4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 s="9">
        <v>41252.25</v>
      </c>
      <c r="L253" s="9" t="str">
        <f>MONTH(P253) &amp; "/" &amp; DAY(P253) &amp; "/" &amp; YEAR(P253)</f>
        <v>12/11/2012</v>
      </c>
      <c r="M253" s="8" t="str">
        <f>MONTH(L253) &amp; "/" &amp; DAY(L253) &amp; "/" &amp; YEAR(L253)</f>
        <v>12/11/2012</v>
      </c>
      <c r="N253" s="8" t="str">
        <f>RIGHT(M253,4)</f>
        <v>2012</v>
      </c>
      <c r="O253">
        <v>1355205600</v>
      </c>
      <c r="P253" s="9">
        <v>41254.25</v>
      </c>
      <c r="Q253" s="8" t="str">
        <f>MONTH(P253) &amp; "/" &amp; DAY(P253) &amp; "/" &amp; YEAR(P253)</f>
        <v>12/11/2012</v>
      </c>
      <c r="R253" t="b">
        <v>0</v>
      </c>
      <c r="S253" t="b">
        <v>0</v>
      </c>
      <c r="T253" t="s">
        <v>33</v>
      </c>
      <c r="U253" s="5">
        <f>E253/D253</f>
        <v>0.54084507042253516</v>
      </c>
      <c r="V253" s="13">
        <f>AVERAGE(E253:E1252)</f>
        <v>42001.224299065419</v>
      </c>
      <c r="W253" t="str" cm="1">
        <f t="array" ref="W253:X253">_xlfn.TEXTSPLIT(T253,"/")</f>
        <v>theater</v>
      </c>
      <c r="X253" t="str">
        <v>plays</v>
      </c>
      <c r="Y253" s="1">
        <v>0</v>
      </c>
      <c r="Z253">
        <v>0</v>
      </c>
      <c r="AA253">
        <v>0</v>
      </c>
      <c r="AB253">
        <v>1</v>
      </c>
    </row>
    <row r="254" spans="1:28" ht="33.75" x14ac:dyDescent="0.4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 s="9">
        <v>41572.208333333336</v>
      </c>
      <c r="L254" s="9" t="str">
        <f>MONTH(P254) &amp; "/" &amp; DAY(P254) &amp; "/" &amp; YEAR(P254)</f>
        <v>10/30/2013</v>
      </c>
      <c r="M254" s="8" t="str">
        <f>MONTH(L254) &amp; "/" &amp; DAY(L254) &amp; "/" &amp; YEAR(L254)</f>
        <v>10/30/2013</v>
      </c>
      <c r="N254" s="8" t="str">
        <f>RIGHT(M254,4)</f>
        <v>2013</v>
      </c>
      <c r="O254">
        <v>1383109200</v>
      </c>
      <c r="P254" s="9">
        <v>41577.208333333336</v>
      </c>
      <c r="Q254" s="8" t="str">
        <f>MONTH(P254) &amp; "/" &amp; DAY(P254) &amp; "/" &amp; YEAR(P254)</f>
        <v>10/30/2013</v>
      </c>
      <c r="R254" t="b">
        <v>0</v>
      </c>
      <c r="S254" t="b">
        <v>0</v>
      </c>
      <c r="T254" t="s">
        <v>33</v>
      </c>
      <c r="U254" s="5">
        <f>E254/D254</f>
        <v>6.2629999999999999</v>
      </c>
      <c r="V254" s="13">
        <f>AVERAGE(E254:E1253)</f>
        <v>42052.241978609629</v>
      </c>
      <c r="W254" t="str" cm="1">
        <f t="array" ref="W254:X254">_xlfn.TEXTSPLIT(T254,"/")</f>
        <v>theater</v>
      </c>
      <c r="X254" t="str">
        <v>plays</v>
      </c>
      <c r="Y254" s="1">
        <v>0</v>
      </c>
      <c r="Z254">
        <v>0</v>
      </c>
      <c r="AA254">
        <v>0</v>
      </c>
      <c r="AB254">
        <v>0</v>
      </c>
    </row>
    <row r="255" spans="1:28" ht="19.5" x14ac:dyDescent="0.4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 s="9">
        <v>40641.208333333336</v>
      </c>
      <c r="L255" s="9" t="str">
        <f>MONTH(P255) &amp; "/" &amp; DAY(P255) &amp; "/" &amp; YEAR(P255)</f>
        <v>4/20/2011</v>
      </c>
      <c r="M255" s="8" t="str">
        <f>MONTH(L255) &amp; "/" &amp; DAY(L255) &amp; "/" &amp; YEAR(L255)</f>
        <v>4/20/2011</v>
      </c>
      <c r="N255" s="8" t="str">
        <f>RIGHT(M255,4)</f>
        <v>2011</v>
      </c>
      <c r="O255">
        <v>1303275600</v>
      </c>
      <c r="P255" s="9">
        <v>40653.208333333336</v>
      </c>
      <c r="Q255" s="8" t="str">
        <f>MONTH(P255) &amp; "/" &amp; DAY(P255) &amp; "/" &amp; YEAR(P255)</f>
        <v>4/20/2011</v>
      </c>
      <c r="R255" t="b">
        <v>0</v>
      </c>
      <c r="S255" t="b">
        <v>0</v>
      </c>
      <c r="T255" t="s">
        <v>53</v>
      </c>
      <c r="U255" s="5">
        <f>E255/D255</f>
        <v>0.8902139917695473</v>
      </c>
      <c r="V255" s="13">
        <f>AVERAGE(E255:E1254)</f>
        <v>42100.152610441764</v>
      </c>
      <c r="W255" t="str" cm="1">
        <f t="array" ref="W255:X255">_xlfn.TEXTSPLIT(T255,"/")</f>
        <v>film &amp; video</v>
      </c>
      <c r="X255" t="str">
        <v>drama</v>
      </c>
      <c r="Y255" s="1">
        <v>0</v>
      </c>
      <c r="Z255">
        <v>0</v>
      </c>
      <c r="AA255">
        <v>0</v>
      </c>
      <c r="AB255">
        <v>1</v>
      </c>
    </row>
    <row r="256" spans="1:28" ht="33.75" x14ac:dyDescent="0.4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 s="9">
        <v>42787.25</v>
      </c>
      <c r="L256" s="9" t="str">
        <f>MONTH(P256) &amp; "/" &amp; DAY(P256) &amp; "/" &amp; YEAR(P256)</f>
        <v>2/23/2017</v>
      </c>
      <c r="M256" s="8" t="str">
        <f>MONTH(L256) &amp; "/" &amp; DAY(L256) &amp; "/" &amp; YEAR(L256)</f>
        <v>2/23/2017</v>
      </c>
      <c r="N256" s="8" t="str">
        <f>RIGHT(M256,4)</f>
        <v>2017</v>
      </c>
      <c r="O256">
        <v>1487829600</v>
      </c>
      <c r="P256" s="9">
        <v>42789.25</v>
      </c>
      <c r="Q256" s="8" t="str">
        <f>MONTH(P256) &amp; "/" &amp; DAY(P256) &amp; "/" &amp; YEAR(P256)</f>
        <v>2/23/2017</v>
      </c>
      <c r="R256" t="b">
        <v>0</v>
      </c>
      <c r="S256" t="b">
        <v>0</v>
      </c>
      <c r="T256" t="s">
        <v>68</v>
      </c>
      <c r="U256" s="5">
        <f>E256/D256</f>
        <v>1.8489130434782608</v>
      </c>
      <c r="V256" s="13">
        <f>AVERAGE(E256:E1255)</f>
        <v>42011.599195710456</v>
      </c>
      <c r="W256" t="str" cm="1">
        <f t="array" ref="W256:X256">_xlfn.TEXTSPLIT(T256,"/")</f>
        <v>publishing</v>
      </c>
      <c r="X256" t="str">
        <v>nonfiction</v>
      </c>
      <c r="Y256" s="1">
        <v>0</v>
      </c>
      <c r="Z256">
        <v>0</v>
      </c>
      <c r="AA256">
        <v>0</v>
      </c>
      <c r="AB256">
        <v>0</v>
      </c>
    </row>
    <row r="257" spans="1:28" ht="33.75" x14ac:dyDescent="0.4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 s="9">
        <v>40590.25</v>
      </c>
      <c r="L257" s="9" t="str">
        <f>MONTH(P257) &amp; "/" &amp; DAY(P257) &amp; "/" &amp; YEAR(P257)</f>
        <v>2/21/2011</v>
      </c>
      <c r="M257" s="8" t="str">
        <f>MONTH(L257) &amp; "/" &amp; DAY(L257) &amp; "/" &amp; YEAR(L257)</f>
        <v>2/21/2011</v>
      </c>
      <c r="N257" s="8" t="str">
        <f>RIGHT(M257,4)</f>
        <v>2011</v>
      </c>
      <c r="O257">
        <v>1298268000</v>
      </c>
      <c r="P257" s="9">
        <v>40595.25</v>
      </c>
      <c r="Q257" s="8" t="str">
        <f>MONTH(P257) &amp; "/" &amp; DAY(P257) &amp; "/" &amp; YEAR(P257)</f>
        <v>2/21/2011</v>
      </c>
      <c r="R257" t="b">
        <v>0</v>
      </c>
      <c r="S257" t="b">
        <v>1</v>
      </c>
      <c r="T257" t="s">
        <v>23</v>
      </c>
      <c r="U257" s="5">
        <f>E257/D257</f>
        <v>1.2016770186335404</v>
      </c>
      <c r="V257" s="13">
        <f>AVERAGE(E257:E1256)</f>
        <v>42056.574496644294</v>
      </c>
      <c r="W257" t="str" cm="1">
        <f t="array" ref="W257:X257">_xlfn.TEXTSPLIT(T257,"/")</f>
        <v>music</v>
      </c>
      <c r="X257" t="str">
        <v>rock</v>
      </c>
      <c r="Y257" s="1">
        <v>0</v>
      </c>
      <c r="Z257">
        <v>0</v>
      </c>
      <c r="AA257">
        <v>0</v>
      </c>
      <c r="AB257">
        <v>0</v>
      </c>
    </row>
    <row r="258" spans="1:28" ht="19.5" x14ac:dyDescent="0.4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 s="9">
        <v>42393.25</v>
      </c>
      <c r="L258" s="9" t="str">
        <f>MONTH(P258) &amp; "/" &amp; DAY(P258) &amp; "/" &amp; YEAR(P258)</f>
        <v>3/1/2016</v>
      </c>
      <c r="M258" s="8" t="str">
        <f>MONTH(L258) &amp; "/" &amp; DAY(L258) &amp; "/" &amp; YEAR(L258)</f>
        <v>3/1/2016</v>
      </c>
      <c r="N258" s="8" t="str">
        <f>RIGHT(M258,4)</f>
        <v>2016</v>
      </c>
      <c r="O258">
        <v>1456812000</v>
      </c>
      <c r="P258" s="9">
        <v>42430.25</v>
      </c>
      <c r="Q258" s="8" t="str">
        <f>MONTH(P258) &amp; "/" &amp; DAY(P258) &amp; "/" &amp; YEAR(P258)</f>
        <v>3/1/2016</v>
      </c>
      <c r="R258" t="b">
        <v>0</v>
      </c>
      <c r="S258" t="b">
        <v>0</v>
      </c>
      <c r="T258" t="s">
        <v>23</v>
      </c>
      <c r="U258" s="5">
        <f>E258/D258</f>
        <v>0.23390243902439026</v>
      </c>
      <c r="V258" s="13">
        <f>AVERAGE(E258:E1257)</f>
        <v>41983.081989247308</v>
      </c>
      <c r="W258" t="str" cm="1">
        <f t="array" ref="W258:X258">_xlfn.TEXTSPLIT(T258,"/")</f>
        <v>music</v>
      </c>
      <c r="X258" t="str">
        <v>rock</v>
      </c>
      <c r="Y258" s="1">
        <v>0</v>
      </c>
      <c r="Z258">
        <v>0</v>
      </c>
      <c r="AA258">
        <v>0</v>
      </c>
      <c r="AB258">
        <v>1</v>
      </c>
    </row>
    <row r="259" spans="1:28" ht="19.5" x14ac:dyDescent="0.4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 s="9">
        <v>41338.25</v>
      </c>
      <c r="L259" s="9" t="str">
        <f>MONTH(P259) &amp; "/" &amp; DAY(P259) &amp; "/" &amp; YEAR(P259)</f>
        <v>3/19/2013</v>
      </c>
      <c r="M259" s="8" t="str">
        <f>MONTH(L259) &amp; "/" &amp; DAY(L259) &amp; "/" &amp; YEAR(L259)</f>
        <v>3/19/2013</v>
      </c>
      <c r="N259" s="8" t="str">
        <f>RIGHT(M259,4)</f>
        <v>2013</v>
      </c>
      <c r="O259">
        <v>1363669200</v>
      </c>
      <c r="P259" s="9">
        <v>41352.208333333336</v>
      </c>
      <c r="Q259" s="8" t="str">
        <f>MONTH(P259) &amp; "/" &amp; DAY(P259) &amp; "/" &amp; YEAR(P259)</f>
        <v>3/19/2013</v>
      </c>
      <c r="R259" t="b">
        <v>0</v>
      </c>
      <c r="S259" t="b">
        <v>0</v>
      </c>
      <c r="T259" t="s">
        <v>33</v>
      </c>
      <c r="U259" s="5">
        <f>E259/D259</f>
        <v>1.46</v>
      </c>
      <c r="V259" s="13">
        <f>AVERAGE(E259:E1258)</f>
        <v>42038.296096904443</v>
      </c>
      <c r="W259" t="str" cm="1">
        <f t="array" ref="W259:X259">_xlfn.TEXTSPLIT(T259,"/")</f>
        <v>theater</v>
      </c>
      <c r="X259" t="str">
        <v>plays</v>
      </c>
      <c r="Y259" s="1">
        <v>0</v>
      </c>
      <c r="Z259">
        <v>0</v>
      </c>
      <c r="AA259">
        <v>0</v>
      </c>
      <c r="AB259">
        <v>0</v>
      </c>
    </row>
    <row r="260" spans="1:28" ht="19.5" x14ac:dyDescent="0.4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 s="9">
        <v>42712.25</v>
      </c>
      <c r="L260" s="9" t="str">
        <f>MONTH(P260) &amp; "/" &amp; DAY(P260) &amp; "/" &amp; YEAR(P260)</f>
        <v>12/28/2016</v>
      </c>
      <c r="M260" s="8" t="str">
        <f>MONTH(L260) &amp; "/" &amp; DAY(L260) &amp; "/" &amp; YEAR(L260)</f>
        <v>12/28/2016</v>
      </c>
      <c r="N260" s="8" t="str">
        <f>RIGHT(M260,4)</f>
        <v>2016</v>
      </c>
      <c r="O260">
        <v>1482904800</v>
      </c>
      <c r="P260" s="9">
        <v>42732.25</v>
      </c>
      <c r="Q260" s="8" t="str">
        <f>MONTH(P260) &amp; "/" &amp; DAY(P260) &amp; "/" &amp; YEAR(P260)</f>
        <v>12/28/2016</v>
      </c>
      <c r="R260" t="b">
        <v>0</v>
      </c>
      <c r="S260" t="b">
        <v>1</v>
      </c>
      <c r="T260" t="s">
        <v>33</v>
      </c>
      <c r="U260" s="5">
        <f>E260/D260</f>
        <v>2.6848000000000001</v>
      </c>
      <c r="V260" s="13">
        <f>AVERAGE(E260:E1259)</f>
        <v>42083.735849056604</v>
      </c>
      <c r="W260" t="str" cm="1">
        <f t="array" ref="W260:X260">_xlfn.TEXTSPLIT(T260,"/")</f>
        <v>theater</v>
      </c>
      <c r="X260" t="str">
        <v>plays</v>
      </c>
      <c r="Y260" s="1">
        <v>0</v>
      </c>
      <c r="Z260">
        <v>0</v>
      </c>
      <c r="AA260">
        <v>0</v>
      </c>
      <c r="AB260">
        <v>0</v>
      </c>
    </row>
    <row r="261" spans="1:28" ht="33.75" x14ac:dyDescent="0.4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 s="9">
        <v>41251.25</v>
      </c>
      <c r="L261" s="9" t="str">
        <f>MONTH(P261) &amp; "/" &amp; DAY(P261) &amp; "/" &amp; YEAR(P261)</f>
        <v>12/27/2012</v>
      </c>
      <c r="M261" s="8" t="str">
        <f>MONTH(L261) &amp; "/" &amp; DAY(L261) &amp; "/" &amp; YEAR(L261)</f>
        <v>12/27/2012</v>
      </c>
      <c r="N261" s="8" t="str">
        <f>RIGHT(M261,4)</f>
        <v>2012</v>
      </c>
      <c r="O261">
        <v>1356588000</v>
      </c>
      <c r="P261" s="9">
        <v>41270.25</v>
      </c>
      <c r="Q261" s="8" t="str">
        <f>MONTH(P261) &amp; "/" &amp; DAY(P261) &amp; "/" &amp; YEAR(P261)</f>
        <v>12/27/2012</v>
      </c>
      <c r="R261" t="b">
        <v>1</v>
      </c>
      <c r="S261" t="b">
        <v>0</v>
      </c>
      <c r="T261" t="s">
        <v>122</v>
      </c>
      <c r="U261" s="5">
        <f>E261/D261</f>
        <v>5.9749999999999996</v>
      </c>
      <c r="V261" s="13">
        <f>AVERAGE(E261:E1260)</f>
        <v>42122.412955465588</v>
      </c>
      <c r="W261" t="str" cm="1">
        <f t="array" ref="W261:X261">_xlfn.TEXTSPLIT(T261,"/")</f>
        <v>photography</v>
      </c>
      <c r="X261" t="str">
        <v>photography books</v>
      </c>
      <c r="Y261" s="1">
        <v>0</v>
      </c>
      <c r="Z261">
        <v>0</v>
      </c>
      <c r="AA261">
        <v>0</v>
      </c>
      <c r="AB261">
        <v>0</v>
      </c>
    </row>
    <row r="262" spans="1:28" ht="19.5" x14ac:dyDescent="0.4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 s="9">
        <v>41180.208333333336</v>
      </c>
      <c r="L262" s="9" t="str">
        <f>MONTH(P262) &amp; "/" &amp; DAY(P262) &amp; "/" &amp; YEAR(P262)</f>
        <v>10/10/2012</v>
      </c>
      <c r="M262" s="8" t="str">
        <f>MONTH(L262) &amp; "/" &amp; DAY(L262) &amp; "/" &amp; YEAR(L262)</f>
        <v>10/10/2012</v>
      </c>
      <c r="N262" s="8" t="str">
        <f>RIGHT(M262,4)</f>
        <v>2012</v>
      </c>
      <c r="O262">
        <v>1349845200</v>
      </c>
      <c r="P262" s="9">
        <v>41192.208333333336</v>
      </c>
      <c r="Q262" s="8" t="str">
        <f>MONTH(P262) &amp; "/" &amp; DAY(P262) &amp; "/" &amp; YEAR(P262)</f>
        <v>10/10/2012</v>
      </c>
      <c r="R262" t="b">
        <v>0</v>
      </c>
      <c r="S262" t="b">
        <v>0</v>
      </c>
      <c r="T262" t="s">
        <v>23</v>
      </c>
      <c r="U262" s="5">
        <f>E262/D262</f>
        <v>1.5769841269841269</v>
      </c>
      <c r="V262" s="13">
        <f>AVERAGE(E262:E1261)</f>
        <v>42164.801351351351</v>
      </c>
      <c r="W262" t="str" cm="1">
        <f t="array" ref="W262:X262">_xlfn.TEXTSPLIT(T262,"/")</f>
        <v>music</v>
      </c>
      <c r="X262" t="str">
        <v>rock</v>
      </c>
      <c r="Y262" s="1">
        <v>0</v>
      </c>
      <c r="Z262">
        <v>0</v>
      </c>
      <c r="AA262">
        <v>0</v>
      </c>
      <c r="AB262">
        <v>0</v>
      </c>
    </row>
    <row r="263" spans="1:28" ht="33.75" x14ac:dyDescent="0.4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 s="9">
        <v>40415.208333333336</v>
      </c>
      <c r="L263" s="9" t="str">
        <f>MONTH(P263) &amp; "/" &amp; DAY(P263) &amp; "/" &amp; YEAR(P263)</f>
        <v>8/29/2010</v>
      </c>
      <c r="M263" s="8" t="str">
        <f>MONTH(L263) &amp; "/" &amp; DAY(L263) &amp; "/" &amp; YEAR(L263)</f>
        <v>8/29/2010</v>
      </c>
      <c r="N263" s="8" t="str">
        <f>RIGHT(M263,4)</f>
        <v>2010</v>
      </c>
      <c r="O263">
        <v>1283058000</v>
      </c>
      <c r="P263" s="9">
        <v>40419.208333333336</v>
      </c>
      <c r="Q263" s="8" t="str">
        <f>MONTH(P263) &amp; "/" &amp; DAY(P263) &amp; "/" &amp; YEAR(P263)</f>
        <v>8/29/2010</v>
      </c>
      <c r="R263" t="b">
        <v>0</v>
      </c>
      <c r="S263" t="b">
        <v>1</v>
      </c>
      <c r="T263" t="s">
        <v>23</v>
      </c>
      <c r="U263" s="5">
        <f>E263/D263</f>
        <v>0.31201660735468567</v>
      </c>
      <c r="V263" s="13">
        <f>AVERAGE(E263:E1262)</f>
        <v>42208.414073071719</v>
      </c>
      <c r="W263" t="str" cm="1">
        <f t="array" ref="W263:X263">_xlfn.TEXTSPLIT(T263,"/")</f>
        <v>music</v>
      </c>
      <c r="X263" t="str">
        <v>rock</v>
      </c>
      <c r="Y263" s="1">
        <v>0</v>
      </c>
      <c r="Z263">
        <v>0</v>
      </c>
      <c r="AA263">
        <v>0</v>
      </c>
      <c r="AB263">
        <v>1</v>
      </c>
    </row>
    <row r="264" spans="1:28" ht="19.5" x14ac:dyDescent="0.4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 s="9">
        <v>40638.208333333336</v>
      </c>
      <c r="L264" s="9" t="str">
        <f>MONTH(P264) &amp; "/" &amp; DAY(P264) &amp; "/" &amp; YEAR(P264)</f>
        <v>5/1/2011</v>
      </c>
      <c r="M264" s="8" t="str">
        <f>MONTH(L264) &amp; "/" &amp; DAY(L264) &amp; "/" &amp; YEAR(L264)</f>
        <v>5/1/2011</v>
      </c>
      <c r="N264" s="8" t="str">
        <f>RIGHT(M264,4)</f>
        <v>2011</v>
      </c>
      <c r="O264">
        <v>1304226000</v>
      </c>
      <c r="P264" s="9">
        <v>40664.208333333336</v>
      </c>
      <c r="Q264" s="8" t="str">
        <f>MONTH(P264) &amp; "/" &amp; DAY(P264) &amp; "/" &amp; YEAR(P264)</f>
        <v>5/1/2011</v>
      </c>
      <c r="R264" t="b">
        <v>0</v>
      </c>
      <c r="S264" t="b">
        <v>1</v>
      </c>
      <c r="T264" t="s">
        <v>60</v>
      </c>
      <c r="U264" s="5">
        <f>E264/D264</f>
        <v>3.1341176470588237</v>
      </c>
      <c r="V264" s="13">
        <f>AVERAGE(E264:E1263)</f>
        <v>42229.966124661245</v>
      </c>
      <c r="W264" t="str" cm="1">
        <f t="array" ref="W264:X264">_xlfn.TEXTSPLIT(T264,"/")</f>
        <v>music</v>
      </c>
      <c r="X264" t="str">
        <v>indie rock</v>
      </c>
      <c r="Y264" s="1">
        <v>0</v>
      </c>
      <c r="Z264">
        <v>0</v>
      </c>
      <c r="AA264">
        <v>0</v>
      </c>
      <c r="AB264">
        <v>0</v>
      </c>
    </row>
    <row r="265" spans="1:28" ht="19.5" x14ac:dyDescent="0.4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 s="9">
        <v>40187.25</v>
      </c>
      <c r="L265" s="9" t="str">
        <f>MONTH(P265) &amp; "/" &amp; DAY(P265) &amp; "/" &amp; YEAR(P265)</f>
        <v>1/9/2010</v>
      </c>
      <c r="M265" s="8" t="str">
        <f>MONTH(L265) &amp; "/" &amp; DAY(L265) &amp; "/" &amp; YEAR(L265)</f>
        <v>1/9/2010</v>
      </c>
      <c r="N265" s="8" t="str">
        <f>RIGHT(M265,4)</f>
        <v>2010</v>
      </c>
      <c r="O265">
        <v>1263016800</v>
      </c>
      <c r="P265" s="9">
        <v>40187.25</v>
      </c>
      <c r="Q265" s="8" t="str">
        <f>MONTH(P265) &amp; "/" &amp; DAY(P265) &amp; "/" &amp; YEAR(P265)</f>
        <v>1/9/2010</v>
      </c>
      <c r="R265" t="b">
        <v>0</v>
      </c>
      <c r="S265" t="b">
        <v>0</v>
      </c>
      <c r="T265" t="s">
        <v>122</v>
      </c>
      <c r="U265" s="5">
        <f>E265/D265</f>
        <v>3.7089655172413791</v>
      </c>
      <c r="V265" s="13">
        <f>AVERAGE(E265:E1264)</f>
        <v>42280.036635006785</v>
      </c>
      <c r="W265" t="str" cm="1">
        <f t="array" ref="W265:X265">_xlfn.TEXTSPLIT(T265,"/")</f>
        <v>photography</v>
      </c>
      <c r="X265" t="str">
        <v>photography books</v>
      </c>
      <c r="Y265" s="1">
        <v>0</v>
      </c>
      <c r="Z265">
        <v>0</v>
      </c>
      <c r="AA265">
        <v>0</v>
      </c>
      <c r="AB265">
        <v>0</v>
      </c>
    </row>
    <row r="266" spans="1:28" ht="19.5" x14ac:dyDescent="0.4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 s="9">
        <v>41317.25</v>
      </c>
      <c r="L266" s="9" t="str">
        <f>MONTH(P266) &amp; "/" &amp; DAY(P266) &amp; "/" &amp; YEAR(P266)</f>
        <v>2/28/2013</v>
      </c>
      <c r="M266" s="8" t="str">
        <f>MONTH(L266) &amp; "/" &amp; DAY(L266) &amp; "/" &amp; YEAR(L266)</f>
        <v>2/28/2013</v>
      </c>
      <c r="N266" s="8" t="str">
        <f>RIGHT(M266,4)</f>
        <v>2013</v>
      </c>
      <c r="O266">
        <v>1362031200</v>
      </c>
      <c r="P266" s="9">
        <v>41333.25</v>
      </c>
      <c r="Q266" s="8" t="str">
        <f>MONTH(P266) &amp; "/" &amp; DAY(P266) &amp; "/" &amp; YEAR(P266)</f>
        <v>2/28/2013</v>
      </c>
      <c r="R266" t="b">
        <v>0</v>
      </c>
      <c r="S266" t="b">
        <v>0</v>
      </c>
      <c r="T266" t="s">
        <v>33</v>
      </c>
      <c r="U266" s="5">
        <f>E266/D266</f>
        <v>3.6266447368421053</v>
      </c>
      <c r="V266" s="13">
        <f>AVERAGE(E266:E1265)</f>
        <v>42322.868206521736</v>
      </c>
      <c r="W266" t="str" cm="1">
        <f t="array" ref="W266:X266">_xlfn.TEXTSPLIT(T266,"/")</f>
        <v>theater</v>
      </c>
      <c r="X266" t="str">
        <v>plays</v>
      </c>
      <c r="Y266" s="1">
        <v>0</v>
      </c>
      <c r="Z266">
        <v>0</v>
      </c>
      <c r="AA266">
        <v>0</v>
      </c>
      <c r="AB266">
        <v>0</v>
      </c>
    </row>
    <row r="267" spans="1:28" ht="19.5" x14ac:dyDescent="0.4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 s="9">
        <v>42372.25</v>
      </c>
      <c r="L267" s="9" t="str">
        <f>MONTH(P267) &amp; "/" &amp; DAY(P267) &amp; "/" &amp; YEAR(P267)</f>
        <v>2/16/2016</v>
      </c>
      <c r="M267" s="8" t="str">
        <f>MONTH(L267) &amp; "/" &amp; DAY(L267) &amp; "/" &amp; YEAR(L267)</f>
        <v>2/16/2016</v>
      </c>
      <c r="N267" s="8" t="str">
        <f>RIGHT(M267,4)</f>
        <v>2016</v>
      </c>
      <c r="O267">
        <v>1455602400</v>
      </c>
      <c r="P267" s="9">
        <v>42416.25</v>
      </c>
      <c r="Q267" s="8" t="str">
        <f>MONTH(P267) &amp; "/" &amp; DAY(P267) &amp; "/" &amp; YEAR(P267)</f>
        <v>2/16/2016</v>
      </c>
      <c r="R267" t="b">
        <v>0</v>
      </c>
      <c r="S267" t="b">
        <v>0</v>
      </c>
      <c r="T267" t="s">
        <v>33</v>
      </c>
      <c r="U267" s="5">
        <f>E267/D267</f>
        <v>1.2308163265306122</v>
      </c>
      <c r="V267" s="13">
        <f>AVERAGE(E267:E1266)</f>
        <v>42155.450340136056</v>
      </c>
      <c r="W267" t="str" cm="1">
        <f t="array" ref="W267:X267">_xlfn.TEXTSPLIT(T267,"/")</f>
        <v>theater</v>
      </c>
      <c r="X267" t="str">
        <v>plays</v>
      </c>
      <c r="Y267" s="1">
        <v>0</v>
      </c>
      <c r="Z267">
        <v>0</v>
      </c>
      <c r="AA267">
        <v>0</v>
      </c>
      <c r="AB267">
        <v>0</v>
      </c>
    </row>
    <row r="268" spans="1:28" ht="19.5" x14ac:dyDescent="0.4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 s="9">
        <v>41950.25</v>
      </c>
      <c r="L268" s="9" t="str">
        <f>MONTH(P268) &amp; "/" &amp; DAY(P268) &amp; "/" &amp; YEAR(P268)</f>
        <v>12/10/2014</v>
      </c>
      <c r="M268" s="8" t="str">
        <f>MONTH(L268) &amp; "/" &amp; DAY(L268) &amp; "/" &amp; YEAR(L268)</f>
        <v>12/10/2014</v>
      </c>
      <c r="N268" s="8" t="str">
        <f>RIGHT(M268,4)</f>
        <v>2014</v>
      </c>
      <c r="O268">
        <v>1418191200</v>
      </c>
      <c r="P268" s="9">
        <v>41983.25</v>
      </c>
      <c r="Q268" s="8" t="str">
        <f>MONTH(P268) &amp; "/" &amp; DAY(P268) &amp; "/" &amp; YEAR(P268)</f>
        <v>12/10/2014</v>
      </c>
      <c r="R268" t="b">
        <v>0</v>
      </c>
      <c r="S268" t="b">
        <v>1</v>
      </c>
      <c r="T268" t="s">
        <v>159</v>
      </c>
      <c r="U268" s="5">
        <f>E268/D268</f>
        <v>0.76766756032171579</v>
      </c>
      <c r="V268" s="13">
        <f>AVERAGE(E268:E1267)</f>
        <v>42204.666212534059</v>
      </c>
      <c r="W268" t="str" cm="1">
        <f t="array" ref="W268:X268">_xlfn.TEXTSPLIT(T268,"/")</f>
        <v>music</v>
      </c>
      <c r="X268" t="str">
        <v>jazz</v>
      </c>
      <c r="Y268" s="1">
        <v>0</v>
      </c>
      <c r="Z268">
        <v>0</v>
      </c>
      <c r="AA268">
        <v>0</v>
      </c>
      <c r="AB268">
        <v>1</v>
      </c>
    </row>
    <row r="269" spans="1:28" ht="19.5" x14ac:dyDescent="0.4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 s="9">
        <v>41206.208333333336</v>
      </c>
      <c r="L269" s="9" t="str">
        <f>MONTH(P269) &amp; "/" &amp; DAY(P269) &amp; "/" &amp; YEAR(P269)</f>
        <v>11/9/2012</v>
      </c>
      <c r="M269" s="8" t="str">
        <f>MONTH(L269) &amp; "/" &amp; DAY(L269) &amp; "/" &amp; YEAR(L269)</f>
        <v>11/9/2012</v>
      </c>
      <c r="N269" s="8" t="str">
        <f>RIGHT(M269,4)</f>
        <v>2012</v>
      </c>
      <c r="O269">
        <v>1352440800</v>
      </c>
      <c r="P269" s="9">
        <v>41222.25</v>
      </c>
      <c r="Q269" s="8" t="str">
        <f>MONTH(P269) &amp; "/" &amp; DAY(P269) &amp; "/" &amp; YEAR(P269)</f>
        <v>11/9/2012</v>
      </c>
      <c r="R269" t="b">
        <v>0</v>
      </c>
      <c r="S269" t="b">
        <v>0</v>
      </c>
      <c r="T269" t="s">
        <v>33</v>
      </c>
      <c r="U269" s="5">
        <f>E269/D269</f>
        <v>2.3362012987012988</v>
      </c>
      <c r="V269" s="13">
        <f>AVERAGE(E269:E1268)</f>
        <v>42145.051841746252</v>
      </c>
      <c r="W269" t="str" cm="1">
        <f t="array" ref="W269:X269">_xlfn.TEXTSPLIT(T269,"/")</f>
        <v>theater</v>
      </c>
      <c r="X269" t="str">
        <v>plays</v>
      </c>
      <c r="Y269" s="1">
        <v>0</v>
      </c>
      <c r="Z269">
        <v>0</v>
      </c>
      <c r="AA269">
        <v>0</v>
      </c>
      <c r="AB269">
        <v>0</v>
      </c>
    </row>
    <row r="270" spans="1:28" ht="19.5" x14ac:dyDescent="0.4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 s="9">
        <v>41186.208333333336</v>
      </c>
      <c r="L270" s="9" t="str">
        <f>MONTH(P270) &amp; "/" &amp; DAY(P270) &amp; "/" &amp; YEAR(P270)</f>
        <v>11/19/2012</v>
      </c>
      <c r="M270" s="8" t="str">
        <f>MONTH(L270) &amp; "/" &amp; DAY(L270) &amp; "/" &amp; YEAR(L270)</f>
        <v>11/19/2012</v>
      </c>
      <c r="N270" s="8" t="str">
        <f>RIGHT(M270,4)</f>
        <v>2012</v>
      </c>
      <c r="O270">
        <v>1353304800</v>
      </c>
      <c r="P270" s="9">
        <v>41232.25</v>
      </c>
      <c r="Q270" s="8" t="str">
        <f>MONTH(P270) &amp; "/" &amp; DAY(P270) &amp; "/" &amp; YEAR(P270)</f>
        <v>11/19/2012</v>
      </c>
      <c r="R270" t="b">
        <v>0</v>
      </c>
      <c r="S270" t="b">
        <v>0</v>
      </c>
      <c r="T270" t="s">
        <v>42</v>
      </c>
      <c r="U270" s="5">
        <f>E270/D270</f>
        <v>1.8053333333333332</v>
      </c>
      <c r="V270" s="13">
        <f>AVERAGE(E270:E1269)</f>
        <v>42006.028688524588</v>
      </c>
      <c r="W270" t="str" cm="1">
        <f t="array" ref="W270:X270">_xlfn.TEXTSPLIT(T270,"/")</f>
        <v>film &amp; video</v>
      </c>
      <c r="X270" t="str">
        <v>documentary</v>
      </c>
      <c r="Y270" s="1">
        <v>0</v>
      </c>
      <c r="Z270">
        <v>0</v>
      </c>
      <c r="AA270">
        <v>0</v>
      </c>
      <c r="AB270">
        <v>0</v>
      </c>
    </row>
    <row r="271" spans="1:28" ht="19.5" x14ac:dyDescent="0.4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 s="9">
        <v>43496.25</v>
      </c>
      <c r="L271" s="9" t="str">
        <f>MONTH(P271) &amp; "/" &amp; DAY(P271) &amp; "/" &amp; YEAR(P271)</f>
        <v>2/21/2019</v>
      </c>
      <c r="M271" s="8" t="str">
        <f>MONTH(L271) &amp; "/" &amp; DAY(L271) &amp; "/" &amp; YEAR(L271)</f>
        <v>2/21/2019</v>
      </c>
      <c r="N271" s="8" t="str">
        <f>RIGHT(M271,4)</f>
        <v>2019</v>
      </c>
      <c r="O271">
        <v>1550728800</v>
      </c>
      <c r="P271" s="9">
        <v>43517.25</v>
      </c>
      <c r="Q271" s="8" t="str">
        <f>MONTH(P271) &amp; "/" &amp; DAY(P271) &amp; "/" &amp; YEAR(P271)</f>
        <v>2/21/2019</v>
      </c>
      <c r="R271" t="b">
        <v>0</v>
      </c>
      <c r="S271" t="b">
        <v>0</v>
      </c>
      <c r="T271" t="s">
        <v>269</v>
      </c>
      <c r="U271" s="5">
        <f>E271/D271</f>
        <v>2.5262857142857142</v>
      </c>
      <c r="V271" s="13">
        <f>AVERAGE(E271:E1270)</f>
        <v>42059.787961696304</v>
      </c>
      <c r="W271" t="str" cm="1">
        <f t="array" ref="W271:X271">_xlfn.TEXTSPLIT(T271,"/")</f>
        <v>film &amp; video</v>
      </c>
      <c r="X271" t="str">
        <v>television</v>
      </c>
      <c r="Y271" s="1">
        <v>0</v>
      </c>
      <c r="Z271">
        <v>0</v>
      </c>
      <c r="AA271">
        <v>0</v>
      </c>
      <c r="AB271">
        <v>0</v>
      </c>
    </row>
    <row r="272" spans="1:28" ht="19.5" x14ac:dyDescent="0.4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 s="9">
        <v>40514.25</v>
      </c>
      <c r="L272" s="9" t="str">
        <f>MONTH(P272) &amp; "/" &amp; DAY(P272) &amp; "/" &amp; YEAR(P272)</f>
        <v>12/4/2010</v>
      </c>
      <c r="M272" s="8" t="str">
        <f>MONTH(L272) &amp; "/" &amp; DAY(L272) &amp; "/" &amp; YEAR(L272)</f>
        <v>12/4/2010</v>
      </c>
      <c r="N272" s="8" t="str">
        <f>RIGHT(M272,4)</f>
        <v>2010</v>
      </c>
      <c r="O272">
        <v>1291442400</v>
      </c>
      <c r="P272" s="9">
        <v>40516.25</v>
      </c>
      <c r="Q272" s="8" t="str">
        <f>MONTH(P272) &amp; "/" &amp; DAY(P272) &amp; "/" &amp; YEAR(P272)</f>
        <v>12/4/2010</v>
      </c>
      <c r="R272" t="b">
        <v>0</v>
      </c>
      <c r="S272" t="b">
        <v>0</v>
      </c>
      <c r="T272" t="s">
        <v>89</v>
      </c>
      <c r="U272" s="5">
        <f>E272/D272</f>
        <v>0.27176538240368026</v>
      </c>
      <c r="V272" s="13">
        <f>AVERAGE(E272:E1271)</f>
        <v>42105.291780821921</v>
      </c>
      <c r="W272" t="str" cm="1">
        <f t="array" ref="W272:X272">_xlfn.TEXTSPLIT(T272,"/")</f>
        <v>games</v>
      </c>
      <c r="X272" t="str">
        <v>video games</v>
      </c>
      <c r="Y272" s="1">
        <v>1</v>
      </c>
      <c r="Z272">
        <v>0</v>
      </c>
      <c r="AA272">
        <v>0</v>
      </c>
      <c r="AB272">
        <v>0</v>
      </c>
    </row>
    <row r="273" spans="1:28" ht="33.75" x14ac:dyDescent="0.4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 s="9">
        <v>42345.25</v>
      </c>
      <c r="L273" s="9" t="str">
        <f>MONTH(P273) &amp; "/" &amp; DAY(P273) &amp; "/" &amp; YEAR(P273)</f>
        <v>1/7/2016</v>
      </c>
      <c r="M273" s="8" t="str">
        <f>MONTH(L273) &amp; "/" &amp; DAY(L273) &amp; "/" &amp; YEAR(L273)</f>
        <v>1/7/2016</v>
      </c>
      <c r="N273" s="8" t="str">
        <f>RIGHT(M273,4)</f>
        <v>2016</v>
      </c>
      <c r="O273">
        <v>1452146400</v>
      </c>
      <c r="P273" s="9">
        <v>42376.25</v>
      </c>
      <c r="Q273" s="8" t="str">
        <f>MONTH(P273) &amp; "/" &amp; DAY(P273) &amp; "/" &amp; YEAR(P273)</f>
        <v>1/7/2016</v>
      </c>
      <c r="R273" t="b">
        <v>0</v>
      </c>
      <c r="S273" t="b">
        <v>0</v>
      </c>
      <c r="T273" t="s">
        <v>122</v>
      </c>
      <c r="U273" s="5">
        <f>E273/D273</f>
        <v>1.2706571242680547E-2</v>
      </c>
      <c r="V273" s="13">
        <f>AVERAGE(E273:E1272)</f>
        <v>42098.220850480109</v>
      </c>
      <c r="W273" t="str" cm="1">
        <f t="array" ref="W273:X273">_xlfn.TEXTSPLIT(T273,"/")</f>
        <v>photography</v>
      </c>
      <c r="X273" t="str">
        <v>photography books</v>
      </c>
      <c r="Y273" s="1">
        <v>0</v>
      </c>
      <c r="Z273">
        <v>1</v>
      </c>
      <c r="AA273">
        <v>0</v>
      </c>
      <c r="AB273">
        <v>0</v>
      </c>
    </row>
    <row r="274" spans="1:28" ht="19.5" x14ac:dyDescent="0.4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 s="9">
        <v>43656.208333333328</v>
      </c>
      <c r="L274" s="9" t="str">
        <f>MONTH(P274) &amp; "/" &amp; DAY(P274) &amp; "/" &amp; YEAR(P274)</f>
        <v>8/4/2019</v>
      </c>
      <c r="M274" s="8" t="str">
        <f>MONTH(L274) &amp; "/" &amp; DAY(L274) &amp; "/" &amp; YEAR(L274)</f>
        <v>8/4/2019</v>
      </c>
      <c r="N274" s="8" t="str">
        <f>RIGHT(M274,4)</f>
        <v>2019</v>
      </c>
      <c r="O274">
        <v>1564894800</v>
      </c>
      <c r="P274" s="9">
        <v>43681.208333333328</v>
      </c>
      <c r="Q274" s="8" t="str">
        <f>MONTH(P274) &amp; "/" &amp; DAY(P274) &amp; "/" &amp; YEAR(P274)</f>
        <v>8/4/2019</v>
      </c>
      <c r="R274" t="b">
        <v>0</v>
      </c>
      <c r="S274" t="b">
        <v>1</v>
      </c>
      <c r="T274" t="s">
        <v>33</v>
      </c>
      <c r="U274" s="5">
        <f>E274/D274</f>
        <v>3.0400978473581213</v>
      </c>
      <c r="V274" s="13">
        <f>AVERAGE(E274:E1273)</f>
        <v>42153.365384615383</v>
      </c>
      <c r="W274" t="str" cm="1">
        <f t="array" ref="W274:X274">_xlfn.TEXTSPLIT(T274,"/")</f>
        <v>theater</v>
      </c>
      <c r="X274" t="str">
        <v>plays</v>
      </c>
      <c r="Y274" s="1">
        <v>0</v>
      </c>
      <c r="Z274">
        <v>0</v>
      </c>
      <c r="AA274">
        <v>0</v>
      </c>
      <c r="AB274">
        <v>0</v>
      </c>
    </row>
    <row r="275" spans="1:28" ht="19.5" x14ac:dyDescent="0.4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 s="9">
        <v>42995.208333333328</v>
      </c>
      <c r="L275" s="9" t="str">
        <f>MONTH(P275) &amp; "/" &amp; DAY(P275) &amp; "/" &amp; YEAR(P275)</f>
        <v>9/20/2017</v>
      </c>
      <c r="M275" s="8" t="str">
        <f>MONTH(L275) &amp; "/" &amp; DAY(L275) &amp; "/" &amp; YEAR(L275)</f>
        <v>9/20/2017</v>
      </c>
      <c r="N275" s="8" t="str">
        <f>RIGHT(M275,4)</f>
        <v>2017</v>
      </c>
      <c r="O275">
        <v>1505883600</v>
      </c>
      <c r="P275" s="9">
        <v>42998.208333333328</v>
      </c>
      <c r="Q275" s="8" t="str">
        <f>MONTH(P275) &amp; "/" &amp; DAY(P275) &amp; "/" &amp; YEAR(P275)</f>
        <v>9/20/2017</v>
      </c>
      <c r="R275" t="b">
        <v>0</v>
      </c>
      <c r="S275" t="b">
        <v>0</v>
      </c>
      <c r="T275" t="s">
        <v>33</v>
      </c>
      <c r="U275" s="5">
        <f>E275/D275</f>
        <v>1.3723076923076922</v>
      </c>
      <c r="V275" s="13">
        <f>AVERAGE(E275:E1274)</f>
        <v>41997.662998624481</v>
      </c>
      <c r="W275" t="str" cm="1">
        <f t="array" ref="W275:X275">_xlfn.TEXTSPLIT(T275,"/")</f>
        <v>theater</v>
      </c>
      <c r="X275" t="str">
        <v>plays</v>
      </c>
      <c r="Y275" s="1">
        <v>0</v>
      </c>
      <c r="Z275">
        <v>0</v>
      </c>
      <c r="AA275">
        <v>0</v>
      </c>
      <c r="AB275">
        <v>0</v>
      </c>
    </row>
    <row r="276" spans="1:28" ht="33.75" x14ac:dyDescent="0.4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 s="9">
        <v>43045.25</v>
      </c>
      <c r="L276" s="9" t="str">
        <f>MONTH(P276) &amp; "/" &amp; DAY(P276) &amp; "/" &amp; YEAR(P276)</f>
        <v>11/11/2017</v>
      </c>
      <c r="M276" s="8" t="str">
        <f>MONTH(L276) &amp; "/" &amp; DAY(L276) &amp; "/" &amp; YEAR(L276)</f>
        <v>11/11/2017</v>
      </c>
      <c r="N276" s="8" t="str">
        <f>RIGHT(M276,4)</f>
        <v>2017</v>
      </c>
      <c r="O276">
        <v>1510380000</v>
      </c>
      <c r="P276" s="9">
        <v>43050.25</v>
      </c>
      <c r="Q276" s="8" t="str">
        <f>MONTH(P276) &amp; "/" &amp; DAY(P276) &amp; "/" &amp; YEAR(P276)</f>
        <v>11/11/2017</v>
      </c>
      <c r="R276" t="b">
        <v>0</v>
      </c>
      <c r="S276" t="b">
        <v>0</v>
      </c>
      <c r="T276" t="s">
        <v>33</v>
      </c>
      <c r="U276" s="5">
        <f>E276/D276</f>
        <v>0.32208333333333333</v>
      </c>
      <c r="V276" s="13">
        <f>AVERAGE(E276:E1275)</f>
        <v>42040.767217630855</v>
      </c>
      <c r="W276" t="str" cm="1">
        <f t="array" ref="W276:X276">_xlfn.TEXTSPLIT(T276,"/")</f>
        <v>theater</v>
      </c>
      <c r="X276" t="str">
        <v>plays</v>
      </c>
      <c r="Y276" s="1">
        <v>0</v>
      </c>
      <c r="Z276">
        <v>0</v>
      </c>
      <c r="AA276">
        <v>0</v>
      </c>
      <c r="AB276">
        <v>1</v>
      </c>
    </row>
    <row r="277" spans="1:28" ht="33.75" x14ac:dyDescent="0.4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 s="9">
        <v>43561.208333333328</v>
      </c>
      <c r="L277" s="9" t="str">
        <f>MONTH(P277) &amp; "/" &amp; DAY(P277) &amp; "/" &amp; YEAR(P277)</f>
        <v>4/14/2019</v>
      </c>
      <c r="M277" s="8" t="str">
        <f>MONTH(L277) &amp; "/" &amp; DAY(L277) &amp; "/" &amp; YEAR(L277)</f>
        <v>4/14/2019</v>
      </c>
      <c r="N277" s="8" t="str">
        <f>RIGHT(M277,4)</f>
        <v>2019</v>
      </c>
      <c r="O277">
        <v>1555218000</v>
      </c>
      <c r="P277" s="9">
        <v>43569.208333333328</v>
      </c>
      <c r="Q277" s="8" t="str">
        <f>MONTH(P277) &amp; "/" &amp; DAY(P277) &amp; "/" &amp; YEAR(P277)</f>
        <v>4/14/2019</v>
      </c>
      <c r="R277" t="b">
        <v>0</v>
      </c>
      <c r="S277" t="b">
        <v>0</v>
      </c>
      <c r="T277" t="s">
        <v>206</v>
      </c>
      <c r="U277" s="5">
        <f>E277/D277</f>
        <v>2.4151282051282053</v>
      </c>
      <c r="V277" s="13">
        <f>AVERAGE(E277:E1276)</f>
        <v>42097.68827586207</v>
      </c>
      <c r="W277" t="str" cm="1">
        <f t="array" ref="W277:X277">_xlfn.TEXTSPLIT(T277,"/")</f>
        <v>publishing</v>
      </c>
      <c r="X277" t="str">
        <v>translations</v>
      </c>
      <c r="Y277" s="1">
        <v>0</v>
      </c>
      <c r="Z277">
        <v>0</v>
      </c>
      <c r="AA277">
        <v>0</v>
      </c>
      <c r="AB277">
        <v>0</v>
      </c>
    </row>
    <row r="278" spans="1:28" ht="19.5" x14ac:dyDescent="0.4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 s="9">
        <v>41018.208333333336</v>
      </c>
      <c r="L278" s="9" t="str">
        <f>MONTH(P278) &amp; "/" &amp; DAY(P278) &amp; "/" &amp; YEAR(P278)</f>
        <v>4/24/2012</v>
      </c>
      <c r="M278" s="8" t="str">
        <f>MONTH(L278) &amp; "/" &amp; DAY(L278) &amp; "/" &amp; YEAR(L278)</f>
        <v>4/24/2012</v>
      </c>
      <c r="N278" s="8" t="str">
        <f>RIGHT(M278,4)</f>
        <v>2012</v>
      </c>
      <c r="O278">
        <v>1335243600</v>
      </c>
      <c r="P278" s="9">
        <v>41023.208333333336</v>
      </c>
      <c r="Q278" s="8" t="str">
        <f>MONTH(P278) &amp; "/" &amp; DAY(P278) &amp; "/" &amp; YEAR(P278)</f>
        <v>4/24/2012</v>
      </c>
      <c r="R278" t="b">
        <v>0</v>
      </c>
      <c r="S278" t="b">
        <v>1</v>
      </c>
      <c r="T278" t="s">
        <v>89</v>
      </c>
      <c r="U278" s="5">
        <f>E278/D278</f>
        <v>0.96799999999999997</v>
      </c>
      <c r="V278" s="13">
        <f>AVERAGE(E278:E1277)</f>
        <v>42142.824585635361</v>
      </c>
      <c r="W278" t="str" cm="1">
        <f t="array" ref="W278:X278">_xlfn.TEXTSPLIT(T278,"/")</f>
        <v>games</v>
      </c>
      <c r="X278" t="str">
        <v>video games</v>
      </c>
      <c r="Y278" s="1">
        <v>0</v>
      </c>
      <c r="Z278">
        <v>0</v>
      </c>
      <c r="AA278">
        <v>0</v>
      </c>
      <c r="AB278">
        <v>1</v>
      </c>
    </row>
    <row r="279" spans="1:28" ht="33.75" x14ac:dyDescent="0.4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 s="9">
        <v>40378.208333333336</v>
      </c>
      <c r="L279" s="9" t="str">
        <f>MONTH(P279) &amp; "/" &amp; DAY(P279) &amp; "/" &amp; YEAR(P279)</f>
        <v>7/21/2010</v>
      </c>
      <c r="M279" s="8" t="str">
        <f>MONTH(L279) &amp; "/" &amp; DAY(L279) &amp; "/" &amp; YEAR(L279)</f>
        <v>7/21/2010</v>
      </c>
      <c r="N279" s="8" t="str">
        <f>RIGHT(M279,4)</f>
        <v>2010</v>
      </c>
      <c r="O279">
        <v>1279688400</v>
      </c>
      <c r="P279" s="9">
        <v>40380.208333333336</v>
      </c>
      <c r="Q279" s="8" t="str">
        <f>MONTH(P279) &amp; "/" &amp; DAY(P279) &amp; "/" &amp; YEAR(P279)</f>
        <v>7/21/2010</v>
      </c>
      <c r="R279" t="b">
        <v>0</v>
      </c>
      <c r="S279" t="b">
        <v>0</v>
      </c>
      <c r="T279" t="s">
        <v>33</v>
      </c>
      <c r="U279" s="5">
        <f>E279/D279</f>
        <v>10.664285714285715</v>
      </c>
      <c r="V279" s="13">
        <f>AVERAGE(E279:E1278)</f>
        <v>42193.749654218533</v>
      </c>
      <c r="W279" t="str" cm="1">
        <f t="array" ref="W279:X279">_xlfn.TEXTSPLIT(T279,"/")</f>
        <v>theater</v>
      </c>
      <c r="X279" t="str">
        <v>plays</v>
      </c>
      <c r="Y279" s="1">
        <v>0</v>
      </c>
      <c r="Z279">
        <v>0</v>
      </c>
      <c r="AA279">
        <v>0</v>
      </c>
      <c r="AB279">
        <v>0</v>
      </c>
    </row>
    <row r="280" spans="1:28" ht="19.5" x14ac:dyDescent="0.4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 s="9">
        <v>41239.25</v>
      </c>
      <c r="L280" s="9" t="str">
        <f>MONTH(P280) &amp; "/" &amp; DAY(P280) &amp; "/" &amp; YEAR(P280)</f>
        <v>12/21/2012</v>
      </c>
      <c r="M280" s="8" t="str">
        <f>MONTH(L280) &amp; "/" &amp; DAY(L280) &amp; "/" &amp; YEAR(L280)</f>
        <v>12/21/2012</v>
      </c>
      <c r="N280" s="8" t="str">
        <f>RIGHT(M280,4)</f>
        <v>2012</v>
      </c>
      <c r="O280">
        <v>1356069600</v>
      </c>
      <c r="P280" s="9">
        <v>41264.25</v>
      </c>
      <c r="Q280" s="8" t="str">
        <f>MONTH(P280) &amp; "/" &amp; DAY(P280) &amp; "/" &amp; YEAR(P280)</f>
        <v>12/21/2012</v>
      </c>
      <c r="R280" t="b">
        <v>0</v>
      </c>
      <c r="S280" t="b">
        <v>0</v>
      </c>
      <c r="T280" t="s">
        <v>28</v>
      </c>
      <c r="U280" s="5">
        <f>E280/D280</f>
        <v>3.2588888888888889</v>
      </c>
      <c r="V280" s="13">
        <f>AVERAGE(E280:E1279)</f>
        <v>42241.850415512468</v>
      </c>
      <c r="W280" t="str" cm="1">
        <f t="array" ref="W280:X280">_xlfn.TEXTSPLIT(T280,"/")</f>
        <v>technology</v>
      </c>
      <c r="X280" t="str">
        <v>web</v>
      </c>
      <c r="Y280" s="1">
        <v>0</v>
      </c>
      <c r="Z280">
        <v>0</v>
      </c>
      <c r="AA280">
        <v>0</v>
      </c>
      <c r="AB280">
        <v>0</v>
      </c>
    </row>
    <row r="281" spans="1:28" ht="19.5" x14ac:dyDescent="0.4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 s="9">
        <v>43346.208333333328</v>
      </c>
      <c r="L281" s="9" t="str">
        <f>MONTH(P281) &amp; "/" &amp; DAY(P281) &amp; "/" &amp; YEAR(P281)</f>
        <v>9/6/2018</v>
      </c>
      <c r="M281" s="8" t="str">
        <f>MONTH(L281) &amp; "/" &amp; DAY(L281) &amp; "/" &amp; YEAR(L281)</f>
        <v>9/6/2018</v>
      </c>
      <c r="N281" s="8" t="str">
        <f>RIGHT(M281,4)</f>
        <v>2018</v>
      </c>
      <c r="O281">
        <v>1536210000</v>
      </c>
      <c r="P281" s="9">
        <v>43349.208333333328</v>
      </c>
      <c r="Q281" s="8" t="str">
        <f>MONTH(P281) &amp; "/" &amp; DAY(P281) &amp; "/" &amp; YEAR(P281)</f>
        <v>9/6/2018</v>
      </c>
      <c r="R281" t="b">
        <v>0</v>
      </c>
      <c r="S281" t="b">
        <v>0</v>
      </c>
      <c r="T281" t="s">
        <v>33</v>
      </c>
      <c r="U281" s="5">
        <f>E281/D281</f>
        <v>1.7070000000000001</v>
      </c>
      <c r="V281" s="13">
        <f>AVERAGE(E281:E1280)</f>
        <v>42288.234396671287</v>
      </c>
      <c r="W281" t="str" cm="1">
        <f t="array" ref="W281:X281">_xlfn.TEXTSPLIT(T281,"/")</f>
        <v>theater</v>
      </c>
      <c r="X281" t="str">
        <v>plays</v>
      </c>
      <c r="Y281" s="1">
        <v>0</v>
      </c>
      <c r="Z281">
        <v>0</v>
      </c>
      <c r="AA281">
        <v>0</v>
      </c>
      <c r="AB281">
        <v>0</v>
      </c>
    </row>
    <row r="282" spans="1:28" ht="33.75" x14ac:dyDescent="0.4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 s="9">
        <v>43060.25</v>
      </c>
      <c r="L282" s="9" t="str">
        <f>MONTH(P282) &amp; "/" &amp; DAY(P282) &amp; "/" &amp; YEAR(P282)</f>
        <v>11/27/2017</v>
      </c>
      <c r="M282" s="8" t="str">
        <f>MONTH(L282) &amp; "/" &amp; DAY(L282) &amp; "/" &amp; YEAR(L282)</f>
        <v>11/27/2017</v>
      </c>
      <c r="N282" s="8" t="str">
        <f>RIGHT(M282,4)</f>
        <v>2017</v>
      </c>
      <c r="O282">
        <v>1511762400</v>
      </c>
      <c r="P282" s="9">
        <v>43066.25</v>
      </c>
      <c r="Q282" s="8" t="str">
        <f>MONTH(P282) &amp; "/" &amp; DAY(P282) &amp; "/" &amp; YEAR(P282)</f>
        <v>11/27/2017</v>
      </c>
      <c r="R282" t="b">
        <v>0</v>
      </c>
      <c r="S282" t="b">
        <v>0</v>
      </c>
      <c r="T282" t="s">
        <v>71</v>
      </c>
      <c r="U282" s="5">
        <f>E282/D282</f>
        <v>5.8144</v>
      </c>
      <c r="V282" s="13">
        <f>AVERAGE(E282:E1281)</f>
        <v>42328.001388888886</v>
      </c>
      <c r="W282" t="str" cm="1">
        <f t="array" ref="W282:X282">_xlfn.TEXTSPLIT(T282,"/")</f>
        <v>film &amp; video</v>
      </c>
      <c r="X282" t="str">
        <v>animation</v>
      </c>
      <c r="Y282" s="1">
        <v>0</v>
      </c>
      <c r="Z282">
        <v>0</v>
      </c>
      <c r="AA282">
        <v>0</v>
      </c>
      <c r="AB282">
        <v>0</v>
      </c>
    </row>
    <row r="283" spans="1:28" ht="19.5" x14ac:dyDescent="0.4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 s="9">
        <v>40979.25</v>
      </c>
      <c r="L283" s="9" t="str">
        <f>MONTH(P283) &amp; "/" &amp; DAY(P283) &amp; "/" &amp; YEAR(P283)</f>
        <v>4/1/2012</v>
      </c>
      <c r="M283" s="8" t="str">
        <f>MONTH(L283) &amp; "/" &amp; DAY(L283) &amp; "/" &amp; YEAR(L283)</f>
        <v>4/1/2012</v>
      </c>
      <c r="N283" s="8" t="str">
        <f>RIGHT(M283,4)</f>
        <v>2012</v>
      </c>
      <c r="O283">
        <v>1333256400</v>
      </c>
      <c r="P283" s="9">
        <v>41000.208333333336</v>
      </c>
      <c r="Q283" s="8" t="str">
        <f>MONTH(P283) &amp; "/" &amp; DAY(P283) &amp; "/" &amp; YEAR(P283)</f>
        <v>4/1/2012</v>
      </c>
      <c r="R283" t="b">
        <v>0</v>
      </c>
      <c r="S283" t="b">
        <v>1</v>
      </c>
      <c r="T283" t="s">
        <v>33</v>
      </c>
      <c r="U283" s="5">
        <f>E283/D283</f>
        <v>0.91520972644376897</v>
      </c>
      <c r="V283" s="13">
        <f>AVERAGE(E283:E1282)</f>
        <v>42366.655076495132</v>
      </c>
      <c r="W283" t="str" cm="1">
        <f t="array" ref="W283:X283">_xlfn.TEXTSPLIT(T283,"/")</f>
        <v>theater</v>
      </c>
      <c r="X283" t="str">
        <v>plays</v>
      </c>
      <c r="Y283" s="1">
        <v>0</v>
      </c>
      <c r="Z283">
        <v>0</v>
      </c>
      <c r="AA283">
        <v>0</v>
      </c>
      <c r="AB283">
        <v>1</v>
      </c>
    </row>
    <row r="284" spans="1:28" ht="19.5" x14ac:dyDescent="0.4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 s="9">
        <v>42701.25</v>
      </c>
      <c r="L284" s="9" t="str">
        <f>MONTH(P284) &amp; "/" &amp; DAY(P284) &amp; "/" &amp; YEAR(P284)</f>
        <v>12/3/2016</v>
      </c>
      <c r="M284" s="8" t="str">
        <f>MONTH(L284) &amp; "/" &amp; DAY(L284) &amp; "/" &amp; YEAR(L284)</f>
        <v>12/3/2016</v>
      </c>
      <c r="N284" s="8" t="str">
        <f>RIGHT(M284,4)</f>
        <v>2016</v>
      </c>
      <c r="O284">
        <v>1480744800</v>
      </c>
      <c r="P284" s="9">
        <v>42707.25</v>
      </c>
      <c r="Q284" s="8" t="str">
        <f>MONTH(P284) &amp; "/" &amp; DAY(P284) &amp; "/" &amp; YEAR(P284)</f>
        <v>12/3/2016</v>
      </c>
      <c r="R284" t="b">
        <v>0</v>
      </c>
      <c r="S284" t="b">
        <v>1</v>
      </c>
      <c r="T284" t="s">
        <v>269</v>
      </c>
      <c r="U284" s="5">
        <f>E284/D284</f>
        <v>1.0804761904761904</v>
      </c>
      <c r="V284" s="13">
        <f>AVERAGE(E284:E1283)</f>
        <v>42215.979108635096</v>
      </c>
      <c r="W284" t="str" cm="1">
        <f t="array" ref="W284:X284">_xlfn.TEXTSPLIT(T284,"/")</f>
        <v>film &amp; video</v>
      </c>
      <c r="X284" t="str">
        <v>television</v>
      </c>
      <c r="Y284" s="1">
        <v>0</v>
      </c>
      <c r="Z284">
        <v>0</v>
      </c>
      <c r="AA284">
        <v>0</v>
      </c>
      <c r="AB284">
        <v>0</v>
      </c>
    </row>
    <row r="285" spans="1:28" ht="33.75" x14ac:dyDescent="0.4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 s="9">
        <v>42520.208333333328</v>
      </c>
      <c r="L285" s="9" t="str">
        <f>MONTH(P285) &amp; "/" &amp; DAY(P285) &amp; "/" &amp; YEAR(P285)</f>
        <v>6/4/2016</v>
      </c>
      <c r="M285" s="8" t="str">
        <f>MONTH(L285) &amp; "/" &amp; DAY(L285) &amp; "/" &amp; YEAR(L285)</f>
        <v>6/4/2016</v>
      </c>
      <c r="N285" s="8" t="str">
        <f>RIGHT(M285,4)</f>
        <v>2016</v>
      </c>
      <c r="O285">
        <v>1465016400</v>
      </c>
      <c r="P285" s="9">
        <v>42525.208333333328</v>
      </c>
      <c r="Q285" s="8" t="str">
        <f>MONTH(P285) &amp; "/" &amp; DAY(P285) &amp; "/" &amp; YEAR(P285)</f>
        <v>6/4/2016</v>
      </c>
      <c r="R285" t="b">
        <v>0</v>
      </c>
      <c r="S285" t="b">
        <v>0</v>
      </c>
      <c r="T285" t="s">
        <v>23</v>
      </c>
      <c r="U285" s="5">
        <f>E285/D285</f>
        <v>0.18728395061728395</v>
      </c>
      <c r="V285" s="13">
        <f>AVERAGE(E285:E1284)</f>
        <v>42262.199442119942</v>
      </c>
      <c r="W285" t="str" cm="1">
        <f t="array" ref="W285:X285">_xlfn.TEXTSPLIT(T285,"/")</f>
        <v>music</v>
      </c>
      <c r="X285" t="str">
        <v>rock</v>
      </c>
      <c r="Y285" s="1">
        <v>0</v>
      </c>
      <c r="Z285">
        <v>0</v>
      </c>
      <c r="AA285">
        <v>0</v>
      </c>
      <c r="AB285">
        <v>1</v>
      </c>
    </row>
    <row r="286" spans="1:28" ht="19.5" x14ac:dyDescent="0.4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 s="9">
        <v>41030.208333333336</v>
      </c>
      <c r="L286" s="9" t="str">
        <f>MONTH(P286) &amp; "/" &amp; DAY(P286) &amp; "/" &amp; YEAR(P286)</f>
        <v>5/6/2012</v>
      </c>
      <c r="M286" s="8" t="str">
        <f>MONTH(L286) &amp; "/" &amp; DAY(L286) &amp; "/" &amp; YEAR(L286)</f>
        <v>5/6/2012</v>
      </c>
      <c r="N286" s="8" t="str">
        <f>RIGHT(M286,4)</f>
        <v>2012</v>
      </c>
      <c r="O286">
        <v>1336280400</v>
      </c>
      <c r="P286" s="9">
        <v>41035.208333333336</v>
      </c>
      <c r="Q286" s="8" t="str">
        <f>MONTH(P286) &amp; "/" &amp; DAY(P286) &amp; "/" &amp; YEAR(P286)</f>
        <v>5/6/2012</v>
      </c>
      <c r="R286" t="b">
        <v>0</v>
      </c>
      <c r="S286" t="b">
        <v>0</v>
      </c>
      <c r="T286" t="s">
        <v>28</v>
      </c>
      <c r="U286" s="5">
        <f>E286/D286</f>
        <v>0.83193877551020412</v>
      </c>
      <c r="V286" s="13">
        <f>AVERAGE(E286:E1285)</f>
        <v>42319.106145251397</v>
      </c>
      <c r="W286" t="str" cm="1">
        <f t="array" ref="W286:X286">_xlfn.TEXTSPLIT(T286,"/")</f>
        <v>technology</v>
      </c>
      <c r="X286" t="str">
        <v>web</v>
      </c>
      <c r="Y286" s="1">
        <v>0</v>
      </c>
      <c r="Z286">
        <v>0</v>
      </c>
      <c r="AA286">
        <v>0</v>
      </c>
      <c r="AB286">
        <v>1</v>
      </c>
    </row>
    <row r="287" spans="1:28" ht="19.5" x14ac:dyDescent="0.4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 s="9">
        <v>42623.208333333328</v>
      </c>
      <c r="L287" s="9" t="str">
        <f>MONTH(P287) &amp; "/" &amp; DAY(P287) &amp; "/" &amp; YEAR(P287)</f>
        <v>10/18/2016</v>
      </c>
      <c r="M287" s="8" t="str">
        <f>MONTH(L287) &amp; "/" &amp; DAY(L287) &amp; "/" &amp; YEAR(L287)</f>
        <v>10/18/2016</v>
      </c>
      <c r="N287" s="8" t="str">
        <f>RIGHT(M287,4)</f>
        <v>2016</v>
      </c>
      <c r="O287">
        <v>1476766800</v>
      </c>
      <c r="P287" s="9">
        <v>42661.208333333328</v>
      </c>
      <c r="Q287" s="8" t="str">
        <f>MONTH(P287) &amp; "/" &amp; DAY(P287) &amp; "/" &amp; YEAR(P287)</f>
        <v>10/18/2016</v>
      </c>
      <c r="R287" t="b">
        <v>0</v>
      </c>
      <c r="S287" t="b">
        <v>0</v>
      </c>
      <c r="T287" t="s">
        <v>33</v>
      </c>
      <c r="U287" s="5">
        <f>E287/D287</f>
        <v>7.0633333333333335</v>
      </c>
      <c r="V287" s="13">
        <f>AVERAGE(E287:E1286)</f>
        <v>42366.890909090907</v>
      </c>
      <c r="W287" t="str" cm="1">
        <f t="array" ref="W287:X287">_xlfn.TEXTSPLIT(T287,"/")</f>
        <v>theater</v>
      </c>
      <c r="X287" t="str">
        <v>plays</v>
      </c>
      <c r="Y287" s="1">
        <v>0</v>
      </c>
      <c r="Z287">
        <v>0</v>
      </c>
      <c r="AA287">
        <v>0</v>
      </c>
      <c r="AB287">
        <v>0</v>
      </c>
    </row>
    <row r="288" spans="1:28" ht="19.5" x14ac:dyDescent="0.4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 s="9">
        <v>42697.25</v>
      </c>
      <c r="L288" s="9" t="str">
        <f>MONTH(P288) &amp; "/" &amp; DAY(P288) &amp; "/" &amp; YEAR(P288)</f>
        <v>11/30/2016</v>
      </c>
      <c r="M288" s="8" t="str">
        <f>MONTH(L288) &amp; "/" &amp; DAY(L288) &amp; "/" &amp; YEAR(L288)</f>
        <v>11/30/2016</v>
      </c>
      <c r="N288" s="8" t="str">
        <f>RIGHT(M288,4)</f>
        <v>2016</v>
      </c>
      <c r="O288">
        <v>1480485600</v>
      </c>
      <c r="P288" s="9">
        <v>42704.25</v>
      </c>
      <c r="Q288" s="8" t="str">
        <f>MONTH(P288) &amp; "/" &amp; DAY(P288) &amp; "/" &amp; YEAR(P288)</f>
        <v>11/30/2016</v>
      </c>
      <c r="R288" t="b">
        <v>0</v>
      </c>
      <c r="S288" t="b">
        <v>0</v>
      </c>
      <c r="T288" t="s">
        <v>33</v>
      </c>
      <c r="U288" s="5">
        <f>E288/D288</f>
        <v>0.17446030330062445</v>
      </c>
      <c r="V288" s="13">
        <f>AVERAGE(E288:E1287)</f>
        <v>42417.32492997199</v>
      </c>
      <c r="W288" t="str" cm="1">
        <f t="array" ref="W288:X288">_xlfn.TEXTSPLIT(T288,"/")</f>
        <v>theater</v>
      </c>
      <c r="X288" t="str">
        <v>plays</v>
      </c>
      <c r="Y288" s="1">
        <v>1</v>
      </c>
      <c r="Z288">
        <v>0</v>
      </c>
      <c r="AA288">
        <v>0</v>
      </c>
      <c r="AB288">
        <v>0</v>
      </c>
    </row>
    <row r="289" spans="1:28" ht="19.5" x14ac:dyDescent="0.4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 s="9">
        <v>42122.208333333328</v>
      </c>
      <c r="L289" s="9" t="str">
        <f>MONTH(P289) &amp; "/" &amp; DAY(P289) &amp; "/" &amp; YEAR(P289)</f>
        <v>4/28/2015</v>
      </c>
      <c r="M289" s="8" t="str">
        <f>MONTH(L289) &amp; "/" &amp; DAY(L289) &amp; "/" &amp; YEAR(L289)</f>
        <v>4/28/2015</v>
      </c>
      <c r="N289" s="8" t="str">
        <f>RIGHT(M289,4)</f>
        <v>2015</v>
      </c>
      <c r="O289">
        <v>1430197200</v>
      </c>
      <c r="P289" s="9">
        <v>42122.208333333328</v>
      </c>
      <c r="Q289" s="8" t="str">
        <f>MONTH(P289) &amp; "/" &amp; DAY(P289) &amp; "/" &amp; YEAR(P289)</f>
        <v>4/28/2015</v>
      </c>
      <c r="R289" t="b">
        <v>0</v>
      </c>
      <c r="S289" t="b">
        <v>0</v>
      </c>
      <c r="T289" t="s">
        <v>50</v>
      </c>
      <c r="U289" s="5">
        <f>E289/D289</f>
        <v>2.0973015873015872</v>
      </c>
      <c r="V289" s="13">
        <f>AVERAGE(E289:E1288)</f>
        <v>42449.387096774197</v>
      </c>
      <c r="W289" t="str" cm="1">
        <f t="array" ref="W289:X289">_xlfn.TEXTSPLIT(T289,"/")</f>
        <v>music</v>
      </c>
      <c r="X289" t="str">
        <v>electric music</v>
      </c>
      <c r="Y289" s="1">
        <v>0</v>
      </c>
      <c r="Z289">
        <v>0</v>
      </c>
      <c r="AA289">
        <v>0</v>
      </c>
      <c r="AB289">
        <v>0</v>
      </c>
    </row>
    <row r="290" spans="1:28" ht="19.5" x14ac:dyDescent="0.4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 s="9">
        <v>40982.208333333336</v>
      </c>
      <c r="L290" s="9" t="str">
        <f>MONTH(P290) &amp; "/" &amp; DAY(P290) &amp; "/" &amp; YEAR(P290)</f>
        <v>3/15/2012</v>
      </c>
      <c r="M290" s="8" t="str">
        <f>MONTH(L290) &amp; "/" &amp; DAY(L290) &amp; "/" &amp; YEAR(L290)</f>
        <v>3/15/2012</v>
      </c>
      <c r="N290" s="8" t="str">
        <f>RIGHT(M290,4)</f>
        <v>2012</v>
      </c>
      <c r="O290">
        <v>1331787600</v>
      </c>
      <c r="P290" s="9">
        <v>40983.208333333336</v>
      </c>
      <c r="Q290" s="8" t="str">
        <f>MONTH(P290) &amp; "/" &amp; DAY(P290) &amp; "/" &amp; YEAR(P290)</f>
        <v>3/15/2012</v>
      </c>
      <c r="R290" t="b">
        <v>0</v>
      </c>
      <c r="S290" t="b">
        <v>1</v>
      </c>
      <c r="T290" t="s">
        <v>148</v>
      </c>
      <c r="U290" s="5">
        <f>E290/D290</f>
        <v>0.97785714285714287</v>
      </c>
      <c r="V290" s="13">
        <f>AVERAGE(E290:E1289)</f>
        <v>42490.449438202246</v>
      </c>
      <c r="W290" t="str" cm="1">
        <f t="array" ref="W290:X290">_xlfn.TEXTSPLIT(T290,"/")</f>
        <v>music</v>
      </c>
      <c r="X290" t="str">
        <v>metal</v>
      </c>
      <c r="Y290" s="1">
        <v>0</v>
      </c>
      <c r="Z290">
        <v>0</v>
      </c>
      <c r="AA290">
        <v>0</v>
      </c>
      <c r="AB290">
        <v>1</v>
      </c>
    </row>
    <row r="291" spans="1:28" ht="19.5" x14ac:dyDescent="0.4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 s="9">
        <v>42219.208333333328</v>
      </c>
      <c r="L291" s="9" t="str">
        <f>MONTH(P291) &amp; "/" &amp; DAY(P291) &amp; "/" &amp; YEAR(P291)</f>
        <v>8/6/2015</v>
      </c>
      <c r="M291" s="8" t="str">
        <f>MONTH(L291) &amp; "/" &amp; DAY(L291) &amp; "/" &amp; YEAR(L291)</f>
        <v>8/6/2015</v>
      </c>
      <c r="N291" s="8" t="str">
        <f>RIGHT(M291,4)</f>
        <v>2015</v>
      </c>
      <c r="O291">
        <v>1438837200</v>
      </c>
      <c r="P291" s="9">
        <v>42222.208333333328</v>
      </c>
      <c r="Q291" s="8" t="str">
        <f>MONTH(P291) &amp; "/" &amp; DAY(P291) &amp; "/" &amp; YEAR(P291)</f>
        <v>8/6/2015</v>
      </c>
      <c r="R291" t="b">
        <v>0</v>
      </c>
      <c r="S291" t="b">
        <v>0</v>
      </c>
      <c r="T291" t="s">
        <v>33</v>
      </c>
      <c r="U291" s="5">
        <f>E291/D291</f>
        <v>16.842500000000001</v>
      </c>
      <c r="V291" s="13">
        <f>AVERAGE(E291:E1290)</f>
        <v>42542.509142053445</v>
      </c>
      <c r="W291" t="str" cm="1">
        <f t="array" ref="W291:X291">_xlfn.TEXTSPLIT(T291,"/")</f>
        <v>theater</v>
      </c>
      <c r="X291" t="str">
        <v>plays</v>
      </c>
      <c r="Y291" s="1">
        <v>0</v>
      </c>
      <c r="Z291">
        <v>0</v>
      </c>
      <c r="AA291">
        <v>0</v>
      </c>
      <c r="AB291">
        <v>0</v>
      </c>
    </row>
    <row r="292" spans="1:28" ht="19.5" x14ac:dyDescent="0.4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 s="9">
        <v>41404.208333333336</v>
      </c>
      <c r="L292" s="9" t="str">
        <f>MONTH(P292) &amp; "/" &amp; DAY(P292) &amp; "/" &amp; YEAR(P292)</f>
        <v>6/11/2013</v>
      </c>
      <c r="M292" s="8" t="str">
        <f>MONTH(L292) &amp; "/" &amp; DAY(L292) &amp; "/" &amp; YEAR(L292)</f>
        <v>6/11/2013</v>
      </c>
      <c r="N292" s="8" t="str">
        <f>RIGHT(M292,4)</f>
        <v>2013</v>
      </c>
      <c r="O292">
        <v>1370926800</v>
      </c>
      <c r="P292" s="9">
        <v>41436.208333333336</v>
      </c>
      <c r="Q292" s="8" t="str">
        <f>MONTH(P292) &amp; "/" &amp; DAY(P292) &amp; "/" &amp; YEAR(P292)</f>
        <v>6/11/2013</v>
      </c>
      <c r="R292" t="b">
        <v>0</v>
      </c>
      <c r="S292" t="b">
        <v>1</v>
      </c>
      <c r="T292" t="s">
        <v>42</v>
      </c>
      <c r="U292" s="5">
        <f>E292/D292</f>
        <v>0.54402135231316728</v>
      </c>
      <c r="V292" s="13">
        <f>AVERAGE(E292:E1291)</f>
        <v>42583.450704225354</v>
      </c>
      <c r="W292" t="str" cm="1">
        <f t="array" ref="W292:X292">_xlfn.TEXTSPLIT(T292,"/")</f>
        <v>film &amp; video</v>
      </c>
      <c r="X292" t="str">
        <v>documentary</v>
      </c>
      <c r="Y292" s="1">
        <v>0</v>
      </c>
      <c r="Z292">
        <v>0</v>
      </c>
      <c r="AA292">
        <v>0</v>
      </c>
      <c r="AB292">
        <v>1</v>
      </c>
    </row>
    <row r="293" spans="1:28" ht="19.5" x14ac:dyDescent="0.4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 s="9">
        <v>40831.208333333336</v>
      </c>
      <c r="L293" s="9" t="str">
        <f>MONTH(P293) &amp; "/" &amp; DAY(P293) &amp; "/" &amp; YEAR(P293)</f>
        <v>10/19/2011</v>
      </c>
      <c r="M293" s="8" t="str">
        <f>MONTH(L293) &amp; "/" &amp; DAY(L293) &amp; "/" &amp; YEAR(L293)</f>
        <v>10/19/2011</v>
      </c>
      <c r="N293" s="8" t="str">
        <f>RIGHT(M293,4)</f>
        <v>2011</v>
      </c>
      <c r="O293">
        <v>1319000400</v>
      </c>
      <c r="P293" s="9">
        <v>40835.208333333336</v>
      </c>
      <c r="Q293" s="8" t="str">
        <f>MONTH(P293) &amp; "/" &amp; DAY(P293) &amp; "/" &amp; YEAR(P293)</f>
        <v>10/19/2011</v>
      </c>
      <c r="R293" t="b">
        <v>1</v>
      </c>
      <c r="S293" t="b">
        <v>0</v>
      </c>
      <c r="T293" t="s">
        <v>28</v>
      </c>
      <c r="U293" s="5">
        <f>E293/D293</f>
        <v>4.5661111111111108</v>
      </c>
      <c r="V293" s="13">
        <f>AVERAGE(E293:E1292)</f>
        <v>42514.143864598023</v>
      </c>
      <c r="W293" t="str" cm="1">
        <f t="array" ref="W293:X293">_xlfn.TEXTSPLIT(T293,"/")</f>
        <v>technology</v>
      </c>
      <c r="X293" t="str">
        <v>web</v>
      </c>
      <c r="Y293" s="1">
        <v>0</v>
      </c>
      <c r="Z293">
        <v>0</v>
      </c>
      <c r="AA293">
        <v>0</v>
      </c>
      <c r="AB293">
        <v>0</v>
      </c>
    </row>
    <row r="294" spans="1:28" ht="19.5" x14ac:dyDescent="0.4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 s="9">
        <v>40984.208333333336</v>
      </c>
      <c r="L294" s="9" t="str">
        <f>MONTH(P294) &amp; "/" &amp; DAY(P294) &amp; "/" &amp; YEAR(P294)</f>
        <v>4/3/2012</v>
      </c>
      <c r="M294" s="8" t="str">
        <f>MONTH(L294) &amp; "/" &amp; DAY(L294) &amp; "/" &amp; YEAR(L294)</f>
        <v>4/3/2012</v>
      </c>
      <c r="N294" s="8" t="str">
        <f>RIGHT(M294,4)</f>
        <v>2012</v>
      </c>
      <c r="O294">
        <v>1333429200</v>
      </c>
      <c r="P294" s="9">
        <v>41002.208333333336</v>
      </c>
      <c r="Q294" s="8" t="str">
        <f>MONTH(P294) &amp; "/" &amp; DAY(P294) &amp; "/" &amp; YEAR(P294)</f>
        <v>4/3/2012</v>
      </c>
      <c r="R294" t="b">
        <v>0</v>
      </c>
      <c r="S294" t="b">
        <v>0</v>
      </c>
      <c r="T294" t="s">
        <v>17</v>
      </c>
      <c r="U294" s="5">
        <f>E294/D294</f>
        <v>9.8219178082191785E-2</v>
      </c>
      <c r="V294" s="13">
        <f>AVERAGE(E294:E1293)</f>
        <v>42562.583333333336</v>
      </c>
      <c r="W294" t="str" cm="1">
        <f t="array" ref="W294:X294">_xlfn.TEXTSPLIT(T294,"/")</f>
        <v>food</v>
      </c>
      <c r="X294" t="str">
        <v>food trucks</v>
      </c>
      <c r="Y294" s="1">
        <v>0</v>
      </c>
      <c r="Z294">
        <v>0</v>
      </c>
      <c r="AA294">
        <v>0</v>
      </c>
      <c r="AB294">
        <v>1</v>
      </c>
    </row>
    <row r="295" spans="1:28" ht="19.5" x14ac:dyDescent="0.4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 s="9">
        <v>40456.208333333336</v>
      </c>
      <c r="L295" s="9" t="str">
        <f>MONTH(P295) &amp; "/" &amp; DAY(P295) &amp; "/" &amp; YEAR(P295)</f>
        <v>10/14/2010</v>
      </c>
      <c r="M295" s="8" t="str">
        <f>MONTH(L295) &amp; "/" &amp; DAY(L295) &amp; "/" &amp; YEAR(L295)</f>
        <v>10/14/2010</v>
      </c>
      <c r="N295" s="8" t="str">
        <f>RIGHT(M295,4)</f>
        <v>2010</v>
      </c>
      <c r="O295">
        <v>1287032400</v>
      </c>
      <c r="P295" s="9">
        <v>40465.208333333336</v>
      </c>
      <c r="Q295" s="8" t="str">
        <f>MONTH(P295) &amp; "/" &amp; DAY(P295) &amp; "/" &amp; YEAR(P295)</f>
        <v>10/14/2010</v>
      </c>
      <c r="R295" t="b">
        <v>0</v>
      </c>
      <c r="S295" t="b">
        <v>0</v>
      </c>
      <c r="T295" t="s">
        <v>33</v>
      </c>
      <c r="U295" s="5">
        <f>E295/D295</f>
        <v>0.16384615384615384</v>
      </c>
      <c r="V295" s="13">
        <f>AVERAGE(E295:E1294)</f>
        <v>42621.770862800564</v>
      </c>
      <c r="W295" t="str" cm="1">
        <f t="array" ref="W295:X295">_xlfn.TEXTSPLIT(T295,"/")</f>
        <v>theater</v>
      </c>
      <c r="X295" t="str">
        <v>plays</v>
      </c>
      <c r="Y295" s="1">
        <v>1</v>
      </c>
      <c r="Z295">
        <v>0</v>
      </c>
      <c r="AA295">
        <v>0</v>
      </c>
      <c r="AB295">
        <v>0</v>
      </c>
    </row>
    <row r="296" spans="1:28" ht="19.5" x14ac:dyDescent="0.4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 s="9">
        <v>43399.208333333328</v>
      </c>
      <c r="L296" s="9" t="str">
        <f>MONTH(P296) &amp; "/" &amp; DAY(P296) &amp; "/" &amp; YEAR(P296)</f>
        <v>11/7/2018</v>
      </c>
      <c r="M296" s="8" t="str">
        <f>MONTH(L296) &amp; "/" &amp; DAY(L296) &amp; "/" &amp; YEAR(L296)</f>
        <v>11/7/2018</v>
      </c>
      <c r="N296" s="8" t="str">
        <f>RIGHT(M296,4)</f>
        <v>2018</v>
      </c>
      <c r="O296">
        <v>1541570400</v>
      </c>
      <c r="P296" s="9">
        <v>43411.25</v>
      </c>
      <c r="Q296" s="8" t="str">
        <f>MONTH(P296) &amp; "/" &amp; DAY(P296) &amp; "/" &amp; YEAR(P296)</f>
        <v>11/7/2018</v>
      </c>
      <c r="R296" t="b">
        <v>0</v>
      </c>
      <c r="S296" t="b">
        <v>0</v>
      </c>
      <c r="T296" t="s">
        <v>33</v>
      </c>
      <c r="U296" s="5">
        <f>E296/D296</f>
        <v>13.396666666666667</v>
      </c>
      <c r="V296" s="13">
        <f>AVERAGE(E296:E1295)</f>
        <v>42680.63314447592</v>
      </c>
      <c r="W296" t="str" cm="1">
        <f t="array" ref="W296:X296">_xlfn.TEXTSPLIT(T296,"/")</f>
        <v>theater</v>
      </c>
      <c r="X296" t="str">
        <v>plays</v>
      </c>
      <c r="Y296" s="1">
        <v>0</v>
      </c>
      <c r="Z296">
        <v>0</v>
      </c>
      <c r="AA296">
        <v>0</v>
      </c>
      <c r="AB296">
        <v>0</v>
      </c>
    </row>
    <row r="297" spans="1:28" ht="33.75" x14ac:dyDescent="0.4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 s="9">
        <v>41562.208333333336</v>
      </c>
      <c r="L297" s="9" t="str">
        <f>MONTH(P297) &amp; "/" &amp; DAY(P297) &amp; "/" &amp; YEAR(P297)</f>
        <v>11/9/2013</v>
      </c>
      <c r="M297" s="8" t="str">
        <f>MONTH(L297) &amp; "/" &amp; DAY(L297) &amp; "/" &amp; YEAR(L297)</f>
        <v>11/9/2013</v>
      </c>
      <c r="N297" s="8" t="str">
        <f>RIGHT(M297,4)</f>
        <v>2013</v>
      </c>
      <c r="O297">
        <v>1383976800</v>
      </c>
      <c r="P297" s="9">
        <v>41587.25</v>
      </c>
      <c r="Q297" s="8" t="str">
        <f>MONTH(P297) &amp; "/" &amp; DAY(P297) &amp; "/" &amp; YEAR(P297)</f>
        <v>11/9/2013</v>
      </c>
      <c r="R297" t="b">
        <v>0</v>
      </c>
      <c r="S297" t="b">
        <v>0</v>
      </c>
      <c r="T297" t="s">
        <v>33</v>
      </c>
      <c r="U297" s="5">
        <f>E297/D297</f>
        <v>0.35650077760497667</v>
      </c>
      <c r="V297" s="13">
        <f>AVERAGE(E297:E1296)</f>
        <v>42729.771631205673</v>
      </c>
      <c r="W297" t="str" cm="1">
        <f t="array" ref="W297:X297">_xlfn.TEXTSPLIT(T297,"/")</f>
        <v>theater</v>
      </c>
      <c r="X297" t="str">
        <v>plays</v>
      </c>
      <c r="Y297" s="1">
        <v>0</v>
      </c>
      <c r="Z297">
        <v>0</v>
      </c>
      <c r="AA297">
        <v>0</v>
      </c>
      <c r="AB297">
        <v>1</v>
      </c>
    </row>
    <row r="298" spans="1:28" ht="33.75" x14ac:dyDescent="0.4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 s="9">
        <v>43493.25</v>
      </c>
      <c r="L298" s="9" t="str">
        <f>MONTH(P298) &amp; "/" &amp; DAY(P298) &amp; "/" &amp; YEAR(P298)</f>
        <v>2/19/2019</v>
      </c>
      <c r="M298" s="8" t="str">
        <f>MONTH(L298) &amp; "/" &amp; DAY(L298) &amp; "/" &amp; YEAR(L298)</f>
        <v>2/19/2019</v>
      </c>
      <c r="N298" s="8" t="str">
        <f>RIGHT(M298,4)</f>
        <v>2019</v>
      </c>
      <c r="O298">
        <v>1550556000</v>
      </c>
      <c r="P298" s="9">
        <v>43515.25</v>
      </c>
      <c r="Q298" s="8" t="str">
        <f>MONTH(P298) &amp; "/" &amp; DAY(P298) &amp; "/" &amp; YEAR(P298)</f>
        <v>2/19/2019</v>
      </c>
      <c r="R298" t="b">
        <v>0</v>
      </c>
      <c r="S298" t="b">
        <v>0</v>
      </c>
      <c r="T298" t="s">
        <v>33</v>
      </c>
      <c r="U298" s="5">
        <f>E298/D298</f>
        <v>0.54950819672131146</v>
      </c>
      <c r="V298" s="13">
        <f>AVERAGE(E298:E1297)</f>
        <v>42692.784090909088</v>
      </c>
      <c r="W298" t="str" cm="1">
        <f t="array" ref="W298:X298">_xlfn.TEXTSPLIT(T298,"/")</f>
        <v>theater</v>
      </c>
      <c r="X298" t="str">
        <v>plays</v>
      </c>
      <c r="Y298" s="1">
        <v>0</v>
      </c>
      <c r="Z298">
        <v>0</v>
      </c>
      <c r="AA298">
        <v>0</v>
      </c>
      <c r="AB298">
        <v>1</v>
      </c>
    </row>
    <row r="299" spans="1:28" ht="19.5" x14ac:dyDescent="0.4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 s="9">
        <v>41653.25</v>
      </c>
      <c r="L299" s="9" t="str">
        <f>MONTH(P299) &amp; "/" &amp; DAY(P299) &amp; "/" &amp; YEAR(P299)</f>
        <v>1/23/2014</v>
      </c>
      <c r="M299" s="8" t="str">
        <f>MONTH(L299) &amp; "/" &amp; DAY(L299) &amp; "/" &amp; YEAR(L299)</f>
        <v>1/23/2014</v>
      </c>
      <c r="N299" s="8" t="str">
        <f>RIGHT(M299,4)</f>
        <v>2014</v>
      </c>
      <c r="O299">
        <v>1390456800</v>
      </c>
      <c r="P299" s="9">
        <v>41662.25</v>
      </c>
      <c r="Q299" s="8" t="str">
        <f>MONTH(P299) &amp; "/" &amp; DAY(P299) &amp; "/" &amp; YEAR(P299)</f>
        <v>1/23/2014</v>
      </c>
      <c r="R299" t="b">
        <v>0</v>
      </c>
      <c r="S299" t="b">
        <v>1</v>
      </c>
      <c r="T299" t="s">
        <v>33</v>
      </c>
      <c r="U299" s="5">
        <f>E299/D299</f>
        <v>0.94236111111111109</v>
      </c>
      <c r="V299" s="13">
        <f>AVERAGE(E299:E1298)</f>
        <v>42748.7453769559</v>
      </c>
      <c r="W299" t="str" cm="1">
        <f t="array" ref="W299:X299">_xlfn.TEXTSPLIT(T299,"/")</f>
        <v>theater</v>
      </c>
      <c r="X299" t="str">
        <v>plays</v>
      </c>
      <c r="Y299" s="1">
        <v>0</v>
      </c>
      <c r="Z299">
        <v>0</v>
      </c>
      <c r="AA299">
        <v>0</v>
      </c>
      <c r="AB299">
        <v>1</v>
      </c>
    </row>
    <row r="300" spans="1:28" ht="19.5" x14ac:dyDescent="0.4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 s="9">
        <v>42426.25</v>
      </c>
      <c r="L300" s="9" t="str">
        <f>MONTH(P300) &amp; "/" &amp; DAY(P300) &amp; "/" &amp; YEAR(P300)</f>
        <v>3/15/2016</v>
      </c>
      <c r="M300" s="8" t="str">
        <f>MONTH(L300) &amp; "/" &amp; DAY(L300) &amp; "/" &amp; YEAR(L300)</f>
        <v>3/15/2016</v>
      </c>
      <c r="N300" s="8" t="str">
        <f>RIGHT(M300,4)</f>
        <v>2016</v>
      </c>
      <c r="O300">
        <v>1458018000</v>
      </c>
      <c r="P300" s="9">
        <v>42444.208333333328</v>
      </c>
      <c r="Q300" s="8" t="str">
        <f>MONTH(P300) &amp; "/" &amp; DAY(P300) &amp; "/" &amp; YEAR(P300)</f>
        <v>3/15/2016</v>
      </c>
      <c r="R300" t="b">
        <v>0</v>
      </c>
      <c r="S300" t="b">
        <v>1</v>
      </c>
      <c r="T300" t="s">
        <v>23</v>
      </c>
      <c r="U300" s="5">
        <f>E300/D300</f>
        <v>1.4391428571428571</v>
      </c>
      <c r="V300" s="13">
        <f>AVERAGE(E300:E1299)</f>
        <v>42799.975783475784</v>
      </c>
      <c r="W300" t="str" cm="1">
        <f t="array" ref="W300:X300">_xlfn.TEXTSPLIT(T300,"/")</f>
        <v>music</v>
      </c>
      <c r="X300" t="str">
        <v>rock</v>
      </c>
      <c r="Y300" s="1">
        <v>0</v>
      </c>
      <c r="Z300">
        <v>0</v>
      </c>
      <c r="AA300">
        <v>0</v>
      </c>
      <c r="AB300">
        <v>0</v>
      </c>
    </row>
    <row r="301" spans="1:28" ht="33.75" x14ac:dyDescent="0.4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 s="9">
        <v>42432.25</v>
      </c>
      <c r="L301" s="9" t="str">
        <f>MONTH(P301) &amp; "/" &amp; DAY(P301) &amp; "/" &amp; YEAR(P301)</f>
        <v>4/28/2016</v>
      </c>
      <c r="M301" s="8" t="str">
        <f>MONTH(L301) &amp; "/" &amp; DAY(L301) &amp; "/" &amp; YEAR(L301)</f>
        <v>4/28/2016</v>
      </c>
      <c r="N301" s="8" t="str">
        <f>RIGHT(M301,4)</f>
        <v>2016</v>
      </c>
      <c r="O301">
        <v>1461819600</v>
      </c>
      <c r="P301" s="9">
        <v>42488.208333333328</v>
      </c>
      <c r="Q301" s="8" t="str">
        <f>MONTH(P301) &amp; "/" &amp; DAY(P301) &amp; "/" &amp; YEAR(P301)</f>
        <v>4/28/2016</v>
      </c>
      <c r="R301" t="b">
        <v>0</v>
      </c>
      <c r="S301" t="b">
        <v>0</v>
      </c>
      <c r="T301" t="s">
        <v>17</v>
      </c>
      <c r="U301" s="5">
        <f>E301/D301</f>
        <v>0.51421052631578945</v>
      </c>
      <c r="V301" s="13">
        <f>AVERAGE(E301:E1300)</f>
        <v>42853.84593437946</v>
      </c>
      <c r="W301" t="str" cm="1">
        <f t="array" ref="W301:X301">_xlfn.TEXTSPLIT(T301,"/")</f>
        <v>food</v>
      </c>
      <c r="X301" t="str">
        <v>food trucks</v>
      </c>
      <c r="Y301" s="1">
        <v>0</v>
      </c>
      <c r="Z301">
        <v>0</v>
      </c>
      <c r="AA301">
        <v>0</v>
      </c>
      <c r="AB301">
        <v>1</v>
      </c>
    </row>
    <row r="302" spans="1:28" ht="19.5" x14ac:dyDescent="0.4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 s="9">
        <v>42977.208333333328</v>
      </c>
      <c r="L302" s="9" t="str">
        <f>MONTH(P302) &amp; "/" &amp; DAY(P302) &amp; "/" &amp; YEAR(P302)</f>
        <v>8/31/2017</v>
      </c>
      <c r="M302" s="8" t="str">
        <f>MONTH(L302) &amp; "/" &amp; DAY(L302) &amp; "/" &amp; YEAR(L302)</f>
        <v>8/31/2017</v>
      </c>
      <c r="N302" s="8" t="str">
        <f>RIGHT(M302,4)</f>
        <v>2017</v>
      </c>
      <c r="O302">
        <v>1504155600</v>
      </c>
      <c r="P302" s="9">
        <v>42978.208333333328</v>
      </c>
      <c r="Q302" s="8" t="str">
        <f>MONTH(P302) &amp; "/" &amp; DAY(P302) &amp; "/" &amp; YEAR(P302)</f>
        <v>8/31/2017</v>
      </c>
      <c r="R302" t="b">
        <v>0</v>
      </c>
      <c r="S302" t="b">
        <v>1</v>
      </c>
      <c r="T302" t="s">
        <v>68</v>
      </c>
      <c r="U302" s="5">
        <f>E302/D302</f>
        <v>0.05</v>
      </c>
      <c r="V302" s="13">
        <f>AVERAGE(E302:E1301)</f>
        <v>42912.274285714288</v>
      </c>
      <c r="W302" t="str" cm="1">
        <f t="array" ref="W302:X302">_xlfn.TEXTSPLIT(T302,"/")</f>
        <v>publishing</v>
      </c>
      <c r="X302" t="str">
        <v>nonfiction</v>
      </c>
      <c r="Y302" s="1">
        <v>0</v>
      </c>
      <c r="Z302">
        <v>0</v>
      </c>
      <c r="AA302">
        <v>0</v>
      </c>
      <c r="AB302">
        <v>1</v>
      </c>
    </row>
    <row r="303" spans="1:28" ht="19.5" x14ac:dyDescent="0.4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 s="9">
        <v>42061.25</v>
      </c>
      <c r="L303" s="9" t="str">
        <f>MONTH(P303) &amp; "/" &amp; DAY(P303) &amp; "/" &amp; YEAR(P303)</f>
        <v>3/15/2015</v>
      </c>
      <c r="M303" s="8" t="str">
        <f>MONTH(L303) &amp; "/" &amp; DAY(L303) &amp; "/" &amp; YEAR(L303)</f>
        <v>3/15/2015</v>
      </c>
      <c r="N303" s="8" t="str">
        <f>RIGHT(M303,4)</f>
        <v>2015</v>
      </c>
      <c r="O303">
        <v>1426395600</v>
      </c>
      <c r="P303" s="9">
        <v>42078.208333333328</v>
      </c>
      <c r="Q303" s="8" t="str">
        <f>MONTH(P303) &amp; "/" &amp; DAY(P303) &amp; "/" &amp; YEAR(P303)</f>
        <v>3/15/2015</v>
      </c>
      <c r="R303" t="b">
        <v>0</v>
      </c>
      <c r="S303" t="b">
        <v>0</v>
      </c>
      <c r="T303" t="s">
        <v>42</v>
      </c>
      <c r="U303" s="5">
        <f>E303/D303</f>
        <v>13.446666666666667</v>
      </c>
      <c r="V303" s="13">
        <f>AVERAGE(E303:E1302)</f>
        <v>42973.658082975679</v>
      </c>
      <c r="W303" t="str" cm="1">
        <f t="array" ref="W303:X303">_xlfn.TEXTSPLIT(T303,"/")</f>
        <v>film &amp; video</v>
      </c>
      <c r="X303" t="str">
        <v>documentary</v>
      </c>
      <c r="Y303" s="1">
        <v>0</v>
      </c>
      <c r="Z303">
        <v>0</v>
      </c>
      <c r="AA303">
        <v>0</v>
      </c>
      <c r="AB303">
        <v>0</v>
      </c>
    </row>
    <row r="304" spans="1:28" ht="19.5" x14ac:dyDescent="0.4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 s="9">
        <v>43345.208333333328</v>
      </c>
      <c r="L304" s="9" t="str">
        <f>MONTH(P304) &amp; "/" &amp; DAY(P304) &amp; "/" &amp; YEAR(P304)</f>
        <v>9/16/2018</v>
      </c>
      <c r="M304" s="8" t="str">
        <f>MONTH(L304) &amp; "/" &amp; DAY(L304) &amp; "/" &amp; YEAR(L304)</f>
        <v>9/16/2018</v>
      </c>
      <c r="N304" s="8" t="str">
        <f>RIGHT(M304,4)</f>
        <v>2018</v>
      </c>
      <c r="O304">
        <v>1537074000</v>
      </c>
      <c r="P304" s="9">
        <v>43359.208333333328</v>
      </c>
      <c r="Q304" s="8" t="str">
        <f>MONTH(P304) &amp; "/" &amp; DAY(P304) &amp; "/" &amp; YEAR(P304)</f>
        <v>9/16/2018</v>
      </c>
      <c r="R304" t="b">
        <v>0</v>
      </c>
      <c r="S304" t="b">
        <v>0</v>
      </c>
      <c r="T304" t="s">
        <v>33</v>
      </c>
      <c r="U304" s="5">
        <f>E304/D304</f>
        <v>0.31844940867279897</v>
      </c>
      <c r="V304" s="13">
        <f>AVERAGE(E304:E1303)</f>
        <v>43017.886819484243</v>
      </c>
      <c r="W304" t="str" cm="1">
        <f t="array" ref="W304:X304">_xlfn.TEXTSPLIT(T304,"/")</f>
        <v>theater</v>
      </c>
      <c r="X304" t="str">
        <v>plays</v>
      </c>
      <c r="Y304" s="1">
        <v>0</v>
      </c>
      <c r="Z304">
        <v>0</v>
      </c>
      <c r="AA304">
        <v>0</v>
      </c>
      <c r="AB304">
        <v>1</v>
      </c>
    </row>
    <row r="305" spans="1:28" ht="19.5" x14ac:dyDescent="0.4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 s="9">
        <v>42376.25</v>
      </c>
      <c r="L305" s="9" t="str">
        <f>MONTH(P305) &amp; "/" &amp; DAY(P305) &amp; "/" &amp; YEAR(P305)</f>
        <v>1/12/2016</v>
      </c>
      <c r="M305" s="8" t="str">
        <f>MONTH(L305) &amp; "/" &amp; DAY(L305) &amp; "/" &amp; YEAR(L305)</f>
        <v>1/12/2016</v>
      </c>
      <c r="N305" s="8" t="str">
        <f>RIGHT(M305,4)</f>
        <v>2016</v>
      </c>
      <c r="O305">
        <v>1452578400</v>
      </c>
      <c r="P305" s="9">
        <v>42381.25</v>
      </c>
      <c r="Q305" s="8" t="str">
        <f>MONTH(P305) &amp; "/" &amp; DAY(P305) &amp; "/" &amp; YEAR(P305)</f>
        <v>1/12/2016</v>
      </c>
      <c r="R305" t="b">
        <v>0</v>
      </c>
      <c r="S305" t="b">
        <v>0</v>
      </c>
      <c r="T305" t="s">
        <v>60</v>
      </c>
      <c r="U305" s="5">
        <f>E305/D305</f>
        <v>0.82617647058823529</v>
      </c>
      <c r="V305" s="13">
        <f>AVERAGE(E305:E1304)</f>
        <v>43044.836441893829</v>
      </c>
      <c r="W305" t="str" cm="1">
        <f t="array" ref="W305:X305">_xlfn.TEXTSPLIT(T305,"/")</f>
        <v>music</v>
      </c>
      <c r="X305" t="str">
        <v>indie rock</v>
      </c>
      <c r="Y305" s="1">
        <v>0</v>
      </c>
      <c r="Z305">
        <v>0</v>
      </c>
      <c r="AA305">
        <v>0</v>
      </c>
      <c r="AB305">
        <v>1</v>
      </c>
    </row>
    <row r="306" spans="1:28" ht="19.5" x14ac:dyDescent="0.4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 s="9">
        <v>42589.208333333328</v>
      </c>
      <c r="L306" s="9" t="str">
        <f>MONTH(P306) &amp; "/" &amp; DAY(P306) &amp; "/" &amp; YEAR(P306)</f>
        <v>9/17/2016</v>
      </c>
      <c r="M306" s="8" t="str">
        <f>MONTH(L306) &amp; "/" &amp; DAY(L306) &amp; "/" &amp; YEAR(L306)</f>
        <v>9/17/2016</v>
      </c>
      <c r="N306" s="8" t="str">
        <f>RIGHT(M306,4)</f>
        <v>2016</v>
      </c>
      <c r="O306">
        <v>1474088400</v>
      </c>
      <c r="P306" s="9">
        <v>42630.208333333328</v>
      </c>
      <c r="Q306" s="8" t="str">
        <f>MONTH(P306) &amp; "/" &amp; DAY(P306) &amp; "/" &amp; YEAR(P306)</f>
        <v>9/17/2016</v>
      </c>
      <c r="R306" t="b">
        <v>0</v>
      </c>
      <c r="S306" t="b">
        <v>0</v>
      </c>
      <c r="T306" t="s">
        <v>42</v>
      </c>
      <c r="U306" s="5">
        <f>E306/D306</f>
        <v>5.4614285714285717</v>
      </c>
      <c r="V306" s="13">
        <f>AVERAGE(E306:E1305)</f>
        <v>43102.646551724138</v>
      </c>
      <c r="W306" t="str" cm="1">
        <f t="array" ref="W306:X306">_xlfn.TEXTSPLIT(T306,"/")</f>
        <v>film &amp; video</v>
      </c>
      <c r="X306" t="str">
        <v>documentary</v>
      </c>
      <c r="Y306" s="1">
        <v>0</v>
      </c>
      <c r="Z306">
        <v>0</v>
      </c>
      <c r="AA306">
        <v>0</v>
      </c>
      <c r="AB306">
        <v>0</v>
      </c>
    </row>
    <row r="307" spans="1:28" ht="19.5" x14ac:dyDescent="0.4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 s="9">
        <v>42448.208333333328</v>
      </c>
      <c r="L307" s="9" t="str">
        <f>MONTH(P307) &amp; "/" &amp; DAY(P307) &amp; "/" &amp; YEAR(P307)</f>
        <v>4/29/2016</v>
      </c>
      <c r="M307" s="8" t="str">
        <f>MONTH(L307) &amp; "/" &amp; DAY(L307) &amp; "/" &amp; YEAR(L307)</f>
        <v>4/29/2016</v>
      </c>
      <c r="N307" s="8" t="str">
        <f>RIGHT(M307,4)</f>
        <v>2016</v>
      </c>
      <c r="O307">
        <v>1461906000</v>
      </c>
      <c r="P307" s="9">
        <v>42489.208333333328</v>
      </c>
      <c r="Q307" s="8" t="str">
        <f>MONTH(P307) &amp; "/" &amp; DAY(P307) &amp; "/" &amp; YEAR(P307)</f>
        <v>4/29/2016</v>
      </c>
      <c r="R307" t="b">
        <v>0</v>
      </c>
      <c r="S307" t="b">
        <v>0</v>
      </c>
      <c r="T307" t="s">
        <v>33</v>
      </c>
      <c r="U307" s="5">
        <f>E307/D307</f>
        <v>2.8621428571428571</v>
      </c>
      <c r="V307" s="13">
        <f>AVERAGE(E307:E1306)</f>
        <v>43148.162589928055</v>
      </c>
      <c r="W307" t="str" cm="1">
        <f t="array" ref="W307:X307">_xlfn.TEXTSPLIT(T307,"/")</f>
        <v>theater</v>
      </c>
      <c r="X307" t="str">
        <v>plays</v>
      </c>
      <c r="Y307" s="1">
        <v>0</v>
      </c>
      <c r="Z307">
        <v>0</v>
      </c>
      <c r="AA307">
        <v>0</v>
      </c>
      <c r="AB307">
        <v>0</v>
      </c>
    </row>
    <row r="308" spans="1:28" ht="33.75" x14ac:dyDescent="0.4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 s="9">
        <v>42930.208333333328</v>
      </c>
      <c r="L308" s="9" t="str">
        <f>MONTH(P308) &amp; "/" &amp; DAY(P308) &amp; "/" &amp; YEAR(P308)</f>
        <v>7/17/2017</v>
      </c>
      <c r="M308" s="8" t="str">
        <f>MONTH(L308) &amp; "/" &amp; DAY(L308) &amp; "/" &amp; YEAR(L308)</f>
        <v>7/17/2017</v>
      </c>
      <c r="N308" s="8" t="str">
        <f>RIGHT(M308,4)</f>
        <v>2017</v>
      </c>
      <c r="O308">
        <v>1500267600</v>
      </c>
      <c r="P308" s="9">
        <v>42933.208333333328</v>
      </c>
      <c r="Q308" s="8" t="str">
        <f>MONTH(P308) &amp; "/" &amp; DAY(P308) &amp; "/" &amp; YEAR(P308)</f>
        <v>7/17/2017</v>
      </c>
      <c r="R308" t="b">
        <v>0</v>
      </c>
      <c r="S308" t="b">
        <v>1</v>
      </c>
      <c r="T308" t="s">
        <v>33</v>
      </c>
      <c r="U308" s="5">
        <f>E308/D308</f>
        <v>7.9076923076923072E-2</v>
      </c>
      <c r="V308" s="13">
        <f>AVERAGE(E308:E1307)</f>
        <v>43198.788184438039</v>
      </c>
      <c r="W308" t="str" cm="1">
        <f t="array" ref="W308:X308">_xlfn.TEXTSPLIT(T308,"/")</f>
        <v>theater</v>
      </c>
      <c r="X308" t="str">
        <v>plays</v>
      </c>
      <c r="Y308" s="1">
        <v>0</v>
      </c>
      <c r="Z308">
        <v>0</v>
      </c>
      <c r="AA308">
        <v>0</v>
      </c>
      <c r="AB308">
        <v>1</v>
      </c>
    </row>
    <row r="309" spans="1:28" ht="19.5" x14ac:dyDescent="0.4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 s="9">
        <v>41066.208333333336</v>
      </c>
      <c r="L309" s="9" t="str">
        <f>MONTH(P309) &amp; "/" &amp; DAY(P309) &amp; "/" &amp; YEAR(P309)</f>
        <v>6/26/2012</v>
      </c>
      <c r="M309" s="8" t="str">
        <f>MONTH(L309) &amp; "/" &amp; DAY(L309) &amp; "/" &amp; YEAR(L309)</f>
        <v>6/26/2012</v>
      </c>
      <c r="N309" s="8" t="str">
        <f>RIGHT(M309,4)</f>
        <v>2012</v>
      </c>
      <c r="O309">
        <v>1340686800</v>
      </c>
      <c r="P309" s="9">
        <v>41086.208333333336</v>
      </c>
      <c r="Q309" s="8" t="str">
        <f>MONTH(P309) &amp; "/" &amp; DAY(P309) &amp; "/" &amp; YEAR(P309)</f>
        <v>6/26/2012</v>
      </c>
      <c r="R309" t="b">
        <v>0</v>
      </c>
      <c r="S309" t="b">
        <v>1</v>
      </c>
      <c r="T309" t="s">
        <v>119</v>
      </c>
      <c r="U309" s="5">
        <f>E309/D309</f>
        <v>1.3213677811550153</v>
      </c>
      <c r="V309" s="13">
        <f>AVERAGE(E309:E1308)</f>
        <v>43260.382395382396</v>
      </c>
      <c r="W309" t="str" cm="1">
        <f t="array" ref="W309:X309">_xlfn.TEXTSPLIT(T309,"/")</f>
        <v>publishing</v>
      </c>
      <c r="X309" t="str">
        <v>fiction</v>
      </c>
      <c r="Y309" s="1">
        <v>0</v>
      </c>
      <c r="Z309">
        <v>0</v>
      </c>
      <c r="AA309">
        <v>0</v>
      </c>
      <c r="AB309">
        <v>0</v>
      </c>
    </row>
    <row r="310" spans="1:28" ht="19.5" x14ac:dyDescent="0.4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 s="9">
        <v>40651.208333333336</v>
      </c>
      <c r="L310" s="9" t="str">
        <f>MONTH(P310) &amp; "/" &amp; DAY(P310) &amp; "/" &amp; YEAR(P310)</f>
        <v>4/19/2011</v>
      </c>
      <c r="M310" s="8" t="str">
        <f>MONTH(L310) &amp; "/" &amp; DAY(L310) &amp; "/" &amp; YEAR(L310)</f>
        <v>4/19/2011</v>
      </c>
      <c r="N310" s="8" t="str">
        <f>RIGHT(M310,4)</f>
        <v>2011</v>
      </c>
      <c r="O310">
        <v>1303189200</v>
      </c>
      <c r="P310" s="9">
        <v>40652.208333333336</v>
      </c>
      <c r="Q310" s="8" t="str">
        <f>MONTH(P310) &amp; "/" &amp; DAY(P310) &amp; "/" &amp; YEAR(P310)</f>
        <v>4/19/2011</v>
      </c>
      <c r="R310" t="b">
        <v>0</v>
      </c>
      <c r="S310" t="b">
        <v>0</v>
      </c>
      <c r="T310" t="s">
        <v>33</v>
      </c>
      <c r="U310" s="5">
        <f>E310/D310</f>
        <v>0.74077834179357027</v>
      </c>
      <c r="V310" s="13">
        <f>AVERAGE(E310:E1309)</f>
        <v>43260.075144508672</v>
      </c>
      <c r="W310" t="str" cm="1">
        <f t="array" ref="W310:X310">_xlfn.TEXTSPLIT(T310,"/")</f>
        <v>theater</v>
      </c>
      <c r="X310" t="str">
        <v>plays</v>
      </c>
      <c r="Y310" s="1">
        <v>0</v>
      </c>
      <c r="Z310">
        <v>0</v>
      </c>
      <c r="AA310">
        <v>0</v>
      </c>
      <c r="AB310">
        <v>1</v>
      </c>
    </row>
    <row r="311" spans="1:28" ht="19.5" x14ac:dyDescent="0.4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 s="9">
        <v>40807.208333333336</v>
      </c>
      <c r="L311" s="9" t="str">
        <f>MONTH(P311) &amp; "/" &amp; DAY(P311) &amp; "/" &amp; YEAR(P311)</f>
        <v>10/11/2011</v>
      </c>
      <c r="M311" s="8" t="str">
        <f>MONTH(L311) &amp; "/" &amp; DAY(L311) &amp; "/" &amp; YEAR(L311)</f>
        <v>10/11/2011</v>
      </c>
      <c r="N311" s="8" t="str">
        <f>RIGHT(M311,4)</f>
        <v>2011</v>
      </c>
      <c r="O311">
        <v>1318309200</v>
      </c>
      <c r="P311" s="9">
        <v>40827.208333333336</v>
      </c>
      <c r="Q311" s="8" t="str">
        <f>MONTH(P311) &amp; "/" &amp; DAY(P311) &amp; "/" &amp; YEAR(P311)</f>
        <v>10/11/2011</v>
      </c>
      <c r="R311" t="b">
        <v>0</v>
      </c>
      <c r="S311" t="b">
        <v>1</v>
      </c>
      <c r="T311" t="s">
        <v>60</v>
      </c>
      <c r="U311" s="5">
        <f>E311/D311</f>
        <v>0.75292682926829269</v>
      </c>
      <c r="V311" s="13">
        <f>AVERAGE(E311:E1310)</f>
        <v>43195.96526772793</v>
      </c>
      <c r="W311" t="str" cm="1">
        <f t="array" ref="W311:X311">_xlfn.TEXTSPLIT(T311,"/")</f>
        <v>music</v>
      </c>
      <c r="X311" t="str">
        <v>indie rock</v>
      </c>
      <c r="Y311" s="1">
        <v>1</v>
      </c>
      <c r="Z311">
        <v>0</v>
      </c>
      <c r="AA311">
        <v>0</v>
      </c>
      <c r="AB311">
        <v>0</v>
      </c>
    </row>
    <row r="312" spans="1:28" ht="19.5" x14ac:dyDescent="0.4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 s="9">
        <v>40277.208333333336</v>
      </c>
      <c r="L312" s="9" t="str">
        <f>MONTH(P312) &amp; "/" &amp; DAY(P312) &amp; "/" &amp; YEAR(P312)</f>
        <v>4/25/2010</v>
      </c>
      <c r="M312" s="8" t="str">
        <f>MONTH(L312) &amp; "/" &amp; DAY(L312) &amp; "/" &amp; YEAR(L312)</f>
        <v>4/25/2010</v>
      </c>
      <c r="N312" s="8" t="str">
        <f>RIGHT(M312,4)</f>
        <v>2010</v>
      </c>
      <c r="O312">
        <v>1272171600</v>
      </c>
      <c r="P312" s="9">
        <v>40293.208333333336</v>
      </c>
      <c r="Q312" s="8" t="str">
        <f>MONTH(P312) &amp; "/" &amp; DAY(P312) &amp; "/" &amp; YEAR(P312)</f>
        <v>4/25/2010</v>
      </c>
      <c r="R312" t="b">
        <v>0</v>
      </c>
      <c r="S312" t="b">
        <v>0</v>
      </c>
      <c r="T312" t="s">
        <v>89</v>
      </c>
      <c r="U312" s="5">
        <f>E312/D312</f>
        <v>0.20333333333333334</v>
      </c>
      <c r="V312" s="13">
        <f>AVERAGE(E312:E1311)</f>
        <v>43254.094202898552</v>
      </c>
      <c r="W312" t="str" cm="1">
        <f t="array" ref="W312:X312">_xlfn.TEXTSPLIT(T312,"/")</f>
        <v>games</v>
      </c>
      <c r="X312" t="str">
        <v>video games</v>
      </c>
      <c r="Y312" s="1">
        <v>0</v>
      </c>
      <c r="Z312">
        <v>0</v>
      </c>
      <c r="AA312">
        <v>0</v>
      </c>
      <c r="AB312">
        <v>1</v>
      </c>
    </row>
    <row r="313" spans="1:28" ht="19.5" x14ac:dyDescent="0.4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 s="9">
        <v>40590.25</v>
      </c>
      <c r="L313" s="9" t="str">
        <f>MONTH(P313) &amp; "/" &amp; DAY(P313) &amp; "/" &amp; YEAR(P313)</f>
        <v>2/28/2011</v>
      </c>
      <c r="M313" s="8" t="str">
        <f>MONTH(L313) &amp; "/" &amp; DAY(L313) &amp; "/" &amp; YEAR(L313)</f>
        <v>2/28/2011</v>
      </c>
      <c r="N313" s="8" t="str">
        <f>RIGHT(M313,4)</f>
        <v>2011</v>
      </c>
      <c r="O313">
        <v>1298872800</v>
      </c>
      <c r="P313" s="9">
        <v>40602.25</v>
      </c>
      <c r="Q313" s="8" t="str">
        <f>MONTH(P313) &amp; "/" &amp; DAY(P313) &amp; "/" &amp; YEAR(P313)</f>
        <v>2/28/2011</v>
      </c>
      <c r="R313" t="b">
        <v>0</v>
      </c>
      <c r="S313" t="b">
        <v>0</v>
      </c>
      <c r="T313" t="s">
        <v>33</v>
      </c>
      <c r="U313" s="5">
        <f>E313/D313</f>
        <v>2.0336507936507937</v>
      </c>
      <c r="V313" s="13">
        <f>AVERAGE(E313:E1312)</f>
        <v>43314.570391872279</v>
      </c>
      <c r="W313" t="str" cm="1">
        <f t="array" ref="W313:X313">_xlfn.TEXTSPLIT(T313,"/")</f>
        <v>theater</v>
      </c>
      <c r="X313" t="str">
        <v>plays</v>
      </c>
      <c r="Y313" s="1">
        <v>0</v>
      </c>
      <c r="Z313">
        <v>0</v>
      </c>
      <c r="AA313">
        <v>0</v>
      </c>
      <c r="AB313">
        <v>0</v>
      </c>
    </row>
    <row r="314" spans="1:28" ht="19.5" x14ac:dyDescent="0.4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 s="9">
        <v>41572.208333333336</v>
      </c>
      <c r="L314" s="9" t="str">
        <f>MONTH(P314) &amp; "/" &amp; DAY(P314) &amp; "/" &amp; YEAR(P314)</f>
        <v>11/1/2013</v>
      </c>
      <c r="M314" s="8" t="str">
        <f>MONTH(L314) &amp; "/" &amp; DAY(L314) &amp; "/" &amp; YEAR(L314)</f>
        <v>11/1/2013</v>
      </c>
      <c r="N314" s="8" t="str">
        <f>RIGHT(M314,4)</f>
        <v>2013</v>
      </c>
      <c r="O314">
        <v>1383282000</v>
      </c>
      <c r="P314" s="9">
        <v>41579.208333333336</v>
      </c>
      <c r="Q314" s="8" t="str">
        <f>MONTH(P314) &amp; "/" &amp; DAY(P314) &amp; "/" &amp; YEAR(P314)</f>
        <v>11/1/2013</v>
      </c>
      <c r="R314" t="b">
        <v>0</v>
      </c>
      <c r="S314" t="b">
        <v>0</v>
      </c>
      <c r="T314" t="s">
        <v>33</v>
      </c>
      <c r="U314" s="5">
        <f>E314/D314</f>
        <v>3.1022842639593908</v>
      </c>
      <c r="V314" s="13">
        <f>AVERAGE(E314:E1313)</f>
        <v>43358.905523255817</v>
      </c>
      <c r="W314" t="str" cm="1">
        <f t="array" ref="W314:X314">_xlfn.TEXTSPLIT(T314,"/")</f>
        <v>theater</v>
      </c>
      <c r="X314" t="str">
        <v>plays</v>
      </c>
      <c r="Y314" s="1">
        <v>0</v>
      </c>
      <c r="Z314">
        <v>0</v>
      </c>
      <c r="AA314">
        <v>0</v>
      </c>
      <c r="AB314">
        <v>0</v>
      </c>
    </row>
    <row r="315" spans="1:28" ht="19.5" x14ac:dyDescent="0.4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 s="9">
        <v>40966.25</v>
      </c>
      <c r="L315" s="9" t="str">
        <f>MONTH(P315) &amp; "/" &amp; DAY(P315) &amp; "/" &amp; YEAR(P315)</f>
        <v>2/29/2012</v>
      </c>
      <c r="M315" s="8" t="str">
        <f>MONTH(L315) &amp; "/" &amp; DAY(L315) &amp; "/" &amp; YEAR(L315)</f>
        <v>2/29/2012</v>
      </c>
      <c r="N315" s="8" t="str">
        <f>RIGHT(M315,4)</f>
        <v>2012</v>
      </c>
      <c r="O315">
        <v>1330495200</v>
      </c>
      <c r="P315" s="9">
        <v>40968.25</v>
      </c>
      <c r="Q315" s="8" t="str">
        <f>MONTH(P315) &amp; "/" &amp; DAY(P315) &amp; "/" &amp; YEAR(P315)</f>
        <v>2/29/2012</v>
      </c>
      <c r="R315" t="b">
        <v>0</v>
      </c>
      <c r="S315" t="b">
        <v>0</v>
      </c>
      <c r="T315" t="s">
        <v>23</v>
      </c>
      <c r="U315" s="5">
        <f>E315/D315</f>
        <v>3.9531818181818181</v>
      </c>
      <c r="V315" s="13">
        <f>AVERAGE(E315:E1314)</f>
        <v>43155.141193595344</v>
      </c>
      <c r="W315" t="str" cm="1">
        <f t="array" ref="W315:X315">_xlfn.TEXTSPLIT(T315,"/")</f>
        <v>music</v>
      </c>
      <c r="X315" t="str">
        <v>rock</v>
      </c>
      <c r="Y315" s="1">
        <v>0</v>
      </c>
      <c r="Z315">
        <v>0</v>
      </c>
      <c r="AA315">
        <v>0</v>
      </c>
      <c r="AB315">
        <v>0</v>
      </c>
    </row>
    <row r="316" spans="1:28" ht="19.5" x14ac:dyDescent="0.4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 s="9">
        <v>43536.208333333328</v>
      </c>
      <c r="L316" s="9" t="str">
        <f>MONTH(P316) &amp; "/" &amp; DAY(P316) &amp; "/" &amp; YEAR(P316)</f>
        <v>3/17/2019</v>
      </c>
      <c r="M316" s="8" t="str">
        <f>MONTH(L316) &amp; "/" &amp; DAY(L316) &amp; "/" &amp; YEAR(L316)</f>
        <v>3/17/2019</v>
      </c>
      <c r="N316" s="8" t="str">
        <f>RIGHT(M316,4)</f>
        <v>2019</v>
      </c>
      <c r="O316">
        <v>1552798800</v>
      </c>
      <c r="P316" s="9">
        <v>43541.208333333328</v>
      </c>
      <c r="Q316" s="8" t="str">
        <f>MONTH(P316) &amp; "/" &amp; DAY(P316) &amp; "/" &amp; YEAR(P316)</f>
        <v>3/17/2019</v>
      </c>
      <c r="R316" t="b">
        <v>0</v>
      </c>
      <c r="S316" t="b">
        <v>1</v>
      </c>
      <c r="T316" t="s">
        <v>42</v>
      </c>
      <c r="U316" s="5">
        <f>E316/D316</f>
        <v>2.9471428571428571</v>
      </c>
      <c r="V316" s="13">
        <f>AVERAGE(E316:E1315)</f>
        <v>43205.371720116615</v>
      </c>
      <c r="W316" t="str" cm="1">
        <f t="array" ref="W316:X316">_xlfn.TEXTSPLIT(T316,"/")</f>
        <v>film &amp; video</v>
      </c>
      <c r="X316" t="str">
        <v>documentary</v>
      </c>
      <c r="Y316" s="1">
        <v>0</v>
      </c>
      <c r="Z316">
        <v>0</v>
      </c>
      <c r="AA316">
        <v>0</v>
      </c>
      <c r="AB316">
        <v>0</v>
      </c>
    </row>
    <row r="317" spans="1:28" ht="33.75" x14ac:dyDescent="0.4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 s="9">
        <v>41783.208333333336</v>
      </c>
      <c r="L317" s="9" t="str">
        <f>MONTH(P317) &amp; "/" &amp; DAY(P317) &amp; "/" &amp; YEAR(P317)</f>
        <v>6/22/2014</v>
      </c>
      <c r="M317" s="8" t="str">
        <f>MONTH(L317) &amp; "/" &amp; DAY(L317) &amp; "/" &amp; YEAR(L317)</f>
        <v>6/22/2014</v>
      </c>
      <c r="N317" s="8" t="str">
        <f>RIGHT(M317,4)</f>
        <v>2014</v>
      </c>
      <c r="O317">
        <v>1403413200</v>
      </c>
      <c r="P317" s="9">
        <v>41812.208333333336</v>
      </c>
      <c r="Q317" s="8" t="str">
        <f>MONTH(P317) &amp; "/" &amp; DAY(P317) &amp; "/" &amp; YEAR(P317)</f>
        <v>6/22/2014</v>
      </c>
      <c r="R317" t="b">
        <v>0</v>
      </c>
      <c r="S317" t="b">
        <v>0</v>
      </c>
      <c r="T317" t="s">
        <v>33</v>
      </c>
      <c r="U317" s="5">
        <f>E317/D317</f>
        <v>0.33894736842105261</v>
      </c>
      <c r="V317" s="13">
        <f>AVERAGE(E317:E1316)</f>
        <v>43262.421897810222</v>
      </c>
      <c r="W317" t="str" cm="1">
        <f t="array" ref="W317:X317">_xlfn.TEXTSPLIT(T317,"/")</f>
        <v>theater</v>
      </c>
      <c r="X317" t="str">
        <v>plays</v>
      </c>
      <c r="Y317" s="1">
        <v>0</v>
      </c>
      <c r="Z317">
        <v>0</v>
      </c>
      <c r="AA317">
        <v>0</v>
      </c>
      <c r="AB317">
        <v>1</v>
      </c>
    </row>
    <row r="318" spans="1:28" ht="19.5" x14ac:dyDescent="0.4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 s="9">
        <v>43788.25</v>
      </c>
      <c r="L318" s="9" t="str">
        <f>MONTH(P318) &amp; "/" &amp; DAY(P318) &amp; "/" &amp; YEAR(P318)</f>
        <v>11/20/2019</v>
      </c>
      <c r="M318" s="8" t="str">
        <f>MONTH(L318) &amp; "/" &amp; DAY(L318) &amp; "/" &amp; YEAR(L318)</f>
        <v>11/20/2019</v>
      </c>
      <c r="N318" s="8" t="str">
        <f>RIGHT(M318,4)</f>
        <v>2019</v>
      </c>
      <c r="O318">
        <v>1574229600</v>
      </c>
      <c r="P318" s="9">
        <v>43789.25</v>
      </c>
      <c r="Q318" s="8" t="str">
        <f>MONTH(P318) &amp; "/" &amp; DAY(P318) &amp; "/" &amp; YEAR(P318)</f>
        <v>11/20/2019</v>
      </c>
      <c r="R318" t="b">
        <v>0</v>
      </c>
      <c r="S318" t="b">
        <v>1</v>
      </c>
      <c r="T318" t="s">
        <v>17</v>
      </c>
      <c r="U318" s="5">
        <f>E318/D318</f>
        <v>0.66677083333333331</v>
      </c>
      <c r="V318" s="13">
        <f>AVERAGE(E318:E1317)</f>
        <v>43320.963450292395</v>
      </c>
      <c r="W318" t="str" cm="1">
        <f t="array" ref="W318:X318">_xlfn.TEXTSPLIT(T318,"/")</f>
        <v>food</v>
      </c>
      <c r="X318" t="str">
        <v>food trucks</v>
      </c>
      <c r="Y318" s="1">
        <v>0</v>
      </c>
      <c r="Z318">
        <v>0</v>
      </c>
      <c r="AA318">
        <v>0</v>
      </c>
      <c r="AB318">
        <v>1</v>
      </c>
    </row>
    <row r="319" spans="1:28" ht="19.5" x14ac:dyDescent="0.4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 s="9">
        <v>42869.208333333328</v>
      </c>
      <c r="L319" s="9" t="str">
        <f>MONTH(P319) &amp; "/" &amp; DAY(P319) &amp; "/" &amp; YEAR(P319)</f>
        <v>5/27/2017</v>
      </c>
      <c r="M319" s="8" t="str">
        <f>MONTH(L319) &amp; "/" &amp; DAY(L319) &amp; "/" &amp; YEAR(L319)</f>
        <v>5/27/2017</v>
      </c>
      <c r="N319" s="8" t="str">
        <f>RIGHT(M319,4)</f>
        <v>2017</v>
      </c>
      <c r="O319">
        <v>1495861200</v>
      </c>
      <c r="P319" s="9">
        <v>42882.208333333328</v>
      </c>
      <c r="Q319" s="8" t="str">
        <f>MONTH(P319) &amp; "/" &amp; DAY(P319) &amp; "/" &amp; YEAR(P319)</f>
        <v>5/27/2017</v>
      </c>
      <c r="R319" t="b">
        <v>0</v>
      </c>
      <c r="S319" t="b">
        <v>0</v>
      </c>
      <c r="T319" t="s">
        <v>33</v>
      </c>
      <c r="U319" s="5">
        <f>E319/D319</f>
        <v>0.19227272727272726</v>
      </c>
      <c r="V319" s="13">
        <f>AVERAGE(E319:E1318)</f>
        <v>43375.019033674966</v>
      </c>
      <c r="W319" t="str" cm="1">
        <f t="array" ref="W319:X319">_xlfn.TEXTSPLIT(T319,"/")</f>
        <v>theater</v>
      </c>
      <c r="X319" t="str">
        <v>plays</v>
      </c>
      <c r="Y319" s="1">
        <v>0</v>
      </c>
      <c r="Z319">
        <v>0</v>
      </c>
      <c r="AA319">
        <v>0</v>
      </c>
      <c r="AB319">
        <v>1</v>
      </c>
    </row>
    <row r="320" spans="1:28" ht="33.75" x14ac:dyDescent="0.4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 s="9">
        <v>41684.25</v>
      </c>
      <c r="L320" s="9" t="str">
        <f>MONTH(P320) &amp; "/" &amp; DAY(P320) &amp; "/" &amp; YEAR(P320)</f>
        <v>2/16/2014</v>
      </c>
      <c r="M320" s="8" t="str">
        <f>MONTH(L320) &amp; "/" &amp; DAY(L320) &amp; "/" &amp; YEAR(L320)</f>
        <v>2/16/2014</v>
      </c>
      <c r="N320" s="8" t="str">
        <f>RIGHT(M320,4)</f>
        <v>2014</v>
      </c>
      <c r="O320">
        <v>1392530400</v>
      </c>
      <c r="P320" s="9">
        <v>41686.25</v>
      </c>
      <c r="Q320" s="8" t="str">
        <f>MONTH(P320) &amp; "/" &amp; DAY(P320) &amp; "/" &amp; YEAR(P320)</f>
        <v>2/16/2014</v>
      </c>
      <c r="R320" t="b">
        <v>0</v>
      </c>
      <c r="S320" t="b">
        <v>0</v>
      </c>
      <c r="T320" t="s">
        <v>23</v>
      </c>
      <c r="U320" s="5">
        <f>E320/D320</f>
        <v>0.15842105263157893</v>
      </c>
      <c r="V320" s="13">
        <f>AVERAGE(E320:E1319)</f>
        <v>43436.758064516129</v>
      </c>
      <c r="W320" t="str" cm="1">
        <f t="array" ref="W320:X320">_xlfn.TEXTSPLIT(T320,"/")</f>
        <v>music</v>
      </c>
      <c r="X320" t="str">
        <v>rock</v>
      </c>
      <c r="Y320" s="1">
        <v>0</v>
      </c>
      <c r="Z320">
        <v>0</v>
      </c>
      <c r="AA320">
        <v>0</v>
      </c>
      <c r="AB320">
        <v>1</v>
      </c>
    </row>
    <row r="321" spans="1:28" ht="19.5" x14ac:dyDescent="0.4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 s="9">
        <v>40402.208333333336</v>
      </c>
      <c r="L321" s="9" t="str">
        <f>MONTH(P321) &amp; "/" &amp; DAY(P321) &amp; "/" &amp; YEAR(P321)</f>
        <v>9/5/2010</v>
      </c>
      <c r="M321" s="8" t="str">
        <f>MONTH(L321) &amp; "/" &amp; DAY(L321) &amp; "/" &amp; YEAR(L321)</f>
        <v>9/5/2010</v>
      </c>
      <c r="N321" s="8" t="str">
        <f>RIGHT(M321,4)</f>
        <v>2010</v>
      </c>
      <c r="O321">
        <v>1283662800</v>
      </c>
      <c r="P321" s="9">
        <v>40426.208333333336</v>
      </c>
      <c r="Q321" s="8" t="str">
        <f>MONTH(P321) &amp; "/" &amp; DAY(P321) &amp; "/" &amp; YEAR(P321)</f>
        <v>9/5/2010</v>
      </c>
      <c r="R321" t="b">
        <v>0</v>
      </c>
      <c r="S321" t="b">
        <v>0</v>
      </c>
      <c r="T321" t="s">
        <v>28</v>
      </c>
      <c r="U321" s="5">
        <f>E321/D321</f>
        <v>0.38702380952380955</v>
      </c>
      <c r="V321" s="13">
        <f>AVERAGE(E321:E1320)</f>
        <v>43499.215859030839</v>
      </c>
      <c r="W321" t="str" cm="1">
        <f t="array" ref="W321:X321">_xlfn.TEXTSPLIT(T321,"/")</f>
        <v>technology</v>
      </c>
      <c r="X321" t="str">
        <v>web</v>
      </c>
      <c r="Y321" s="1">
        <v>1</v>
      </c>
      <c r="Z321">
        <v>0</v>
      </c>
      <c r="AA321">
        <v>0</v>
      </c>
      <c r="AB321">
        <v>0</v>
      </c>
    </row>
    <row r="322" spans="1:28" ht="19.5" x14ac:dyDescent="0.4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 s="9">
        <v>40673.208333333336</v>
      </c>
      <c r="L322" s="9" t="str">
        <f>MONTH(P322) &amp; "/" &amp; DAY(P322) &amp; "/" &amp; YEAR(P322)</f>
        <v>5/19/2011</v>
      </c>
      <c r="M322" s="8" t="str">
        <f>MONTH(L322) &amp; "/" &amp; DAY(L322) &amp; "/" &amp; YEAR(L322)</f>
        <v>5/19/2011</v>
      </c>
      <c r="N322" s="8" t="str">
        <f>RIGHT(M322,4)</f>
        <v>2011</v>
      </c>
      <c r="O322">
        <v>1305781200</v>
      </c>
      <c r="P322" s="9">
        <v>40682.208333333336</v>
      </c>
      <c r="Q322" s="8" t="str">
        <f>MONTH(P322) &amp; "/" &amp; DAY(P322) &amp; "/" &amp; YEAR(P322)</f>
        <v>5/19/2011</v>
      </c>
      <c r="R322" t="b">
        <v>0</v>
      </c>
      <c r="S322" t="b">
        <v>0</v>
      </c>
      <c r="T322" t="s">
        <v>119</v>
      </c>
      <c r="U322" s="5">
        <f>E322/D322</f>
        <v>9.5876777251184833E-2</v>
      </c>
      <c r="V322" s="13">
        <f>AVERAGE(E322:E1321)</f>
        <v>43558.404411764706</v>
      </c>
      <c r="W322" t="str" cm="1">
        <f t="array" ref="W322:X322">_xlfn.TEXTSPLIT(T322,"/")</f>
        <v>publishing</v>
      </c>
      <c r="X322" t="str">
        <v>fiction</v>
      </c>
      <c r="Y322" s="1">
        <v>0</v>
      </c>
      <c r="Z322">
        <v>0</v>
      </c>
      <c r="AA322">
        <v>0</v>
      </c>
      <c r="AB322">
        <v>1</v>
      </c>
    </row>
    <row r="323" spans="1:28" ht="33.75" x14ac:dyDescent="0.4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 s="9">
        <v>40634.208333333336</v>
      </c>
      <c r="L323" s="9" t="str">
        <f>MONTH(P323) &amp; "/" &amp; DAY(P323) &amp; "/" &amp; YEAR(P323)</f>
        <v>4/9/2011</v>
      </c>
      <c r="M323" s="8" t="str">
        <f>MONTH(L323) &amp; "/" &amp; DAY(L323) &amp; "/" &amp; YEAR(L323)</f>
        <v>4/9/2011</v>
      </c>
      <c r="N323" s="8" t="str">
        <f>RIGHT(M323,4)</f>
        <v>2011</v>
      </c>
      <c r="O323">
        <v>1302325200</v>
      </c>
      <c r="P323" s="9">
        <v>40642.208333333336</v>
      </c>
      <c r="Q323" s="8" t="str">
        <f>MONTH(P323) &amp; "/" &amp; DAY(P323) &amp; "/" &amp; YEAR(P323)</f>
        <v>4/9/2011</v>
      </c>
      <c r="R323" t="b">
        <v>0</v>
      </c>
      <c r="S323" t="b">
        <v>0</v>
      </c>
      <c r="T323" t="s">
        <v>100</v>
      </c>
      <c r="U323" s="5">
        <f>E323/D323</f>
        <v>0.94144366197183094</v>
      </c>
      <c r="V323" s="13">
        <f>AVERAGE(E323:E1322)</f>
        <v>43610.637702503685</v>
      </c>
      <c r="W323" t="str" cm="1">
        <f t="array" ref="W323:X323">_xlfn.TEXTSPLIT(T323,"/")</f>
        <v>film &amp; video</v>
      </c>
      <c r="X323" t="str">
        <v>shorts</v>
      </c>
      <c r="Y323" s="1">
        <v>0</v>
      </c>
      <c r="Z323">
        <v>0</v>
      </c>
      <c r="AA323">
        <v>0</v>
      </c>
      <c r="AB323">
        <v>1</v>
      </c>
    </row>
    <row r="324" spans="1:28" ht="33.75" x14ac:dyDescent="0.4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 s="9">
        <v>40507.25</v>
      </c>
      <c r="L324" s="9" t="str">
        <f>MONTH(P324) &amp; "/" &amp; DAY(P324) &amp; "/" &amp; YEAR(P324)</f>
        <v>12/8/2010</v>
      </c>
      <c r="M324" s="8" t="str">
        <f>MONTH(L324) &amp; "/" &amp; DAY(L324) &amp; "/" &amp; YEAR(L324)</f>
        <v>12/8/2010</v>
      </c>
      <c r="N324" s="8" t="str">
        <f>RIGHT(M324,4)</f>
        <v>2010</v>
      </c>
      <c r="O324">
        <v>1291788000</v>
      </c>
      <c r="P324" s="9">
        <v>40520.25</v>
      </c>
      <c r="Q324" s="8" t="str">
        <f>MONTH(P324) &amp; "/" &amp; DAY(P324) &amp; "/" &amp; YEAR(P324)</f>
        <v>12/8/2010</v>
      </c>
      <c r="R324" t="b">
        <v>0</v>
      </c>
      <c r="S324" t="b">
        <v>0</v>
      </c>
      <c r="T324" t="s">
        <v>33</v>
      </c>
      <c r="U324" s="5">
        <f>E324/D324</f>
        <v>1.6656234096692113</v>
      </c>
      <c r="V324" s="13">
        <f>AVERAGE(E324:E1323)</f>
        <v>43438.349557522124</v>
      </c>
      <c r="W324" t="str" cm="1">
        <f t="array" ref="W324:X324">_xlfn.TEXTSPLIT(T324,"/")</f>
        <v>theater</v>
      </c>
      <c r="X324" t="str">
        <v>plays</v>
      </c>
      <c r="Y324" s="1">
        <v>0</v>
      </c>
      <c r="Z324">
        <v>0</v>
      </c>
      <c r="AA324">
        <v>0</v>
      </c>
      <c r="AB324">
        <v>0</v>
      </c>
    </row>
    <row r="325" spans="1:28" ht="19.5" x14ac:dyDescent="0.4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 s="9">
        <v>41725.208333333336</v>
      </c>
      <c r="L325" s="9" t="str">
        <f>MONTH(P325) &amp; "/" &amp; DAY(P325) &amp; "/" &amp; YEAR(P325)</f>
        <v>3/29/2014</v>
      </c>
      <c r="M325" s="8" t="str">
        <f>MONTH(L325) &amp; "/" &amp; DAY(L325) &amp; "/" &amp; YEAR(L325)</f>
        <v>3/29/2014</v>
      </c>
      <c r="N325" s="8" t="str">
        <f>RIGHT(M325,4)</f>
        <v>2014</v>
      </c>
      <c r="O325">
        <v>1396069200</v>
      </c>
      <c r="P325" s="9">
        <v>41727.208333333336</v>
      </c>
      <c r="Q325" s="8" t="str">
        <f>MONTH(P325) &amp; "/" &amp; DAY(P325) &amp; "/" &amp; YEAR(P325)</f>
        <v>3/29/2014</v>
      </c>
      <c r="R325" t="b">
        <v>0</v>
      </c>
      <c r="S325" t="b">
        <v>0</v>
      </c>
      <c r="T325" t="s">
        <v>42</v>
      </c>
      <c r="U325" s="5">
        <f>E325/D325</f>
        <v>0.24134831460674158</v>
      </c>
      <c r="V325" s="13">
        <f>AVERAGE(E325:E1324)</f>
        <v>43212.443131462336</v>
      </c>
      <c r="W325" t="str" cm="1">
        <f t="array" ref="W325:X325">_xlfn.TEXTSPLIT(T325,"/")</f>
        <v>film &amp; video</v>
      </c>
      <c r="X325" t="str">
        <v>documentary</v>
      </c>
      <c r="Y325" s="1">
        <v>0</v>
      </c>
      <c r="Z325">
        <v>0</v>
      </c>
      <c r="AA325">
        <v>0</v>
      </c>
      <c r="AB325">
        <v>1</v>
      </c>
    </row>
    <row r="326" spans="1:28" ht="19.5" x14ac:dyDescent="0.4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 s="9">
        <v>42176.208333333328</v>
      </c>
      <c r="L326" s="9" t="str">
        <f>MONTH(P326) &amp; "/" &amp; DAY(P326) &amp; "/" &amp; YEAR(P326)</f>
        <v>7/3/2015</v>
      </c>
      <c r="M326" s="8" t="str">
        <f>MONTH(L326) &amp; "/" &amp; DAY(L326) &amp; "/" &amp; YEAR(L326)</f>
        <v>7/3/2015</v>
      </c>
      <c r="N326" s="8" t="str">
        <f>RIGHT(M326,4)</f>
        <v>2015</v>
      </c>
      <c r="O326">
        <v>1435899600</v>
      </c>
      <c r="P326" s="9">
        <v>42188.208333333328</v>
      </c>
      <c r="Q326" s="8" t="str">
        <f>MONTH(P326) &amp; "/" &amp; DAY(P326) &amp; "/" &amp; YEAR(P326)</f>
        <v>7/3/2015</v>
      </c>
      <c r="R326" t="b">
        <v>0</v>
      </c>
      <c r="S326" t="b">
        <v>1</v>
      </c>
      <c r="T326" t="s">
        <v>33</v>
      </c>
      <c r="U326" s="5">
        <f>E326/D326</f>
        <v>1.6405633802816901</v>
      </c>
      <c r="V326" s="13">
        <f>AVERAGE(E326:E1325)</f>
        <v>43273.189349112428</v>
      </c>
      <c r="W326" t="str" cm="1">
        <f t="array" ref="W326:X326">_xlfn.TEXTSPLIT(T326,"/")</f>
        <v>theater</v>
      </c>
      <c r="X326" t="str">
        <v>plays</v>
      </c>
      <c r="Y326" s="1">
        <v>0</v>
      </c>
      <c r="Z326">
        <v>0</v>
      </c>
      <c r="AA326">
        <v>0</v>
      </c>
      <c r="AB326">
        <v>0</v>
      </c>
    </row>
    <row r="327" spans="1:28" ht="33.75" x14ac:dyDescent="0.4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 s="9">
        <v>43267.208333333328</v>
      </c>
      <c r="L327" s="9" t="str">
        <f>MONTH(P327) &amp; "/" &amp; DAY(P327) &amp; "/" &amp; YEAR(P327)</f>
        <v>7/9/2018</v>
      </c>
      <c r="M327" s="8" t="str">
        <f>MONTH(L327) &amp; "/" &amp; DAY(L327) &amp; "/" &amp; YEAR(L327)</f>
        <v>7/9/2018</v>
      </c>
      <c r="N327" s="8" t="str">
        <f>RIGHT(M327,4)</f>
        <v>2018</v>
      </c>
      <c r="O327">
        <v>1531112400</v>
      </c>
      <c r="P327" s="9">
        <v>43290.208333333328</v>
      </c>
      <c r="Q327" s="8" t="str">
        <f>MONTH(P327) &amp; "/" &amp; DAY(P327) &amp; "/" &amp; YEAR(P327)</f>
        <v>7/9/2018</v>
      </c>
      <c r="R327" t="b">
        <v>0</v>
      </c>
      <c r="S327" t="b">
        <v>1</v>
      </c>
      <c r="T327" t="s">
        <v>33</v>
      </c>
      <c r="U327" s="5">
        <f>E327/D327</f>
        <v>0.90723076923076929</v>
      </c>
      <c r="V327" s="13">
        <f>AVERAGE(E327:E1326)</f>
        <v>43320.041481481479</v>
      </c>
      <c r="W327" t="str" cm="1">
        <f t="array" ref="W327:X327">_xlfn.TEXTSPLIT(T327,"/")</f>
        <v>theater</v>
      </c>
      <c r="X327" t="str">
        <v>plays</v>
      </c>
      <c r="Y327" s="1">
        <v>0</v>
      </c>
      <c r="Z327">
        <v>0</v>
      </c>
      <c r="AA327">
        <v>0</v>
      </c>
      <c r="AB327">
        <v>1</v>
      </c>
    </row>
    <row r="328" spans="1:28" ht="33.75" x14ac:dyDescent="0.4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 s="9">
        <v>42364.25</v>
      </c>
      <c r="L328" s="9" t="str">
        <f>MONTH(P328) &amp; "/" &amp; DAY(P328) &amp; "/" &amp; YEAR(P328)</f>
        <v>1/1/2016</v>
      </c>
      <c r="M328" s="8" t="str">
        <f>MONTH(L328) &amp; "/" &amp; DAY(L328) &amp; "/" &amp; YEAR(L328)</f>
        <v>1/1/2016</v>
      </c>
      <c r="N328" s="8" t="str">
        <f>RIGHT(M328,4)</f>
        <v>2016</v>
      </c>
      <c r="O328">
        <v>1451628000</v>
      </c>
      <c r="P328" s="9">
        <v>42370.25</v>
      </c>
      <c r="Q328" s="8" t="str">
        <f>MONTH(P328) &amp; "/" &amp; DAY(P328) &amp; "/" &amp; YEAR(P328)</f>
        <v>1/1/2016</v>
      </c>
      <c r="R328" t="b">
        <v>0</v>
      </c>
      <c r="S328" t="b">
        <v>0</v>
      </c>
      <c r="T328" t="s">
        <v>71</v>
      </c>
      <c r="U328" s="5">
        <f>E328/D328</f>
        <v>0.46194444444444444</v>
      </c>
      <c r="V328" s="13">
        <f>AVERAGE(E328:E1327)</f>
        <v>43375.565281899108</v>
      </c>
      <c r="W328" t="str" cm="1">
        <f t="array" ref="W328:X328">_xlfn.TEXTSPLIT(T328,"/")</f>
        <v>film &amp; video</v>
      </c>
      <c r="X328" t="str">
        <v>animation</v>
      </c>
      <c r="Y328" s="1">
        <v>0</v>
      </c>
      <c r="Z328">
        <v>0</v>
      </c>
      <c r="AA328">
        <v>0</v>
      </c>
      <c r="AB328">
        <v>1</v>
      </c>
    </row>
    <row r="329" spans="1:28" ht="19.5" x14ac:dyDescent="0.4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 s="9">
        <v>43705.208333333328</v>
      </c>
      <c r="L329" s="9" t="str">
        <f>MONTH(P329) &amp; "/" &amp; DAY(P329) &amp; "/" &amp; YEAR(P329)</f>
        <v>9/1/2019</v>
      </c>
      <c r="M329" s="8" t="str">
        <f>MONTH(L329) &amp; "/" &amp; DAY(L329) &amp; "/" &amp; YEAR(L329)</f>
        <v>9/1/2019</v>
      </c>
      <c r="N329" s="8" t="str">
        <f>RIGHT(M329,4)</f>
        <v>2019</v>
      </c>
      <c r="O329">
        <v>1567314000</v>
      </c>
      <c r="P329" s="9">
        <v>43709.208333333328</v>
      </c>
      <c r="Q329" s="8" t="str">
        <f>MONTH(P329) &amp; "/" &amp; DAY(P329) &amp; "/" &amp; YEAR(P329)</f>
        <v>9/1/2019</v>
      </c>
      <c r="R329" t="b">
        <v>0</v>
      </c>
      <c r="S329" t="b">
        <v>1</v>
      </c>
      <c r="T329" t="s">
        <v>33</v>
      </c>
      <c r="U329" s="5">
        <f>E329/D329</f>
        <v>0.38538461538461538</v>
      </c>
      <c r="V329" s="13">
        <f>AVERAGE(E329:E1328)</f>
        <v>43435.074294205049</v>
      </c>
      <c r="W329" t="str" cm="1">
        <f t="array" ref="W329:X329">_xlfn.TEXTSPLIT(T329,"/")</f>
        <v>theater</v>
      </c>
      <c r="X329" t="str">
        <v>plays</v>
      </c>
      <c r="Y329" s="1">
        <v>0</v>
      </c>
      <c r="Z329">
        <v>0</v>
      </c>
      <c r="AA329">
        <v>0</v>
      </c>
      <c r="AB329">
        <v>1</v>
      </c>
    </row>
    <row r="330" spans="1:28" ht="33.75" x14ac:dyDescent="0.4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 s="9">
        <v>43434.25</v>
      </c>
      <c r="L330" s="9" t="str">
        <f>MONTH(P330) &amp; "/" &amp; DAY(P330) &amp; "/" &amp; YEAR(P330)</f>
        <v>12/11/2018</v>
      </c>
      <c r="M330" s="8" t="str">
        <f>MONTH(L330) &amp; "/" &amp; DAY(L330) &amp; "/" &amp; YEAR(L330)</f>
        <v>12/11/2018</v>
      </c>
      <c r="N330" s="8" t="str">
        <f>RIGHT(M330,4)</f>
        <v>2018</v>
      </c>
      <c r="O330">
        <v>1544508000</v>
      </c>
      <c r="P330" s="9">
        <v>43445.25</v>
      </c>
      <c r="Q330" s="8" t="str">
        <f>MONTH(P330) &amp; "/" &amp; DAY(P330) &amp; "/" &amp; YEAR(P330)</f>
        <v>12/11/2018</v>
      </c>
      <c r="R330" t="b">
        <v>0</v>
      </c>
      <c r="S330" t="b">
        <v>0</v>
      </c>
      <c r="T330" t="s">
        <v>23</v>
      </c>
      <c r="U330" s="5">
        <f>E330/D330</f>
        <v>1.3356231003039514</v>
      </c>
      <c r="V330" s="13">
        <f>AVERAGE(E330:E1329)</f>
        <v>43498.21875</v>
      </c>
      <c r="W330" t="str" cm="1">
        <f t="array" ref="W330:X330">_xlfn.TEXTSPLIT(T330,"/")</f>
        <v>music</v>
      </c>
      <c r="X330" t="str">
        <v>rock</v>
      </c>
      <c r="Y330" s="1">
        <v>0</v>
      </c>
      <c r="Z330">
        <v>0</v>
      </c>
      <c r="AA330">
        <v>0</v>
      </c>
      <c r="AB330">
        <v>0</v>
      </c>
    </row>
    <row r="331" spans="1:28" ht="19.5" x14ac:dyDescent="0.4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 s="9">
        <v>42716.25</v>
      </c>
      <c r="L331" s="9" t="str">
        <f>MONTH(P331) &amp; "/" &amp; DAY(P331) &amp; "/" &amp; YEAR(P331)</f>
        <v>12/23/2016</v>
      </c>
      <c r="M331" s="8" t="str">
        <f>MONTH(L331) &amp; "/" &amp; DAY(L331) &amp; "/" &amp; YEAR(L331)</f>
        <v>12/23/2016</v>
      </c>
      <c r="N331" s="8" t="str">
        <f>RIGHT(M331,4)</f>
        <v>2016</v>
      </c>
      <c r="O331">
        <v>1482472800</v>
      </c>
      <c r="P331" s="9">
        <v>42727.25</v>
      </c>
      <c r="Q331" s="8" t="str">
        <f>MONTH(P331) &amp; "/" &amp; DAY(P331) &amp; "/" &amp; YEAR(P331)</f>
        <v>12/23/2016</v>
      </c>
      <c r="R331" t="b">
        <v>0</v>
      </c>
      <c r="S331" t="b">
        <v>0</v>
      </c>
      <c r="T331" t="s">
        <v>89</v>
      </c>
      <c r="U331" s="5">
        <f>E331/D331</f>
        <v>0.22896588486140726</v>
      </c>
      <c r="V331" s="13">
        <f>AVERAGE(E331:E1330)</f>
        <v>43366.5827123696</v>
      </c>
      <c r="W331" t="str" cm="1">
        <f t="array" ref="W331:X331">_xlfn.TEXTSPLIT(T331,"/")</f>
        <v>games</v>
      </c>
      <c r="X331" t="str">
        <v>video games</v>
      </c>
      <c r="Y331" s="1">
        <v>0</v>
      </c>
      <c r="Z331">
        <v>1</v>
      </c>
      <c r="AA331">
        <v>0</v>
      </c>
      <c r="AB331">
        <v>0</v>
      </c>
    </row>
    <row r="332" spans="1:28" ht="33.75" x14ac:dyDescent="0.4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 s="9">
        <v>43077.25</v>
      </c>
      <c r="L332" s="9" t="str">
        <f>MONTH(P332) &amp; "/" &amp; DAY(P332) &amp; "/" &amp; YEAR(P332)</f>
        <v>12/9/2017</v>
      </c>
      <c r="M332" s="8" t="str">
        <f>MONTH(L332) &amp; "/" &amp; DAY(L332) &amp; "/" &amp; YEAR(L332)</f>
        <v>12/9/2017</v>
      </c>
      <c r="N332" s="8" t="str">
        <f>RIGHT(M332,4)</f>
        <v>2017</v>
      </c>
      <c r="O332">
        <v>1512799200</v>
      </c>
      <c r="P332" s="9">
        <v>43078.25</v>
      </c>
      <c r="Q332" s="8" t="str">
        <f>MONTH(P332) &amp; "/" &amp; DAY(P332) &amp; "/" &amp; YEAR(P332)</f>
        <v>12/9/2017</v>
      </c>
      <c r="R332" t="b">
        <v>0</v>
      </c>
      <c r="S332" t="b">
        <v>0</v>
      </c>
      <c r="T332" t="s">
        <v>42</v>
      </c>
      <c r="U332" s="5">
        <f>E332/D332</f>
        <v>1.8495548961424333</v>
      </c>
      <c r="V332" s="13">
        <f>AVERAGE(E332:E1331)</f>
        <v>43399.253731343284</v>
      </c>
      <c r="W332" t="str" cm="1">
        <f t="array" ref="W332:X332">_xlfn.TEXTSPLIT(T332,"/")</f>
        <v>film &amp; video</v>
      </c>
      <c r="X332" t="str">
        <v>documentary</v>
      </c>
      <c r="Y332" s="1">
        <v>0</v>
      </c>
      <c r="Z332">
        <v>0</v>
      </c>
      <c r="AA332">
        <v>0</v>
      </c>
      <c r="AB332">
        <v>0</v>
      </c>
    </row>
    <row r="333" spans="1:28" ht="19.5" x14ac:dyDescent="0.4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 s="9">
        <v>40896.25</v>
      </c>
      <c r="L333" s="9" t="str">
        <f>MONTH(P333) &amp; "/" &amp; DAY(P333) &amp; "/" &amp; YEAR(P333)</f>
        <v>12/20/2011</v>
      </c>
      <c r="M333" s="8" t="str">
        <f>MONTH(L333) &amp; "/" &amp; DAY(L333) &amp; "/" &amp; YEAR(L333)</f>
        <v>12/20/2011</v>
      </c>
      <c r="N333" s="8" t="str">
        <f>RIGHT(M333,4)</f>
        <v>2011</v>
      </c>
      <c r="O333">
        <v>1324360800</v>
      </c>
      <c r="P333" s="9">
        <v>40897.25</v>
      </c>
      <c r="Q333" s="8" t="str">
        <f>MONTH(P333) &amp; "/" &amp; DAY(P333) &amp; "/" &amp; YEAR(P333)</f>
        <v>12/20/2011</v>
      </c>
      <c r="R333" t="b">
        <v>0</v>
      </c>
      <c r="S333" t="b">
        <v>0</v>
      </c>
      <c r="T333" t="s">
        <v>17</v>
      </c>
      <c r="U333" s="5">
        <f>E333/D333</f>
        <v>4.4372727272727275</v>
      </c>
      <c r="V333" s="13">
        <f>AVERAGE(E333:E1332)</f>
        <v>43370.956651718981</v>
      </c>
      <c r="W333" t="str" cm="1">
        <f t="array" ref="W333:X333">_xlfn.TEXTSPLIT(T333,"/")</f>
        <v>food</v>
      </c>
      <c r="X333" t="str">
        <v>food trucks</v>
      </c>
      <c r="Y333" s="1">
        <v>0</v>
      </c>
      <c r="Z333">
        <v>0</v>
      </c>
      <c r="AA333">
        <v>0</v>
      </c>
      <c r="AB333">
        <v>0</v>
      </c>
    </row>
    <row r="334" spans="1:28" ht="33.75" x14ac:dyDescent="0.4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 s="9">
        <v>41361.208333333336</v>
      </c>
      <c r="L334" s="9" t="str">
        <f>MONTH(P334) &amp; "/" &amp; DAY(P334) &amp; "/" &amp; YEAR(P334)</f>
        <v>3/29/2013</v>
      </c>
      <c r="M334" s="8" t="str">
        <f>MONTH(L334) &amp; "/" &amp; DAY(L334) &amp; "/" &amp; YEAR(L334)</f>
        <v>3/29/2013</v>
      </c>
      <c r="N334" s="8" t="str">
        <f>RIGHT(M334,4)</f>
        <v>2013</v>
      </c>
      <c r="O334">
        <v>1364533200</v>
      </c>
      <c r="P334" s="9">
        <v>41362.208333333336</v>
      </c>
      <c r="Q334" s="8" t="str">
        <f>MONTH(P334) &amp; "/" &amp; DAY(P334) &amp; "/" &amp; YEAR(P334)</f>
        <v>3/29/2013</v>
      </c>
      <c r="R334" t="b">
        <v>0</v>
      </c>
      <c r="S334" t="b">
        <v>0</v>
      </c>
      <c r="T334" t="s">
        <v>65</v>
      </c>
      <c r="U334" s="5">
        <f>E334/D334</f>
        <v>1.999806763285024</v>
      </c>
      <c r="V334" s="13">
        <f>AVERAGE(E334:E1333)</f>
        <v>43413.962574850302</v>
      </c>
      <c r="W334" t="str" cm="1">
        <f t="array" ref="W334:X334">_xlfn.TEXTSPLIT(T334,"/")</f>
        <v>technology</v>
      </c>
      <c r="X334" t="str">
        <v>wearables</v>
      </c>
      <c r="Y334" s="1">
        <v>0</v>
      </c>
      <c r="Z334">
        <v>0</v>
      </c>
      <c r="AA334">
        <v>0</v>
      </c>
      <c r="AB334">
        <v>0</v>
      </c>
    </row>
    <row r="335" spans="1:28" ht="19.5" x14ac:dyDescent="0.4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 s="9">
        <v>43424.25</v>
      </c>
      <c r="L335" s="9" t="str">
        <f>MONTH(P335) &amp; "/" &amp; DAY(P335) &amp; "/" &amp; YEAR(P335)</f>
        <v>12/18/2018</v>
      </c>
      <c r="M335" s="8" t="str">
        <f>MONTH(L335) &amp; "/" &amp; DAY(L335) &amp; "/" &amp; YEAR(L335)</f>
        <v>12/18/2018</v>
      </c>
      <c r="N335" s="8" t="str">
        <f>RIGHT(M335,4)</f>
        <v>2018</v>
      </c>
      <c r="O335">
        <v>1545112800</v>
      </c>
      <c r="P335" s="9">
        <v>43452.25</v>
      </c>
      <c r="Q335" s="8" t="str">
        <f>MONTH(P335) &amp; "/" &amp; DAY(P335) &amp; "/" &amp; YEAR(P335)</f>
        <v>12/18/2018</v>
      </c>
      <c r="R335" t="b">
        <v>0</v>
      </c>
      <c r="S335" t="b">
        <v>0</v>
      </c>
      <c r="T335" t="s">
        <v>33</v>
      </c>
      <c r="U335" s="5">
        <f>E335/D335</f>
        <v>1.2395833333333333</v>
      </c>
      <c r="V335" s="13">
        <f>AVERAGE(E335:E1334)</f>
        <v>43416.988005997002</v>
      </c>
      <c r="W335" t="str" cm="1">
        <f t="array" ref="W335:X335">_xlfn.TEXTSPLIT(T335,"/")</f>
        <v>theater</v>
      </c>
      <c r="X335" t="str">
        <v>plays</v>
      </c>
      <c r="Y335" s="1">
        <v>0</v>
      </c>
      <c r="Z335">
        <v>0</v>
      </c>
      <c r="AA335">
        <v>0</v>
      </c>
      <c r="AB335">
        <v>0</v>
      </c>
    </row>
    <row r="336" spans="1:28" ht="19.5" x14ac:dyDescent="0.4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 s="9">
        <v>43110.25</v>
      </c>
      <c r="L336" s="9" t="str">
        <f>MONTH(P336) &amp; "/" &amp; DAY(P336) &amp; "/" &amp; YEAR(P336)</f>
        <v>1/17/2018</v>
      </c>
      <c r="M336" s="8" t="str">
        <f>MONTH(L336) &amp; "/" &amp; DAY(L336) &amp; "/" &amp; YEAR(L336)</f>
        <v>1/17/2018</v>
      </c>
      <c r="N336" s="8" t="str">
        <f>RIGHT(M336,4)</f>
        <v>2018</v>
      </c>
      <c r="O336">
        <v>1516168800</v>
      </c>
      <c r="P336" s="9">
        <v>43117.25</v>
      </c>
      <c r="Q336" s="8" t="str">
        <f>MONTH(P336) &amp; "/" &amp; DAY(P336) &amp; "/" &amp; YEAR(P336)</f>
        <v>1/17/2018</v>
      </c>
      <c r="R336" t="b">
        <v>0</v>
      </c>
      <c r="S336" t="b">
        <v>0</v>
      </c>
      <c r="T336" t="s">
        <v>23</v>
      </c>
      <c r="U336" s="5">
        <f>E336/D336</f>
        <v>1.8661329305135952</v>
      </c>
      <c r="V336" s="13">
        <f>AVERAGE(E336:E1335)</f>
        <v>43464.310810810814</v>
      </c>
      <c r="W336" t="str" cm="1">
        <f t="array" ref="W336:X336">_xlfn.TEXTSPLIT(T336,"/")</f>
        <v>music</v>
      </c>
      <c r="X336" t="str">
        <v>rock</v>
      </c>
      <c r="Y336" s="1">
        <v>0</v>
      </c>
      <c r="Z336">
        <v>0</v>
      </c>
      <c r="AA336">
        <v>0</v>
      </c>
      <c r="AB336">
        <v>0</v>
      </c>
    </row>
    <row r="337" spans="1:28" ht="19.5" x14ac:dyDescent="0.4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 s="9">
        <v>43784.25</v>
      </c>
      <c r="L337" s="9" t="str">
        <f>MONTH(P337) &amp; "/" &amp; DAY(P337) &amp; "/" &amp; YEAR(P337)</f>
        <v>11/28/2019</v>
      </c>
      <c r="M337" s="8" t="str">
        <f>MONTH(L337) &amp; "/" &amp; DAY(L337) &amp; "/" &amp; YEAR(L337)</f>
        <v>11/28/2019</v>
      </c>
      <c r="N337" s="8" t="str">
        <f>RIGHT(M337,4)</f>
        <v>2019</v>
      </c>
      <c r="O337">
        <v>1574920800</v>
      </c>
      <c r="P337" s="9">
        <v>43797.25</v>
      </c>
      <c r="Q337" s="8" t="str">
        <f>MONTH(P337) &amp; "/" &amp; DAY(P337) &amp; "/" &amp; YEAR(P337)</f>
        <v>11/28/2019</v>
      </c>
      <c r="R337" t="b">
        <v>0</v>
      </c>
      <c r="S337" t="b">
        <v>0</v>
      </c>
      <c r="T337" t="s">
        <v>23</v>
      </c>
      <c r="U337" s="5">
        <f>E337/D337</f>
        <v>1.1428538550057536</v>
      </c>
      <c r="V337" s="13">
        <f>AVERAGE(E337:E1336)</f>
        <v>43343.899248120302</v>
      </c>
      <c r="W337" t="str" cm="1">
        <f t="array" ref="W337:X337">_xlfn.TEXTSPLIT(T337,"/")</f>
        <v>music</v>
      </c>
      <c r="X337" t="str">
        <v>rock</v>
      </c>
      <c r="Y337" s="1">
        <v>0</v>
      </c>
      <c r="Z337">
        <v>0</v>
      </c>
      <c r="AA337">
        <v>0</v>
      </c>
      <c r="AB337">
        <v>0</v>
      </c>
    </row>
    <row r="338" spans="1:28" ht="19.5" x14ac:dyDescent="0.4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 s="9">
        <v>40527.25</v>
      </c>
      <c r="L338" s="9" t="str">
        <f>MONTH(P338) &amp; "/" &amp; DAY(P338) &amp; "/" &amp; YEAR(P338)</f>
        <v>12/16/2010</v>
      </c>
      <c r="M338" s="8" t="str">
        <f>MONTH(L338) &amp; "/" &amp; DAY(L338) &amp; "/" &amp; YEAR(L338)</f>
        <v>12/16/2010</v>
      </c>
      <c r="N338" s="8" t="str">
        <f>RIGHT(M338,4)</f>
        <v>2010</v>
      </c>
      <c r="O338">
        <v>1292479200</v>
      </c>
      <c r="P338" s="9">
        <v>40528.25</v>
      </c>
      <c r="Q338" s="8" t="str">
        <f>MONTH(P338) &amp; "/" &amp; DAY(P338) &amp; "/" &amp; YEAR(P338)</f>
        <v>12/16/2010</v>
      </c>
      <c r="R338" t="b">
        <v>0</v>
      </c>
      <c r="S338" t="b">
        <v>1</v>
      </c>
      <c r="T338" t="s">
        <v>23</v>
      </c>
      <c r="U338" s="5">
        <f>E338/D338</f>
        <v>0.97032531824611035</v>
      </c>
      <c r="V338" s="13">
        <f>AVERAGE(E338:E1337)</f>
        <v>43110.037650602411</v>
      </c>
      <c r="W338" t="str" cm="1">
        <f t="array" ref="W338:X338">_xlfn.TEXTSPLIT(T338,"/")</f>
        <v>music</v>
      </c>
      <c r="X338" t="str">
        <v>rock</v>
      </c>
      <c r="Y338" s="1">
        <v>0</v>
      </c>
      <c r="Z338">
        <v>0</v>
      </c>
      <c r="AA338">
        <v>0</v>
      </c>
      <c r="AB338">
        <v>1</v>
      </c>
    </row>
    <row r="339" spans="1:28" ht="19.5" x14ac:dyDescent="0.4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 s="9">
        <v>43780.25</v>
      </c>
      <c r="L339" s="9" t="str">
        <f>MONTH(P339) &amp; "/" &amp; DAY(P339) &amp; "/" &amp; YEAR(P339)</f>
        <v>11/12/2019</v>
      </c>
      <c r="M339" s="8" t="str">
        <f>MONTH(L339) &amp; "/" &amp; DAY(L339) &amp; "/" &amp; YEAR(L339)</f>
        <v>11/12/2019</v>
      </c>
      <c r="N339" s="8" t="str">
        <f>RIGHT(M339,4)</f>
        <v>2019</v>
      </c>
      <c r="O339">
        <v>1573538400</v>
      </c>
      <c r="P339" s="9">
        <v>43781.25</v>
      </c>
      <c r="Q339" s="8" t="str">
        <f>MONTH(P339) &amp; "/" &amp; DAY(P339) &amp; "/" &amp; YEAR(P339)</f>
        <v>11/12/2019</v>
      </c>
      <c r="R339" t="b">
        <v>0</v>
      </c>
      <c r="S339" t="b">
        <v>0</v>
      </c>
      <c r="T339" t="s">
        <v>33</v>
      </c>
      <c r="U339" s="5">
        <f>E339/D339</f>
        <v>1.2281904761904763</v>
      </c>
      <c r="V339" s="13">
        <f>AVERAGE(E339:E1338)</f>
        <v>43071.588235294119</v>
      </c>
      <c r="W339" t="str" cm="1">
        <f t="array" ref="W339:X339">_xlfn.TEXTSPLIT(T339,"/")</f>
        <v>theater</v>
      </c>
      <c r="X339" t="str">
        <v>plays</v>
      </c>
      <c r="Y339" s="1">
        <v>0</v>
      </c>
      <c r="Z339">
        <v>0</v>
      </c>
      <c r="AA339">
        <v>0</v>
      </c>
      <c r="AB339">
        <v>0</v>
      </c>
    </row>
    <row r="340" spans="1:28" ht="19.5" x14ac:dyDescent="0.4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 s="9">
        <v>40821.208333333336</v>
      </c>
      <c r="L340" s="9" t="str">
        <f>MONTH(P340) &amp; "/" &amp; DAY(P340) &amp; "/" &amp; YEAR(P340)</f>
        <v>11/4/2011</v>
      </c>
      <c r="M340" s="8" t="str">
        <f>MONTH(L340) &amp; "/" &amp; DAY(L340) &amp; "/" &amp; YEAR(L340)</f>
        <v>11/4/2011</v>
      </c>
      <c r="N340" s="8" t="str">
        <f>RIGHT(M340,4)</f>
        <v>2011</v>
      </c>
      <c r="O340">
        <v>1320382800</v>
      </c>
      <c r="P340" s="9">
        <v>40851.208333333336</v>
      </c>
      <c r="Q340" s="8" t="str">
        <f>MONTH(P340) &amp; "/" &amp; DAY(P340) &amp; "/" &amp; YEAR(P340)</f>
        <v>11/4/2011</v>
      </c>
      <c r="R340" t="b">
        <v>0</v>
      </c>
      <c r="S340" t="b">
        <v>0</v>
      </c>
      <c r="T340" t="s">
        <v>33</v>
      </c>
      <c r="U340" s="5">
        <f>E340/D340</f>
        <v>1.7914326647564469</v>
      </c>
      <c r="V340" s="13">
        <f>AVERAGE(E340:E1339)</f>
        <v>42961.327794561934</v>
      </c>
      <c r="W340" t="str" cm="1">
        <f t="array" ref="W340:X340">_xlfn.TEXTSPLIT(T340,"/")</f>
        <v>theater</v>
      </c>
      <c r="X340" t="str">
        <v>plays</v>
      </c>
      <c r="Y340" s="1">
        <v>0</v>
      </c>
      <c r="Z340">
        <v>0</v>
      </c>
      <c r="AA340">
        <v>0</v>
      </c>
      <c r="AB340">
        <v>0</v>
      </c>
    </row>
    <row r="341" spans="1:28" ht="19.5" x14ac:dyDescent="0.4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 s="9">
        <v>42949.208333333328</v>
      </c>
      <c r="L341" s="9" t="str">
        <f>MONTH(P341) &amp; "/" &amp; DAY(P341) &amp; "/" &amp; YEAR(P341)</f>
        <v>8/16/2017</v>
      </c>
      <c r="M341" s="8" t="str">
        <f>MONTH(L341) &amp; "/" &amp; DAY(L341) &amp; "/" &amp; YEAR(L341)</f>
        <v>8/16/2017</v>
      </c>
      <c r="N341" s="8" t="str">
        <f>RIGHT(M341,4)</f>
        <v>2017</v>
      </c>
      <c r="O341">
        <v>1502859600</v>
      </c>
      <c r="P341" s="9">
        <v>42963.208333333328</v>
      </c>
      <c r="Q341" s="8" t="str">
        <f>MONTH(P341) &amp; "/" &amp; DAY(P341) &amp; "/" &amp; YEAR(P341)</f>
        <v>8/16/2017</v>
      </c>
      <c r="R341" t="b">
        <v>0</v>
      </c>
      <c r="S341" t="b">
        <v>0</v>
      </c>
      <c r="T341" t="s">
        <v>33</v>
      </c>
      <c r="U341" s="5">
        <f>E341/D341</f>
        <v>0.79951577402787966</v>
      </c>
      <c r="V341" s="13">
        <f>AVERAGE(E341:E1340)</f>
        <v>42837.151285930406</v>
      </c>
      <c r="W341" t="str" cm="1">
        <f t="array" ref="W341:X341">_xlfn.TEXTSPLIT(T341,"/")</f>
        <v>theater</v>
      </c>
      <c r="X341" t="str">
        <v>plays</v>
      </c>
      <c r="Y341" s="1">
        <v>1</v>
      </c>
      <c r="Z341">
        <v>0</v>
      </c>
      <c r="AA341">
        <v>0</v>
      </c>
      <c r="AB341">
        <v>0</v>
      </c>
    </row>
    <row r="342" spans="1:28" ht="19.5" x14ac:dyDescent="0.4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 s="9">
        <v>40889.25</v>
      </c>
      <c r="L342" s="9" t="str">
        <f>MONTH(P342) &amp; "/" &amp; DAY(P342) &amp; "/" &amp; YEAR(P342)</f>
        <v>12/13/2011</v>
      </c>
      <c r="M342" s="8" t="str">
        <f>MONTH(L342) &amp; "/" &amp; DAY(L342) &amp; "/" &amp; YEAR(L342)</f>
        <v>12/13/2011</v>
      </c>
      <c r="N342" s="8" t="str">
        <f>RIGHT(M342,4)</f>
        <v>2011</v>
      </c>
      <c r="O342">
        <v>1323756000</v>
      </c>
      <c r="P342" s="9">
        <v>40890.25</v>
      </c>
      <c r="Q342" s="8" t="str">
        <f>MONTH(P342) &amp; "/" &amp; DAY(P342) &amp; "/" &amp; YEAR(P342)</f>
        <v>12/13/2011</v>
      </c>
      <c r="R342" t="b">
        <v>0</v>
      </c>
      <c r="S342" t="b">
        <v>0</v>
      </c>
      <c r="T342" t="s">
        <v>122</v>
      </c>
      <c r="U342" s="5">
        <f>E342/D342</f>
        <v>0.94242587601078165</v>
      </c>
      <c r="V342" s="13">
        <f>AVERAGE(E342:E1341)</f>
        <v>42736.943939393939</v>
      </c>
      <c r="W342" t="str" cm="1">
        <f t="array" ref="W342:X342">_xlfn.TEXTSPLIT(T342,"/")</f>
        <v>photography</v>
      </c>
      <c r="X342" t="str">
        <v>photography books</v>
      </c>
      <c r="Y342" s="1">
        <v>0</v>
      </c>
      <c r="Z342">
        <v>0</v>
      </c>
      <c r="AA342">
        <v>0</v>
      </c>
      <c r="AB342">
        <v>1</v>
      </c>
    </row>
    <row r="343" spans="1:28" ht="19.5" x14ac:dyDescent="0.4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 s="9">
        <v>42244.208333333328</v>
      </c>
      <c r="L343" s="9" t="str">
        <f>MONTH(P343) &amp; "/" &amp; DAY(P343) &amp; "/" &amp; YEAR(P343)</f>
        <v>9/4/2015</v>
      </c>
      <c r="M343" s="8" t="str">
        <f>MONTH(L343) &amp; "/" &amp; DAY(L343) &amp; "/" &amp; YEAR(L343)</f>
        <v>9/4/2015</v>
      </c>
      <c r="N343" s="8" t="str">
        <f>RIGHT(M343,4)</f>
        <v>2015</v>
      </c>
      <c r="O343">
        <v>1441342800</v>
      </c>
      <c r="P343" s="9">
        <v>42251.208333333328</v>
      </c>
      <c r="Q343" s="8" t="str">
        <f>MONTH(P343) &amp; "/" &amp; DAY(P343) &amp; "/" &amp; YEAR(P343)</f>
        <v>9/4/2015</v>
      </c>
      <c r="R343" t="b">
        <v>0</v>
      </c>
      <c r="S343" t="b">
        <v>0</v>
      </c>
      <c r="T343" t="s">
        <v>60</v>
      </c>
      <c r="U343" s="5">
        <f>E343/D343</f>
        <v>0.84669291338582675</v>
      </c>
      <c r="V343" s="13">
        <f>AVERAGE(E343:E1342)</f>
        <v>42748.73899848255</v>
      </c>
      <c r="W343" t="str" cm="1">
        <f t="array" ref="W343:X343">_xlfn.TEXTSPLIT(T343,"/")</f>
        <v>music</v>
      </c>
      <c r="X343" t="str">
        <v>indie rock</v>
      </c>
      <c r="Y343" s="1">
        <v>0</v>
      </c>
      <c r="Z343">
        <v>0</v>
      </c>
      <c r="AA343">
        <v>0</v>
      </c>
      <c r="AB343">
        <v>1</v>
      </c>
    </row>
    <row r="344" spans="1:28" ht="19.5" x14ac:dyDescent="0.4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 s="9">
        <v>41475.208333333336</v>
      </c>
      <c r="L344" s="9" t="str">
        <f>MONTH(P344) &amp; "/" &amp; DAY(P344) &amp; "/" &amp; YEAR(P344)</f>
        <v>8/1/2013</v>
      </c>
      <c r="M344" s="8" t="str">
        <f>MONTH(L344) &amp; "/" &amp; DAY(L344) &amp; "/" &amp; YEAR(L344)</f>
        <v>8/1/2013</v>
      </c>
      <c r="N344" s="8" t="str">
        <f>RIGHT(M344,4)</f>
        <v>2013</v>
      </c>
      <c r="O344">
        <v>1375333200</v>
      </c>
      <c r="P344" s="9">
        <v>41487.208333333336</v>
      </c>
      <c r="Q344" s="8" t="str">
        <f>MONTH(P344) &amp; "/" &amp; DAY(P344) &amp; "/" &amp; YEAR(P344)</f>
        <v>8/1/2013</v>
      </c>
      <c r="R344" t="b">
        <v>0</v>
      </c>
      <c r="S344" t="b">
        <v>0</v>
      </c>
      <c r="T344" t="s">
        <v>33</v>
      </c>
      <c r="U344" s="5">
        <f>E344/D344</f>
        <v>0.66521920668058454</v>
      </c>
      <c r="V344" s="13">
        <f>AVERAGE(E344:E1343)</f>
        <v>42666.629179331307</v>
      </c>
      <c r="W344" t="str" cm="1">
        <f t="array" ref="W344:X344">_xlfn.TEXTSPLIT(T344,"/")</f>
        <v>theater</v>
      </c>
      <c r="X344" t="str">
        <v>plays</v>
      </c>
      <c r="Y344" s="1">
        <v>0</v>
      </c>
      <c r="Z344">
        <v>0</v>
      </c>
      <c r="AA344">
        <v>0</v>
      </c>
      <c r="AB344">
        <v>1</v>
      </c>
    </row>
    <row r="345" spans="1:28" ht="19.5" x14ac:dyDescent="0.4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 s="9">
        <v>41597.25</v>
      </c>
      <c r="L345" s="9" t="str">
        <f>MONTH(P345) &amp; "/" &amp; DAY(P345) &amp; "/" &amp; YEAR(P345)</f>
        <v>1/11/2014</v>
      </c>
      <c r="M345" s="8" t="str">
        <f>MONTH(L345) &amp; "/" &amp; DAY(L345) &amp; "/" &amp; YEAR(L345)</f>
        <v>1/11/2014</v>
      </c>
      <c r="N345" s="8" t="str">
        <f>RIGHT(M345,4)</f>
        <v>2014</v>
      </c>
      <c r="O345">
        <v>1389420000</v>
      </c>
      <c r="P345" s="9">
        <v>41650.25</v>
      </c>
      <c r="Q345" s="8" t="str">
        <f>MONTH(P345) &amp; "/" &amp; DAY(P345) &amp; "/" &amp; YEAR(P345)</f>
        <v>1/11/2014</v>
      </c>
      <c r="R345" t="b">
        <v>0</v>
      </c>
      <c r="S345" t="b">
        <v>0</v>
      </c>
      <c r="T345" t="s">
        <v>33</v>
      </c>
      <c r="U345" s="5">
        <f>E345/D345</f>
        <v>0.53922222222222227</v>
      </c>
      <c r="V345" s="13">
        <f>AVERAGE(E345:E1344)</f>
        <v>42683.071537290714</v>
      </c>
      <c r="W345" t="str" cm="1">
        <f t="array" ref="W345:X345">_xlfn.TEXTSPLIT(T345,"/")</f>
        <v>theater</v>
      </c>
      <c r="X345" t="str">
        <v>plays</v>
      </c>
      <c r="Y345" s="1">
        <v>0</v>
      </c>
      <c r="Z345">
        <v>0</v>
      </c>
      <c r="AA345">
        <v>0</v>
      </c>
      <c r="AB345">
        <v>1</v>
      </c>
    </row>
    <row r="346" spans="1:28" ht="19.5" x14ac:dyDescent="0.4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 s="9">
        <v>43122.25</v>
      </c>
      <c r="L346" s="9" t="str">
        <f>MONTH(P346) &amp; "/" &amp; DAY(P346) &amp; "/" &amp; YEAR(P346)</f>
        <v>3/3/2018</v>
      </c>
      <c r="M346" s="8" t="str">
        <f>MONTH(L346) &amp; "/" &amp; DAY(L346) &amp; "/" &amp; YEAR(L346)</f>
        <v>3/3/2018</v>
      </c>
      <c r="N346" s="8" t="str">
        <f>RIGHT(M346,4)</f>
        <v>2018</v>
      </c>
      <c r="O346">
        <v>1520056800</v>
      </c>
      <c r="P346" s="9">
        <v>43162.25</v>
      </c>
      <c r="Q346" s="8" t="str">
        <f>MONTH(P346) &amp; "/" &amp; DAY(P346) &amp; "/" &amp; YEAR(P346)</f>
        <v>3/3/2018</v>
      </c>
      <c r="R346" t="b">
        <v>0</v>
      </c>
      <c r="S346" t="b">
        <v>0</v>
      </c>
      <c r="T346" t="s">
        <v>89</v>
      </c>
      <c r="U346" s="5">
        <f>E346/D346</f>
        <v>0.41983299595141699</v>
      </c>
      <c r="V346" s="13">
        <f>AVERAGE(E346:E1345)</f>
        <v>42740.73932926829</v>
      </c>
      <c r="W346" t="str" cm="1">
        <f t="array" ref="W346:X346">_xlfn.TEXTSPLIT(T346,"/")</f>
        <v>games</v>
      </c>
      <c r="X346" t="str">
        <v>video games</v>
      </c>
      <c r="Y346" s="1">
        <v>0</v>
      </c>
      <c r="Z346">
        <v>0</v>
      </c>
      <c r="AA346">
        <v>0</v>
      </c>
      <c r="AB346">
        <v>1</v>
      </c>
    </row>
    <row r="347" spans="1:28" ht="19.5" x14ac:dyDescent="0.4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 s="9">
        <v>42194.208333333328</v>
      </c>
      <c r="L347" s="9" t="str">
        <f>MONTH(P347) &amp; "/" &amp; DAY(P347) &amp; "/" &amp; YEAR(P347)</f>
        <v>7/10/2015</v>
      </c>
      <c r="M347" s="8" t="str">
        <f>MONTH(L347) &amp; "/" &amp; DAY(L347) &amp; "/" &amp; YEAR(L347)</f>
        <v>7/10/2015</v>
      </c>
      <c r="N347" s="8" t="str">
        <f>RIGHT(M347,4)</f>
        <v>2015</v>
      </c>
      <c r="O347">
        <v>1436504400</v>
      </c>
      <c r="P347" s="9">
        <v>42195.208333333328</v>
      </c>
      <c r="Q347" s="8" t="str">
        <f>MONTH(P347) &amp; "/" &amp; DAY(P347) &amp; "/" &amp; YEAR(P347)</f>
        <v>7/10/2015</v>
      </c>
      <c r="R347" t="b">
        <v>0</v>
      </c>
      <c r="S347" t="b">
        <v>0</v>
      </c>
      <c r="T347" t="s">
        <v>53</v>
      </c>
      <c r="U347" s="5">
        <f>E347/D347</f>
        <v>0.14694796954314721</v>
      </c>
      <c r="V347" s="13">
        <f>AVERAGE(E347:E1346)</f>
        <v>42679.337404580154</v>
      </c>
      <c r="W347" t="str" cm="1">
        <f t="array" ref="W347:X347">_xlfn.TEXTSPLIT(T347,"/")</f>
        <v>film &amp; video</v>
      </c>
      <c r="X347" t="str">
        <v>drama</v>
      </c>
      <c r="Y347" s="1">
        <v>0</v>
      </c>
      <c r="Z347">
        <v>0</v>
      </c>
      <c r="AA347">
        <v>0</v>
      </c>
      <c r="AB347">
        <v>1</v>
      </c>
    </row>
    <row r="348" spans="1:28" ht="19.5" x14ac:dyDescent="0.4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 s="9">
        <v>42971.208333333328</v>
      </c>
      <c r="L348" s="9" t="str">
        <f>MONTH(P348) &amp; "/" &amp; DAY(P348) &amp; "/" &amp; YEAR(P348)</f>
        <v>10/18/2017</v>
      </c>
      <c r="M348" s="8" t="str">
        <f>MONTH(L348) &amp; "/" &amp; DAY(L348) &amp; "/" &amp; YEAR(L348)</f>
        <v>10/18/2017</v>
      </c>
      <c r="N348" s="8" t="str">
        <f>RIGHT(M348,4)</f>
        <v>2017</v>
      </c>
      <c r="O348">
        <v>1508302800</v>
      </c>
      <c r="P348" s="9">
        <v>43026.208333333328</v>
      </c>
      <c r="Q348" s="8" t="str">
        <f>MONTH(P348) &amp; "/" &amp; DAY(P348) &amp; "/" &amp; YEAR(P348)</f>
        <v>10/18/2017</v>
      </c>
      <c r="R348" t="b">
        <v>0</v>
      </c>
      <c r="S348" t="b">
        <v>1</v>
      </c>
      <c r="T348" t="s">
        <v>60</v>
      </c>
      <c r="U348" s="5">
        <f>E348/D348</f>
        <v>0.34475</v>
      </c>
      <c r="V348" s="13">
        <f>AVERAGE(E348:E1347)</f>
        <v>42709.185015290517</v>
      </c>
      <c r="W348" t="str" cm="1">
        <f t="array" ref="W348:X348">_xlfn.TEXTSPLIT(T348,"/")</f>
        <v>music</v>
      </c>
      <c r="X348" t="str">
        <v>indie rock</v>
      </c>
      <c r="Y348" s="1">
        <v>0</v>
      </c>
      <c r="Z348">
        <v>0</v>
      </c>
      <c r="AA348">
        <v>0</v>
      </c>
      <c r="AB348">
        <v>1</v>
      </c>
    </row>
    <row r="349" spans="1:28" ht="19.5" x14ac:dyDescent="0.4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 s="9">
        <v>42046.25</v>
      </c>
      <c r="L349" s="9" t="str">
        <f>MONTH(P349) &amp; "/" &amp; DAY(P349) &amp; "/" &amp; YEAR(P349)</f>
        <v>3/7/2015</v>
      </c>
      <c r="M349" s="8" t="str">
        <f>MONTH(L349) &amp; "/" &amp; DAY(L349) &amp; "/" &amp; YEAR(L349)</f>
        <v>3/7/2015</v>
      </c>
      <c r="N349" s="8" t="str">
        <f>RIGHT(M349,4)</f>
        <v>2015</v>
      </c>
      <c r="O349">
        <v>1425708000</v>
      </c>
      <c r="P349" s="9">
        <v>42070.25</v>
      </c>
      <c r="Q349" s="8" t="str">
        <f>MONTH(P349) &amp; "/" &amp; DAY(P349) &amp; "/" &amp; YEAR(P349)</f>
        <v>3/7/2015</v>
      </c>
      <c r="R349" t="b">
        <v>0</v>
      </c>
      <c r="S349" t="b">
        <v>0</v>
      </c>
      <c r="T349" t="s">
        <v>28</v>
      </c>
      <c r="U349" s="5">
        <f>E349/D349</f>
        <v>14.007777777777777</v>
      </c>
      <c r="V349" s="13">
        <f>AVERAGE(E349:E1348)</f>
        <v>42770.366003062787</v>
      </c>
      <c r="W349" t="str" cm="1">
        <f t="array" ref="W349:X349">_xlfn.TEXTSPLIT(T349,"/")</f>
        <v>technology</v>
      </c>
      <c r="X349" t="str">
        <v>web</v>
      </c>
      <c r="Y349" s="1">
        <v>0</v>
      </c>
      <c r="Z349">
        <v>0</v>
      </c>
      <c r="AA349">
        <v>0</v>
      </c>
      <c r="AB349">
        <v>0</v>
      </c>
    </row>
    <row r="350" spans="1:28" ht="19.5" x14ac:dyDescent="0.4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 s="9">
        <v>42782.25</v>
      </c>
      <c r="L350" s="9" t="str">
        <f>MONTH(P350) &amp; "/" &amp; DAY(P350) &amp; "/" &amp; YEAR(P350)</f>
        <v>3/1/2017</v>
      </c>
      <c r="M350" s="8" t="str">
        <f>MONTH(L350) &amp; "/" &amp; DAY(L350) &amp; "/" &amp; YEAR(L350)</f>
        <v>3/1/2017</v>
      </c>
      <c r="N350" s="8" t="str">
        <f>RIGHT(M350,4)</f>
        <v>2017</v>
      </c>
      <c r="O350">
        <v>1488348000</v>
      </c>
      <c r="P350" s="9">
        <v>42795.25</v>
      </c>
      <c r="Q350" s="8" t="str">
        <f>MONTH(P350) &amp; "/" &amp; DAY(P350) &amp; "/" &amp; YEAR(P350)</f>
        <v>3/1/2017</v>
      </c>
      <c r="R350" t="b">
        <v>0</v>
      </c>
      <c r="S350" t="b">
        <v>0</v>
      </c>
      <c r="T350" t="s">
        <v>17</v>
      </c>
      <c r="U350" s="5">
        <f>E350/D350</f>
        <v>0.71770351758793971</v>
      </c>
      <c r="V350" s="13">
        <f>AVERAGE(E350:E1349)</f>
        <v>42816.628834355826</v>
      </c>
      <c r="W350" t="str" cm="1">
        <f t="array" ref="W350:X350">_xlfn.TEXTSPLIT(T350,"/")</f>
        <v>food</v>
      </c>
      <c r="X350" t="str">
        <v>food trucks</v>
      </c>
      <c r="Y350" s="1">
        <v>0</v>
      </c>
      <c r="Z350">
        <v>0</v>
      </c>
      <c r="AA350">
        <v>0</v>
      </c>
      <c r="AB350">
        <v>1</v>
      </c>
    </row>
    <row r="351" spans="1:28" ht="19.5" x14ac:dyDescent="0.4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 s="9">
        <v>42930.208333333328</v>
      </c>
      <c r="L351" s="9" t="str">
        <f>MONTH(P351) &amp; "/" &amp; DAY(P351) &amp; "/" &amp; YEAR(P351)</f>
        <v>8/13/2017</v>
      </c>
      <c r="M351" s="8" t="str">
        <f>MONTH(L351) &amp; "/" &amp; DAY(L351) &amp; "/" &amp; YEAR(L351)</f>
        <v>8/13/2017</v>
      </c>
      <c r="N351" s="8" t="str">
        <f>RIGHT(M351,4)</f>
        <v>2017</v>
      </c>
      <c r="O351">
        <v>1502600400</v>
      </c>
      <c r="P351" s="9">
        <v>42960.208333333328</v>
      </c>
      <c r="Q351" s="8" t="str">
        <f>MONTH(P351) &amp; "/" &amp; DAY(P351) &amp; "/" &amp; YEAR(P351)</f>
        <v>8/13/2017</v>
      </c>
      <c r="R351" t="b">
        <v>0</v>
      </c>
      <c r="S351" t="b">
        <v>0</v>
      </c>
      <c r="T351" t="s">
        <v>33</v>
      </c>
      <c r="U351" s="5">
        <f>E351/D351</f>
        <v>0.53074115044247783</v>
      </c>
      <c r="V351" s="13">
        <f>AVERAGE(E351:E1350)</f>
        <v>42663.00921658986</v>
      </c>
      <c r="W351" t="str" cm="1">
        <f t="array" ref="W351:X351">_xlfn.TEXTSPLIT(T351,"/")</f>
        <v>theater</v>
      </c>
      <c r="X351" t="str">
        <v>plays</v>
      </c>
      <c r="Y351" s="1">
        <v>0</v>
      </c>
      <c r="Z351">
        <v>0</v>
      </c>
      <c r="AA351">
        <v>0</v>
      </c>
      <c r="AB351">
        <v>1</v>
      </c>
    </row>
    <row r="352" spans="1:28" ht="19.5" x14ac:dyDescent="0.4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 s="9">
        <v>42144.208333333328</v>
      </c>
      <c r="L352" s="9" t="str">
        <f>MONTH(P352) &amp; "/" &amp; DAY(P352) &amp; "/" &amp; YEAR(P352)</f>
        <v>6/7/2015</v>
      </c>
      <c r="M352" s="8" t="str">
        <f>MONTH(L352) &amp; "/" &amp; DAY(L352) &amp; "/" &amp; YEAR(L352)</f>
        <v>6/7/2015</v>
      </c>
      <c r="N352" s="8" t="str">
        <f>RIGHT(M352,4)</f>
        <v>2015</v>
      </c>
      <c r="O352">
        <v>1433653200</v>
      </c>
      <c r="P352" s="9">
        <v>42162.208333333328</v>
      </c>
      <c r="Q352" s="8" t="str">
        <f>MONTH(P352) &amp; "/" &amp; DAY(P352) &amp; "/" &amp; YEAR(P352)</f>
        <v>6/7/2015</v>
      </c>
      <c r="R352" t="b">
        <v>0</v>
      </c>
      <c r="S352" t="b">
        <v>1</v>
      </c>
      <c r="T352" t="s">
        <v>159</v>
      </c>
      <c r="U352" s="5">
        <f>E352/D352</f>
        <v>0.05</v>
      </c>
      <c r="V352" s="13">
        <f>AVERAGE(E352:E1351)</f>
        <v>42581.016923076924</v>
      </c>
      <c r="W352" t="str" cm="1">
        <f t="array" ref="W352:X352">_xlfn.TEXTSPLIT(T352,"/")</f>
        <v>music</v>
      </c>
      <c r="X352" t="str">
        <v>jazz</v>
      </c>
      <c r="Y352" s="1">
        <v>0</v>
      </c>
      <c r="Z352">
        <v>0</v>
      </c>
      <c r="AA352">
        <v>0</v>
      </c>
      <c r="AB352">
        <v>1</v>
      </c>
    </row>
    <row r="353" spans="1:28" ht="19.5" x14ac:dyDescent="0.4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 s="9">
        <v>42240.208333333328</v>
      </c>
      <c r="L353" s="9" t="str">
        <f>MONTH(P353) &amp; "/" &amp; DAY(P353) &amp; "/" &amp; YEAR(P353)</f>
        <v>9/7/2015</v>
      </c>
      <c r="M353" s="8" t="str">
        <f>MONTH(L353) &amp; "/" &amp; DAY(L353) &amp; "/" &amp; YEAR(L353)</f>
        <v>9/7/2015</v>
      </c>
      <c r="N353" s="8" t="str">
        <f>RIGHT(M353,4)</f>
        <v>2015</v>
      </c>
      <c r="O353">
        <v>1441602000</v>
      </c>
      <c r="P353" s="9">
        <v>42254.208333333328</v>
      </c>
      <c r="Q353" s="8" t="str">
        <f>MONTH(P353) &amp; "/" &amp; DAY(P353) &amp; "/" &amp; YEAR(P353)</f>
        <v>9/7/2015</v>
      </c>
      <c r="R353" t="b">
        <v>0</v>
      </c>
      <c r="S353" t="b">
        <v>0</v>
      </c>
      <c r="T353" t="s">
        <v>23</v>
      </c>
      <c r="U353" s="5">
        <f>E353/D353</f>
        <v>1.2770715249662619</v>
      </c>
      <c r="V353" s="13">
        <f>AVERAGE(E353:E1352)</f>
        <v>42646.619414483823</v>
      </c>
      <c r="W353" t="str" cm="1">
        <f t="array" ref="W353:X353">_xlfn.TEXTSPLIT(T353,"/")</f>
        <v>music</v>
      </c>
      <c r="X353" t="str">
        <v>rock</v>
      </c>
      <c r="Y353" s="1">
        <v>0</v>
      </c>
      <c r="Z353">
        <v>0</v>
      </c>
      <c r="AA353">
        <v>0</v>
      </c>
      <c r="AB353">
        <v>0</v>
      </c>
    </row>
    <row r="354" spans="1:28" ht="19.5" x14ac:dyDescent="0.4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 s="9">
        <v>42315.25</v>
      </c>
      <c r="L354" s="9" t="str">
        <f>MONTH(P354) &amp; "/" &amp; DAY(P354) &amp; "/" &amp; YEAR(P354)</f>
        <v>11/15/2015</v>
      </c>
      <c r="M354" s="8" t="str">
        <f>MONTH(L354) &amp; "/" &amp; DAY(L354) &amp; "/" &amp; YEAR(L354)</f>
        <v>11/15/2015</v>
      </c>
      <c r="N354" s="8" t="str">
        <f>RIGHT(M354,4)</f>
        <v>2015</v>
      </c>
      <c r="O354">
        <v>1447567200</v>
      </c>
      <c r="P354" s="9">
        <v>42323.25</v>
      </c>
      <c r="Q354" s="8" t="str">
        <f>MONTH(P354) &amp; "/" &amp; DAY(P354) &amp; "/" &amp; YEAR(P354)</f>
        <v>11/15/2015</v>
      </c>
      <c r="R354" t="b">
        <v>0</v>
      </c>
      <c r="S354" t="b">
        <v>0</v>
      </c>
      <c r="T354" t="s">
        <v>33</v>
      </c>
      <c r="U354" s="5">
        <f>E354/D354</f>
        <v>0.34892857142857142</v>
      </c>
      <c r="V354" s="13">
        <f>AVERAGE(E354:E1353)</f>
        <v>42566.396604938273</v>
      </c>
      <c r="W354" t="str" cm="1">
        <f t="array" ref="W354:X354">_xlfn.TEXTSPLIT(T354,"/")</f>
        <v>theater</v>
      </c>
      <c r="X354" t="str">
        <v>plays</v>
      </c>
      <c r="Y354" s="1">
        <v>0</v>
      </c>
      <c r="Z354">
        <v>0</v>
      </c>
      <c r="AA354">
        <v>0</v>
      </c>
      <c r="AB354">
        <v>1</v>
      </c>
    </row>
    <row r="355" spans="1:28" ht="19.5" x14ac:dyDescent="0.4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 s="9">
        <v>43651.208333333328</v>
      </c>
      <c r="L355" s="9" t="str">
        <f>MONTH(P355) &amp; "/" &amp; DAY(P355) &amp; "/" &amp; YEAR(P355)</f>
        <v>7/6/2019</v>
      </c>
      <c r="M355" s="8" t="str">
        <f>MONTH(L355) &amp; "/" &amp; DAY(L355) &amp; "/" &amp; YEAR(L355)</f>
        <v>7/6/2019</v>
      </c>
      <c r="N355" s="8" t="str">
        <f>RIGHT(M355,4)</f>
        <v>2019</v>
      </c>
      <c r="O355">
        <v>1562389200</v>
      </c>
      <c r="P355" s="9">
        <v>43652.208333333328</v>
      </c>
      <c r="Q355" s="8" t="str">
        <f>MONTH(P355) &amp; "/" &amp; DAY(P355) &amp; "/" &amp; YEAR(P355)</f>
        <v>7/6/2019</v>
      </c>
      <c r="R355" t="b">
        <v>0</v>
      </c>
      <c r="S355" t="b">
        <v>0</v>
      </c>
      <c r="T355" t="s">
        <v>33</v>
      </c>
      <c r="U355" s="5">
        <f>E355/D355</f>
        <v>4.105982142857143</v>
      </c>
      <c r="V355" s="13">
        <f>AVERAGE(E355:E1354)</f>
        <v>42630.676970633693</v>
      </c>
      <c r="W355" t="str" cm="1">
        <f t="array" ref="W355:X355">_xlfn.TEXTSPLIT(T355,"/")</f>
        <v>theater</v>
      </c>
      <c r="X355" t="str">
        <v>plays</v>
      </c>
      <c r="Y355" s="1">
        <v>0</v>
      </c>
      <c r="Z355">
        <v>0</v>
      </c>
      <c r="AA355">
        <v>0</v>
      </c>
      <c r="AB355">
        <v>0</v>
      </c>
    </row>
    <row r="356" spans="1:28" ht="19.5" x14ac:dyDescent="0.4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 s="9">
        <v>41520.208333333336</v>
      </c>
      <c r="L356" s="9" t="str">
        <f>MONTH(P356) &amp; "/" &amp; DAY(P356) &amp; "/" &amp; YEAR(P356)</f>
        <v>9/10/2013</v>
      </c>
      <c r="M356" s="8" t="str">
        <f>MONTH(L356) &amp; "/" &amp; DAY(L356) &amp; "/" &amp; YEAR(L356)</f>
        <v>9/10/2013</v>
      </c>
      <c r="N356" s="8" t="str">
        <f>RIGHT(M356,4)</f>
        <v>2013</v>
      </c>
      <c r="O356">
        <v>1378789200</v>
      </c>
      <c r="P356" s="9">
        <v>41527.208333333336</v>
      </c>
      <c r="Q356" s="8" t="str">
        <f>MONTH(P356) &amp; "/" &amp; DAY(P356) &amp; "/" &amp; YEAR(P356)</f>
        <v>9/10/2013</v>
      </c>
      <c r="R356" t="b">
        <v>0</v>
      </c>
      <c r="S356" t="b">
        <v>0</v>
      </c>
      <c r="T356" t="s">
        <v>42</v>
      </c>
      <c r="U356" s="5">
        <f>E356/D356</f>
        <v>1.2373770491803278</v>
      </c>
      <c r="V356" s="13">
        <f>AVERAGE(E356:E1355)</f>
        <v>42483.10681114551</v>
      </c>
      <c r="W356" t="str" cm="1">
        <f t="array" ref="W356:X356">_xlfn.TEXTSPLIT(T356,"/")</f>
        <v>film &amp; video</v>
      </c>
      <c r="X356" t="str">
        <v>documentary</v>
      </c>
      <c r="Y356" s="1">
        <v>0</v>
      </c>
      <c r="Z356">
        <v>0</v>
      </c>
      <c r="AA356">
        <v>0</v>
      </c>
      <c r="AB356">
        <v>0</v>
      </c>
    </row>
    <row r="357" spans="1:28" ht="19.5" x14ac:dyDescent="0.4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 s="9">
        <v>42757.25</v>
      </c>
      <c r="L357" s="9" t="str">
        <f>MONTH(P357) &amp; "/" &amp; DAY(P357) &amp; "/" &amp; YEAR(P357)</f>
        <v>3/3/2017</v>
      </c>
      <c r="M357" s="8" t="str">
        <f>MONTH(L357) &amp; "/" &amp; DAY(L357) &amp; "/" &amp; YEAR(L357)</f>
        <v>3/3/2017</v>
      </c>
      <c r="N357" s="8" t="str">
        <f>RIGHT(M357,4)</f>
        <v>2017</v>
      </c>
      <c r="O357">
        <v>1488520800</v>
      </c>
      <c r="P357" s="9">
        <v>42797.25</v>
      </c>
      <c r="Q357" s="8" t="str">
        <f>MONTH(P357) &amp; "/" &amp; DAY(P357) &amp; "/" &amp; YEAR(P357)</f>
        <v>3/3/2017</v>
      </c>
      <c r="R357" t="b">
        <v>0</v>
      </c>
      <c r="S357" t="b">
        <v>0</v>
      </c>
      <c r="T357" t="s">
        <v>65</v>
      </c>
      <c r="U357" s="5">
        <f>E357/D357</f>
        <v>0.58973684210526311</v>
      </c>
      <c r="V357" s="13">
        <f>AVERAGE(E357:E1356)</f>
        <v>42537.26976744186</v>
      </c>
      <c r="W357" t="str" cm="1">
        <f t="array" ref="W357:X357">_xlfn.TEXTSPLIT(T357,"/")</f>
        <v>technology</v>
      </c>
      <c r="X357" t="str">
        <v>wearables</v>
      </c>
      <c r="Y357" s="1">
        <v>0</v>
      </c>
      <c r="Z357">
        <v>1</v>
      </c>
      <c r="AA357">
        <v>0</v>
      </c>
      <c r="AB357">
        <v>0</v>
      </c>
    </row>
    <row r="358" spans="1:28" ht="19.5" x14ac:dyDescent="0.4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 s="9">
        <v>40922.25</v>
      </c>
      <c r="L358" s="9" t="str">
        <f>MONTH(P358) &amp; "/" &amp; DAY(P358) &amp; "/" &amp; YEAR(P358)</f>
        <v>1/23/2012</v>
      </c>
      <c r="M358" s="8" t="str">
        <f>MONTH(L358) &amp; "/" &amp; DAY(L358) &amp; "/" &amp; YEAR(L358)</f>
        <v>1/23/2012</v>
      </c>
      <c r="N358" s="8" t="str">
        <f>RIGHT(M358,4)</f>
        <v>2012</v>
      </c>
      <c r="O358">
        <v>1327298400</v>
      </c>
      <c r="P358" s="9">
        <v>40931.25</v>
      </c>
      <c r="Q358" s="8" t="str">
        <f>MONTH(P358) &amp; "/" &amp; DAY(P358) &amp; "/" &amp; YEAR(P358)</f>
        <v>1/23/2012</v>
      </c>
      <c r="R358" t="b">
        <v>0</v>
      </c>
      <c r="S358" t="b">
        <v>0</v>
      </c>
      <c r="T358" t="s">
        <v>33</v>
      </c>
      <c r="U358" s="5">
        <f>E358/D358</f>
        <v>0.36892473118279567</v>
      </c>
      <c r="V358" s="13">
        <f>AVERAGE(E358:E1357)</f>
        <v>42599.841614906829</v>
      </c>
      <c r="W358" t="str" cm="1">
        <f t="array" ref="W358:X358">_xlfn.TEXTSPLIT(T358,"/")</f>
        <v>theater</v>
      </c>
      <c r="X358" t="str">
        <v>plays</v>
      </c>
      <c r="Y358" s="1">
        <v>0</v>
      </c>
      <c r="Z358">
        <v>0</v>
      </c>
      <c r="AA358">
        <v>0</v>
      </c>
      <c r="AB358">
        <v>1</v>
      </c>
    </row>
    <row r="359" spans="1:28" ht="19.5" x14ac:dyDescent="0.4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 s="9">
        <v>42250.208333333328</v>
      </c>
      <c r="L359" s="9" t="str">
        <f>MONTH(P359) &amp; "/" &amp; DAY(P359) &amp; "/" &amp; YEAR(P359)</f>
        <v>9/28/2015</v>
      </c>
      <c r="M359" s="8" t="str">
        <f>MONTH(L359) &amp; "/" &amp; DAY(L359) &amp; "/" &amp; YEAR(L359)</f>
        <v>9/28/2015</v>
      </c>
      <c r="N359" s="8" t="str">
        <f>RIGHT(M359,4)</f>
        <v>2015</v>
      </c>
      <c r="O359">
        <v>1443416400</v>
      </c>
      <c r="P359" s="9">
        <v>42275.208333333328</v>
      </c>
      <c r="Q359" s="8" t="str">
        <f>MONTH(P359) &amp; "/" &amp; DAY(P359) &amp; "/" &amp; YEAR(P359)</f>
        <v>9/28/2015</v>
      </c>
      <c r="R359" t="b">
        <v>0</v>
      </c>
      <c r="S359" t="b">
        <v>0</v>
      </c>
      <c r="T359" t="s">
        <v>89</v>
      </c>
      <c r="U359" s="5">
        <f>E359/D359</f>
        <v>1.8491304347826087</v>
      </c>
      <c r="V359" s="13">
        <f>AVERAGE(E359:E1358)</f>
        <v>42660.757387247279</v>
      </c>
      <c r="W359" t="str" cm="1">
        <f t="array" ref="W359:X359">_xlfn.TEXTSPLIT(T359,"/")</f>
        <v>games</v>
      </c>
      <c r="X359" t="str">
        <v>video games</v>
      </c>
      <c r="Y359" s="1">
        <v>0</v>
      </c>
      <c r="Z359">
        <v>0</v>
      </c>
      <c r="AA359">
        <v>0</v>
      </c>
      <c r="AB359">
        <v>0</v>
      </c>
    </row>
    <row r="360" spans="1:28" ht="19.5" x14ac:dyDescent="0.4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 s="9">
        <v>43322.208333333328</v>
      </c>
      <c r="L360" s="9" t="str">
        <f>MONTH(P360) &amp; "/" &amp; DAY(P360) &amp; "/" &amp; YEAR(P360)</f>
        <v>8/13/2018</v>
      </c>
      <c r="M360" s="8" t="str">
        <f>MONTH(L360) &amp; "/" &amp; DAY(L360) &amp; "/" &amp; YEAR(L360)</f>
        <v>8/13/2018</v>
      </c>
      <c r="N360" s="8" t="str">
        <f>RIGHT(M360,4)</f>
        <v>2018</v>
      </c>
      <c r="O360">
        <v>1534136400</v>
      </c>
      <c r="P360" s="9">
        <v>43325.208333333328</v>
      </c>
      <c r="Q360" s="8" t="str">
        <f>MONTH(P360) &amp; "/" &amp; DAY(P360) &amp; "/" &amp; YEAR(P360)</f>
        <v>8/13/2018</v>
      </c>
      <c r="R360" t="b">
        <v>1</v>
      </c>
      <c r="S360" t="b">
        <v>0</v>
      </c>
      <c r="T360" t="s">
        <v>122</v>
      </c>
      <c r="U360" s="5">
        <f>E360/D360</f>
        <v>0.11814432989690722</v>
      </c>
      <c r="V360" s="13">
        <f>AVERAGE(E360:E1359)</f>
        <v>42720.582554517132</v>
      </c>
      <c r="W360" t="str" cm="1">
        <f t="array" ref="W360:X360">_xlfn.TEXTSPLIT(T360,"/")</f>
        <v>photography</v>
      </c>
      <c r="X360" t="str">
        <v>photography books</v>
      </c>
      <c r="Y360" s="1">
        <v>0</v>
      </c>
      <c r="Z360">
        <v>0</v>
      </c>
      <c r="AA360">
        <v>0</v>
      </c>
      <c r="AB360">
        <v>1</v>
      </c>
    </row>
    <row r="361" spans="1:28" ht="19.5" x14ac:dyDescent="0.4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 s="9">
        <v>40782.208333333336</v>
      </c>
      <c r="L361" s="9" t="str">
        <f>MONTH(P361) &amp; "/" &amp; DAY(P361) &amp; "/" &amp; YEAR(P361)</f>
        <v>9/3/2011</v>
      </c>
      <c r="M361" s="8" t="str">
        <f>MONTH(L361) &amp; "/" &amp; DAY(L361) &amp; "/" &amp; YEAR(L361)</f>
        <v>9/3/2011</v>
      </c>
      <c r="N361" s="8" t="str">
        <f>RIGHT(M361,4)</f>
        <v>2011</v>
      </c>
      <c r="O361">
        <v>1315026000</v>
      </c>
      <c r="P361" s="9">
        <v>40789.208333333336</v>
      </c>
      <c r="Q361" s="8" t="str">
        <f>MONTH(P361) &amp; "/" &amp; DAY(P361) &amp; "/" &amp; YEAR(P361)</f>
        <v>9/3/2011</v>
      </c>
      <c r="R361" t="b">
        <v>0</v>
      </c>
      <c r="S361" t="b">
        <v>0</v>
      </c>
      <c r="T361" t="s">
        <v>71</v>
      </c>
      <c r="U361" s="5">
        <f>E361/D361</f>
        <v>2.9870000000000001</v>
      </c>
      <c r="V361" s="13">
        <f>AVERAGE(E361:E1360)</f>
        <v>42785.441497659907</v>
      </c>
      <c r="W361" t="str" cm="1">
        <f t="array" ref="W361:X361">_xlfn.TEXTSPLIT(T361,"/")</f>
        <v>film &amp; video</v>
      </c>
      <c r="X361" t="str">
        <v>animation</v>
      </c>
      <c r="Y361" s="1">
        <v>0</v>
      </c>
      <c r="Z361">
        <v>0</v>
      </c>
      <c r="AA361">
        <v>0</v>
      </c>
      <c r="AB361">
        <v>0</v>
      </c>
    </row>
    <row r="362" spans="1:28" ht="19.5" x14ac:dyDescent="0.4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 s="9">
        <v>40544.25</v>
      </c>
      <c r="L362" s="9" t="str">
        <f>MONTH(P362) &amp; "/" &amp; DAY(P362) &amp; "/" &amp; YEAR(P362)</f>
        <v>1/15/2011</v>
      </c>
      <c r="M362" s="8" t="str">
        <f>MONTH(L362) &amp; "/" &amp; DAY(L362) &amp; "/" &amp; YEAR(L362)</f>
        <v>1/15/2011</v>
      </c>
      <c r="N362" s="8" t="str">
        <f>RIGHT(M362,4)</f>
        <v>2011</v>
      </c>
      <c r="O362">
        <v>1295071200</v>
      </c>
      <c r="P362" s="9">
        <v>40558.25</v>
      </c>
      <c r="Q362" s="8" t="str">
        <f>MONTH(P362) &amp; "/" &amp; DAY(P362) &amp; "/" &amp; YEAR(P362)</f>
        <v>1/15/2011</v>
      </c>
      <c r="R362" t="b">
        <v>0</v>
      </c>
      <c r="S362" t="b">
        <v>1</v>
      </c>
      <c r="T362" t="s">
        <v>33</v>
      </c>
      <c r="U362" s="5">
        <f>E362/D362</f>
        <v>2.2635175879396985</v>
      </c>
      <c r="V362" s="13">
        <f>AVERAGE(E362:E1361)</f>
        <v>42833.625</v>
      </c>
      <c r="W362" t="str" cm="1">
        <f t="array" ref="W362:X362">_xlfn.TEXTSPLIT(T362,"/")</f>
        <v>theater</v>
      </c>
      <c r="X362" t="str">
        <v>plays</v>
      </c>
      <c r="Y362" s="1">
        <v>0</v>
      </c>
      <c r="Z362">
        <v>0</v>
      </c>
      <c r="AA362">
        <v>0</v>
      </c>
      <c r="AB362">
        <v>0</v>
      </c>
    </row>
    <row r="363" spans="1:28" ht="19.5" x14ac:dyDescent="0.4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 s="9">
        <v>43015.208333333328</v>
      </c>
      <c r="L363" s="9" t="str">
        <f>MONTH(P363) &amp; "/" &amp; DAY(P363) &amp; "/" &amp; YEAR(P363)</f>
        <v>10/31/2017</v>
      </c>
      <c r="M363" s="8" t="str">
        <f>MONTH(L363) &amp; "/" &amp; DAY(L363) &amp; "/" &amp; YEAR(L363)</f>
        <v>10/31/2017</v>
      </c>
      <c r="N363" s="8" t="str">
        <f>RIGHT(M363,4)</f>
        <v>2017</v>
      </c>
      <c r="O363">
        <v>1509426000</v>
      </c>
      <c r="P363" s="9">
        <v>43039.208333333328</v>
      </c>
      <c r="Q363" s="8" t="str">
        <f>MONTH(P363) &amp; "/" &amp; DAY(P363) &amp; "/" &amp; YEAR(P363)</f>
        <v>10/31/2017</v>
      </c>
      <c r="R363" t="b">
        <v>0</v>
      </c>
      <c r="S363" t="b">
        <v>0</v>
      </c>
      <c r="T363" t="s">
        <v>33</v>
      </c>
      <c r="U363" s="5">
        <f>E363/D363</f>
        <v>1.7356363636363636</v>
      </c>
      <c r="V363" s="13">
        <f>AVERAGE(E363:E1362)</f>
        <v>42689.183098591551</v>
      </c>
      <c r="W363" t="str" cm="1">
        <f t="array" ref="W363:X363">_xlfn.TEXTSPLIT(T363,"/")</f>
        <v>theater</v>
      </c>
      <c r="X363" t="str">
        <v>plays</v>
      </c>
      <c r="Y363" s="1">
        <v>0</v>
      </c>
      <c r="Z363">
        <v>0</v>
      </c>
      <c r="AA363">
        <v>0</v>
      </c>
      <c r="AB363">
        <v>0</v>
      </c>
    </row>
    <row r="364" spans="1:28" ht="19.5" x14ac:dyDescent="0.4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 s="9">
        <v>40570.25</v>
      </c>
      <c r="L364" s="9" t="str">
        <f>MONTH(P364) &amp; "/" &amp; DAY(P364) &amp; "/" &amp; YEAR(P364)</f>
        <v>3/6/2011</v>
      </c>
      <c r="M364" s="8" t="str">
        <f>MONTH(L364) &amp; "/" &amp; DAY(L364) &amp; "/" &amp; YEAR(L364)</f>
        <v>3/6/2011</v>
      </c>
      <c r="N364" s="8" t="str">
        <f>RIGHT(M364,4)</f>
        <v>2011</v>
      </c>
      <c r="O364">
        <v>1299391200</v>
      </c>
      <c r="P364" s="9">
        <v>40608.25</v>
      </c>
      <c r="Q364" s="8" t="str">
        <f>MONTH(P364) &amp; "/" &amp; DAY(P364) &amp; "/" &amp; YEAR(P364)</f>
        <v>3/6/2011</v>
      </c>
      <c r="R364" t="b">
        <v>0</v>
      </c>
      <c r="S364" t="b">
        <v>0</v>
      </c>
      <c r="T364" t="s">
        <v>23</v>
      </c>
      <c r="U364" s="5">
        <f>E364/D364</f>
        <v>3.7175675675675675</v>
      </c>
      <c r="V364" s="13">
        <f>AVERAGE(E364:E1363)</f>
        <v>42741.131661442007</v>
      </c>
      <c r="W364" t="str" cm="1">
        <f t="array" ref="W364:X364">_xlfn.TEXTSPLIT(T364,"/")</f>
        <v>music</v>
      </c>
      <c r="X364" t="str">
        <v>rock</v>
      </c>
      <c r="Y364" s="1">
        <v>0</v>
      </c>
      <c r="Z364">
        <v>0</v>
      </c>
      <c r="AA364">
        <v>0</v>
      </c>
      <c r="AB364">
        <v>0</v>
      </c>
    </row>
    <row r="365" spans="1:28" ht="19.5" x14ac:dyDescent="0.4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 s="9">
        <v>40904.25</v>
      </c>
      <c r="L365" s="9" t="str">
        <f>MONTH(P365) &amp; "/" &amp; DAY(P365) &amp; "/" &amp; YEAR(P365)</f>
        <v>12/28/2011</v>
      </c>
      <c r="M365" s="8" t="str">
        <f>MONTH(L365) &amp; "/" &amp; DAY(L365) &amp; "/" &amp; YEAR(L365)</f>
        <v>12/28/2011</v>
      </c>
      <c r="N365" s="8" t="str">
        <f>RIGHT(M365,4)</f>
        <v>2011</v>
      </c>
      <c r="O365">
        <v>1325052000</v>
      </c>
      <c r="P365" s="9">
        <v>40905.25</v>
      </c>
      <c r="Q365" s="8" t="str">
        <f>MONTH(P365) &amp; "/" &amp; DAY(P365) &amp; "/" &amp; YEAR(P365)</f>
        <v>12/28/2011</v>
      </c>
      <c r="R365" t="b">
        <v>0</v>
      </c>
      <c r="S365" t="b">
        <v>0</v>
      </c>
      <c r="T365" t="s">
        <v>23</v>
      </c>
      <c r="U365" s="5">
        <f>E365/D365</f>
        <v>1.601923076923077</v>
      </c>
      <c r="V365" s="13">
        <f>AVERAGE(E365:E1364)</f>
        <v>42786.635792778652</v>
      </c>
      <c r="W365" t="str" cm="1">
        <f t="array" ref="W365:X365">_xlfn.TEXTSPLIT(T365,"/")</f>
        <v>music</v>
      </c>
      <c r="X365" t="str">
        <v>rock</v>
      </c>
      <c r="Y365" s="1">
        <v>0</v>
      </c>
      <c r="Z365">
        <v>0</v>
      </c>
      <c r="AA365">
        <v>0</v>
      </c>
      <c r="AB365">
        <v>0</v>
      </c>
    </row>
    <row r="366" spans="1:28" ht="19.5" x14ac:dyDescent="0.4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 s="9">
        <v>43164.25</v>
      </c>
      <c r="L366" s="9" t="str">
        <f>MONTH(P366) &amp; "/" &amp; DAY(P366) &amp; "/" &amp; YEAR(P366)</f>
        <v>4/4/2018</v>
      </c>
      <c r="M366" s="8" t="str">
        <f>MONTH(L366) &amp; "/" &amp; DAY(L366) &amp; "/" &amp; YEAR(L366)</f>
        <v>4/4/2018</v>
      </c>
      <c r="N366" s="8" t="str">
        <f>RIGHT(M366,4)</f>
        <v>2018</v>
      </c>
      <c r="O366">
        <v>1522818000</v>
      </c>
      <c r="P366" s="9">
        <v>43194.208333333328</v>
      </c>
      <c r="Q366" s="8" t="str">
        <f>MONTH(P366) &amp; "/" &amp; DAY(P366) &amp; "/" &amp; YEAR(P366)</f>
        <v>4/4/2018</v>
      </c>
      <c r="R366" t="b">
        <v>0</v>
      </c>
      <c r="S366" t="b">
        <v>0</v>
      </c>
      <c r="T366" t="s">
        <v>60</v>
      </c>
      <c r="U366" s="5">
        <f>E366/D366</f>
        <v>16.163333333333334</v>
      </c>
      <c r="V366" s="13">
        <f>AVERAGE(E366:E1365)</f>
        <v>42840.812893081762</v>
      </c>
      <c r="W366" t="str" cm="1">
        <f t="array" ref="W366:X366">_xlfn.TEXTSPLIT(T366,"/")</f>
        <v>music</v>
      </c>
      <c r="X366" t="str">
        <v>indie rock</v>
      </c>
      <c r="Y366" s="1">
        <v>0</v>
      </c>
      <c r="Z366">
        <v>0</v>
      </c>
      <c r="AA366">
        <v>0</v>
      </c>
      <c r="AB366">
        <v>0</v>
      </c>
    </row>
    <row r="367" spans="1:28" ht="19.5" x14ac:dyDescent="0.4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 s="9">
        <v>42733.25</v>
      </c>
      <c r="L367" s="9" t="str">
        <f>MONTH(P367) &amp; "/" &amp; DAY(P367) &amp; "/" &amp; YEAR(P367)</f>
        <v>1/25/2017</v>
      </c>
      <c r="M367" s="8" t="str">
        <f>MONTH(L367) &amp; "/" &amp; DAY(L367) &amp; "/" &amp; YEAR(L367)</f>
        <v>1/25/2017</v>
      </c>
      <c r="N367" s="8" t="str">
        <f>RIGHT(M367,4)</f>
        <v>2017</v>
      </c>
      <c r="O367">
        <v>1485324000</v>
      </c>
      <c r="P367" s="9">
        <v>42760.25</v>
      </c>
      <c r="Q367" s="8" t="str">
        <f>MONTH(P367) &amp; "/" &amp; DAY(P367) &amp; "/" &amp; YEAR(P367)</f>
        <v>1/25/2017</v>
      </c>
      <c r="R367" t="b">
        <v>0</v>
      </c>
      <c r="S367" t="b">
        <v>0</v>
      </c>
      <c r="T367" t="s">
        <v>33</v>
      </c>
      <c r="U367" s="5">
        <f>E367/D367</f>
        <v>7.3343749999999996</v>
      </c>
      <c r="V367" s="13">
        <f>AVERAGE(E367:E1366)</f>
        <v>42885.370078740154</v>
      </c>
      <c r="W367" t="str" cm="1">
        <f t="array" ref="W367:X367">_xlfn.TEXTSPLIT(T367,"/")</f>
        <v>theater</v>
      </c>
      <c r="X367" t="str">
        <v>plays</v>
      </c>
      <c r="Y367" s="1">
        <v>0</v>
      </c>
      <c r="Z367">
        <v>0</v>
      </c>
      <c r="AA367">
        <v>0</v>
      </c>
      <c r="AB367">
        <v>0</v>
      </c>
    </row>
    <row r="368" spans="1:28" ht="19.5" x14ac:dyDescent="0.4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 s="9">
        <v>40546.25</v>
      </c>
      <c r="L368" s="9" t="str">
        <f>MONTH(P368) &amp; "/" &amp; DAY(P368) &amp; "/" &amp; YEAR(P368)</f>
        <v>1/4/2011</v>
      </c>
      <c r="M368" s="8" t="str">
        <f>MONTH(L368) &amp; "/" &amp; DAY(L368) &amp; "/" &amp; YEAR(L368)</f>
        <v>1/4/2011</v>
      </c>
      <c r="N368" s="8" t="str">
        <f>RIGHT(M368,4)</f>
        <v>2011</v>
      </c>
      <c r="O368">
        <v>1294120800</v>
      </c>
      <c r="P368" s="9">
        <v>40547.25</v>
      </c>
      <c r="Q368" s="8" t="str">
        <f>MONTH(P368) &amp; "/" &amp; DAY(P368) &amp; "/" &amp; YEAR(P368)</f>
        <v>1/4/2011</v>
      </c>
      <c r="R368" t="b">
        <v>0</v>
      </c>
      <c r="S368" t="b">
        <v>1</v>
      </c>
      <c r="T368" t="s">
        <v>33</v>
      </c>
      <c r="U368" s="5">
        <f>E368/D368</f>
        <v>5.9211111111111112</v>
      </c>
      <c r="V368" s="13">
        <f>AVERAGE(E368:E1367)</f>
        <v>42934.503154574129</v>
      </c>
      <c r="W368" t="str" cm="1">
        <f t="array" ref="W368:X368">_xlfn.TEXTSPLIT(T368,"/")</f>
        <v>theater</v>
      </c>
      <c r="X368" t="str">
        <v>plays</v>
      </c>
      <c r="Y368" s="1">
        <v>0</v>
      </c>
      <c r="Z368">
        <v>0</v>
      </c>
      <c r="AA368">
        <v>0</v>
      </c>
      <c r="AB368">
        <v>0</v>
      </c>
    </row>
    <row r="369" spans="1:28" ht="19.5" x14ac:dyDescent="0.4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 s="9">
        <v>41930.208333333336</v>
      </c>
      <c r="L369" s="9" t="str">
        <f>MONTH(P369) &amp; "/" &amp; DAY(P369) &amp; "/" &amp; YEAR(P369)</f>
        <v>11/11/2014</v>
      </c>
      <c r="M369" s="8" t="str">
        <f>MONTH(L369) &amp; "/" &amp; DAY(L369) &amp; "/" &amp; YEAR(L369)</f>
        <v>11/11/2014</v>
      </c>
      <c r="N369" s="8" t="str">
        <f>RIGHT(M369,4)</f>
        <v>2014</v>
      </c>
      <c r="O369">
        <v>1415685600</v>
      </c>
      <c r="P369" s="9">
        <v>41954.25</v>
      </c>
      <c r="Q369" s="8" t="str">
        <f>MONTH(P369) &amp; "/" &amp; DAY(P369) &amp; "/" &amp; YEAR(P369)</f>
        <v>11/11/2014</v>
      </c>
      <c r="R369" t="b">
        <v>0</v>
      </c>
      <c r="S369" t="b">
        <v>1</v>
      </c>
      <c r="T369" t="s">
        <v>33</v>
      </c>
      <c r="U369" s="5">
        <f>E369/D369</f>
        <v>0.18888888888888888</v>
      </c>
      <c r="V369" s="13">
        <f>AVERAGE(E369:E1368)</f>
        <v>42985.492890995258</v>
      </c>
      <c r="W369" t="str" cm="1">
        <f t="array" ref="W369:X369">_xlfn.TEXTSPLIT(T369,"/")</f>
        <v>theater</v>
      </c>
      <c r="X369" t="str">
        <v>plays</v>
      </c>
      <c r="Y369" s="1">
        <v>0</v>
      </c>
      <c r="Z369">
        <v>0</v>
      </c>
      <c r="AA369">
        <v>0</v>
      </c>
      <c r="AB369">
        <v>1</v>
      </c>
    </row>
    <row r="370" spans="1:28" ht="19.5" x14ac:dyDescent="0.4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 s="9">
        <v>40464.208333333336</v>
      </c>
      <c r="L370" s="9" t="str">
        <f>MONTH(P370) &amp; "/" &amp; DAY(P370) &amp; "/" &amp; YEAR(P370)</f>
        <v>11/5/2010</v>
      </c>
      <c r="M370" s="8" t="str">
        <f>MONTH(L370) &amp; "/" &amp; DAY(L370) &amp; "/" &amp; YEAR(L370)</f>
        <v>11/5/2010</v>
      </c>
      <c r="N370" s="8" t="str">
        <f>RIGHT(M370,4)</f>
        <v>2010</v>
      </c>
      <c r="O370">
        <v>1288933200</v>
      </c>
      <c r="P370" s="9">
        <v>40487.208333333336</v>
      </c>
      <c r="Q370" s="8" t="str">
        <f>MONTH(P370) &amp; "/" &amp; DAY(P370) &amp; "/" &amp; YEAR(P370)</f>
        <v>11/5/2010</v>
      </c>
      <c r="R370" t="b">
        <v>0</v>
      </c>
      <c r="S370" t="b">
        <v>1</v>
      </c>
      <c r="T370" t="s">
        <v>42</v>
      </c>
      <c r="U370" s="5">
        <f>E370/D370</f>
        <v>2.7680769230769231</v>
      </c>
      <c r="V370" s="13">
        <f>AVERAGE(E370:E1369)</f>
        <v>43050.549050632908</v>
      </c>
      <c r="W370" t="str" cm="1">
        <f t="array" ref="W370:X370">_xlfn.TEXTSPLIT(T370,"/")</f>
        <v>film &amp; video</v>
      </c>
      <c r="X370" t="str">
        <v>documentary</v>
      </c>
      <c r="Y370" s="1">
        <v>0</v>
      </c>
      <c r="Z370">
        <v>0</v>
      </c>
      <c r="AA370">
        <v>0</v>
      </c>
      <c r="AB370">
        <v>0</v>
      </c>
    </row>
    <row r="371" spans="1:28" ht="19.5" x14ac:dyDescent="0.4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 s="9">
        <v>41308.25</v>
      </c>
      <c r="L371" s="9" t="str">
        <f>MONTH(P371) &amp; "/" &amp; DAY(P371) &amp; "/" &amp; YEAR(P371)</f>
        <v>3/14/2013</v>
      </c>
      <c r="M371" s="8" t="str">
        <f>MONTH(L371) &amp; "/" &amp; DAY(L371) &amp; "/" &amp; YEAR(L371)</f>
        <v>3/14/2013</v>
      </c>
      <c r="N371" s="8" t="str">
        <f>RIGHT(M371,4)</f>
        <v>2013</v>
      </c>
      <c r="O371">
        <v>1363237200</v>
      </c>
      <c r="P371" s="9">
        <v>41347.208333333336</v>
      </c>
      <c r="Q371" s="8" t="str">
        <f>MONTH(P371) &amp; "/" &amp; DAY(P371) &amp; "/" &amp; YEAR(P371)</f>
        <v>3/14/2013</v>
      </c>
      <c r="R371" t="b">
        <v>0</v>
      </c>
      <c r="S371" t="b">
        <v>1</v>
      </c>
      <c r="T371" t="s">
        <v>269</v>
      </c>
      <c r="U371" s="5">
        <f>E371/D371</f>
        <v>2.730185185185185</v>
      </c>
      <c r="V371" s="13">
        <f>AVERAGE(E371:E1370)</f>
        <v>43095.963549920758</v>
      </c>
      <c r="W371" t="str" cm="1">
        <f t="array" ref="W371:X371">_xlfn.TEXTSPLIT(T371,"/")</f>
        <v>film &amp; video</v>
      </c>
      <c r="X371" t="str">
        <v>television</v>
      </c>
      <c r="Y371" s="1">
        <v>0</v>
      </c>
      <c r="Z371">
        <v>0</v>
      </c>
      <c r="AA371">
        <v>0</v>
      </c>
      <c r="AB371">
        <v>0</v>
      </c>
    </row>
    <row r="372" spans="1:28" ht="19.5" x14ac:dyDescent="0.4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 s="9">
        <v>43570.208333333328</v>
      </c>
      <c r="L372" s="9" t="str">
        <f>MONTH(P372) &amp; "/" &amp; DAY(P372) &amp; "/" &amp; YEAR(P372)</f>
        <v>4/21/2019</v>
      </c>
      <c r="M372" s="8" t="str">
        <f>MONTH(L372) &amp; "/" &amp; DAY(L372) &amp; "/" &amp; YEAR(L372)</f>
        <v>4/21/2019</v>
      </c>
      <c r="N372" s="8" t="str">
        <f>RIGHT(M372,4)</f>
        <v>2019</v>
      </c>
      <c r="O372">
        <v>1555822800</v>
      </c>
      <c r="P372" s="9">
        <v>43576.208333333328</v>
      </c>
      <c r="Q372" s="8" t="str">
        <f>MONTH(P372) &amp; "/" &amp; DAY(P372) &amp; "/" &amp; YEAR(P372)</f>
        <v>4/21/2019</v>
      </c>
      <c r="R372" t="b">
        <v>0</v>
      </c>
      <c r="S372" t="b">
        <v>0</v>
      </c>
      <c r="T372" t="s">
        <v>33</v>
      </c>
      <c r="U372" s="5">
        <f>E372/D372</f>
        <v>1.593633125556545</v>
      </c>
      <c r="V372" s="13">
        <f>AVERAGE(E372:E1371)</f>
        <v>43140.968253968254</v>
      </c>
      <c r="W372" t="str" cm="1">
        <f t="array" ref="W372:X372">_xlfn.TEXTSPLIT(T372,"/")</f>
        <v>theater</v>
      </c>
      <c r="X372" t="str">
        <v>plays</v>
      </c>
      <c r="Y372" s="1">
        <v>0</v>
      </c>
      <c r="Z372">
        <v>0</v>
      </c>
      <c r="AA372">
        <v>0</v>
      </c>
      <c r="AB372">
        <v>0</v>
      </c>
    </row>
    <row r="373" spans="1:28" ht="19.5" x14ac:dyDescent="0.4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 s="9">
        <v>42043.25</v>
      </c>
      <c r="L373" s="9" t="str">
        <f>MONTH(P373) &amp; "/" &amp; DAY(P373) &amp; "/" &amp; YEAR(P373)</f>
        <v>3/31/2015</v>
      </c>
      <c r="M373" s="8" t="str">
        <f>MONTH(L373) &amp; "/" &amp; DAY(L373) &amp; "/" &amp; YEAR(L373)</f>
        <v>3/31/2015</v>
      </c>
      <c r="N373" s="8" t="str">
        <f>RIGHT(M373,4)</f>
        <v>2015</v>
      </c>
      <c r="O373">
        <v>1427778000</v>
      </c>
      <c r="P373" s="9">
        <v>42094.208333333328</v>
      </c>
      <c r="Q373" s="8" t="str">
        <f>MONTH(P373) &amp; "/" &amp; DAY(P373) &amp; "/" &amp; YEAR(P373)</f>
        <v>3/31/2015</v>
      </c>
      <c r="R373" t="b">
        <v>0</v>
      </c>
      <c r="S373" t="b">
        <v>0</v>
      </c>
      <c r="T373" t="s">
        <v>33</v>
      </c>
      <c r="U373" s="5">
        <f>E373/D373</f>
        <v>0.67869978858350954</v>
      </c>
      <c r="V373" s="13">
        <f>AVERAGE(E373:E1372)</f>
        <v>42925.031796502386</v>
      </c>
      <c r="W373" t="str" cm="1">
        <f t="array" ref="W373:X373">_xlfn.TEXTSPLIT(T373,"/")</f>
        <v>theater</v>
      </c>
      <c r="X373" t="str">
        <v>plays</v>
      </c>
      <c r="Y373" s="1">
        <v>0</v>
      </c>
      <c r="Z373">
        <v>0</v>
      </c>
      <c r="AA373">
        <v>0</v>
      </c>
      <c r="AB373">
        <v>1</v>
      </c>
    </row>
    <row r="374" spans="1:28" ht="33.75" x14ac:dyDescent="0.4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 s="9">
        <v>42012.25</v>
      </c>
      <c r="L374" s="9" t="str">
        <f>MONTH(P374) &amp; "/" &amp; DAY(P374) &amp; "/" &amp; YEAR(P374)</f>
        <v>1/28/2015</v>
      </c>
      <c r="M374" s="8" t="str">
        <f>MONTH(L374) &amp; "/" &amp; DAY(L374) &amp; "/" &amp; YEAR(L374)</f>
        <v>1/28/2015</v>
      </c>
      <c r="N374" s="8" t="str">
        <f>RIGHT(M374,4)</f>
        <v>2015</v>
      </c>
      <c r="O374">
        <v>1422424800</v>
      </c>
      <c r="P374" s="9">
        <v>42032.25</v>
      </c>
      <c r="Q374" s="8" t="str">
        <f>MONTH(P374) &amp; "/" &amp; DAY(P374) &amp; "/" &amp; YEAR(P374)</f>
        <v>1/28/2015</v>
      </c>
      <c r="R374" t="b">
        <v>0</v>
      </c>
      <c r="S374" t="b">
        <v>1</v>
      </c>
      <c r="T374" t="s">
        <v>42</v>
      </c>
      <c r="U374" s="5">
        <f>E374/D374</f>
        <v>15.915555555555555</v>
      </c>
      <c r="V374" s="13">
        <f>AVERAGE(E374:E1373)</f>
        <v>42788.909235668791</v>
      </c>
      <c r="W374" t="str" cm="1">
        <f t="array" ref="W374:X374">_xlfn.TEXTSPLIT(T374,"/")</f>
        <v>film &amp; video</v>
      </c>
      <c r="X374" t="str">
        <v>documentary</v>
      </c>
      <c r="Y374" s="1">
        <v>0</v>
      </c>
      <c r="Z374">
        <v>0</v>
      </c>
      <c r="AA374">
        <v>0</v>
      </c>
      <c r="AB374">
        <v>0</v>
      </c>
    </row>
    <row r="375" spans="1:28" ht="19.5" x14ac:dyDescent="0.4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 s="9">
        <v>42964.208333333328</v>
      </c>
      <c r="L375" s="9" t="str">
        <f>MONTH(P375) &amp; "/" &amp; DAY(P375) &amp; "/" &amp; YEAR(P375)</f>
        <v>8/25/2017</v>
      </c>
      <c r="M375" s="8" t="str">
        <f>MONTH(L375) &amp; "/" &amp; DAY(L375) &amp; "/" &amp; YEAR(L375)</f>
        <v>8/25/2017</v>
      </c>
      <c r="N375" s="8" t="str">
        <f>RIGHT(M375,4)</f>
        <v>2017</v>
      </c>
      <c r="O375">
        <v>1503637200</v>
      </c>
      <c r="P375" s="9">
        <v>42972.208333333328</v>
      </c>
      <c r="Q375" s="8" t="str">
        <f>MONTH(P375) &amp; "/" &amp; DAY(P375) &amp; "/" &amp; YEAR(P375)</f>
        <v>8/25/2017</v>
      </c>
      <c r="R375" t="b">
        <v>0</v>
      </c>
      <c r="S375" t="b">
        <v>0</v>
      </c>
      <c r="T375" t="s">
        <v>33</v>
      </c>
      <c r="U375" s="5">
        <f>E375/D375</f>
        <v>7.3018222222222224</v>
      </c>
      <c r="V375" s="13">
        <f>AVERAGE(E375:E1374)</f>
        <v>42834.307814992026</v>
      </c>
      <c r="W375" t="str" cm="1">
        <f t="array" ref="W375:X375">_xlfn.TEXTSPLIT(T375,"/")</f>
        <v>theater</v>
      </c>
      <c r="X375" t="str">
        <v>plays</v>
      </c>
      <c r="Y375" s="1">
        <v>0</v>
      </c>
      <c r="Z375">
        <v>0</v>
      </c>
      <c r="AA375">
        <v>0</v>
      </c>
      <c r="AB375">
        <v>0</v>
      </c>
    </row>
    <row r="376" spans="1:28" ht="33.75" x14ac:dyDescent="0.4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 s="9">
        <v>43476.25</v>
      </c>
      <c r="L376" s="9" t="str">
        <f>MONTH(P376) &amp; "/" &amp; DAY(P376) &amp; "/" &amp; YEAR(P376)</f>
        <v>1/16/2019</v>
      </c>
      <c r="M376" s="8" t="str">
        <f>MONTH(L376) &amp; "/" &amp; DAY(L376) &amp; "/" &amp; YEAR(L376)</f>
        <v>1/16/2019</v>
      </c>
      <c r="N376" s="8" t="str">
        <f>RIGHT(M376,4)</f>
        <v>2019</v>
      </c>
      <c r="O376">
        <v>1547618400</v>
      </c>
      <c r="P376" s="9">
        <v>43481.25</v>
      </c>
      <c r="Q376" s="8" t="str">
        <f>MONTH(P376) &amp; "/" &amp; DAY(P376) &amp; "/" &amp; YEAR(P376)</f>
        <v>1/16/2019</v>
      </c>
      <c r="R376" t="b">
        <v>0</v>
      </c>
      <c r="S376" t="b">
        <v>1</v>
      </c>
      <c r="T376" t="s">
        <v>42</v>
      </c>
      <c r="U376" s="5">
        <f>E376/D376</f>
        <v>0.13185782556750297</v>
      </c>
      <c r="V376" s="13">
        <f>AVERAGE(E376:E1375)</f>
        <v>42640.2875399361</v>
      </c>
      <c r="W376" t="str" cm="1">
        <f t="array" ref="W376:X376">_xlfn.TEXTSPLIT(T376,"/")</f>
        <v>film &amp; video</v>
      </c>
      <c r="X376" t="str">
        <v>documentary</v>
      </c>
      <c r="Y376" s="1">
        <v>0</v>
      </c>
      <c r="Z376">
        <v>0</v>
      </c>
      <c r="AA376">
        <v>0</v>
      </c>
      <c r="AB376">
        <v>1</v>
      </c>
    </row>
    <row r="377" spans="1:28" ht="33.75" x14ac:dyDescent="0.4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 s="9">
        <v>42293.208333333328</v>
      </c>
      <c r="L377" s="9" t="str">
        <f>MONTH(P377) &amp; "/" &amp; DAY(P377) &amp; "/" &amp; YEAR(P377)</f>
        <v>12/12/2015</v>
      </c>
      <c r="M377" s="8" t="str">
        <f>MONTH(L377) &amp; "/" &amp; DAY(L377) &amp; "/" &amp; YEAR(L377)</f>
        <v>12/12/2015</v>
      </c>
      <c r="N377" s="8" t="str">
        <f>RIGHT(M377,4)</f>
        <v>2015</v>
      </c>
      <c r="O377">
        <v>1449900000</v>
      </c>
      <c r="P377" s="9">
        <v>42350.25</v>
      </c>
      <c r="Q377" s="8" t="str">
        <f>MONTH(P377) &amp; "/" &amp; DAY(P377) &amp; "/" &amp; YEAR(P377)</f>
        <v>12/12/2015</v>
      </c>
      <c r="R377" t="b">
        <v>0</v>
      </c>
      <c r="S377" t="b">
        <v>0</v>
      </c>
      <c r="T377" t="s">
        <v>60</v>
      </c>
      <c r="U377" s="5">
        <f>E377/D377</f>
        <v>0.54777777777777781</v>
      </c>
      <c r="V377" s="13">
        <f>AVERAGE(E377:E1376)</f>
        <v>42673.195200000002</v>
      </c>
      <c r="W377" t="str" cm="1">
        <f t="array" ref="W377:X377">_xlfn.TEXTSPLIT(T377,"/")</f>
        <v>music</v>
      </c>
      <c r="X377" t="str">
        <v>indie rock</v>
      </c>
      <c r="Y377" s="1">
        <v>0</v>
      </c>
      <c r="Z377">
        <v>0</v>
      </c>
      <c r="AA377">
        <v>0</v>
      </c>
      <c r="AB377">
        <v>1</v>
      </c>
    </row>
    <row r="378" spans="1:28" ht="19.5" x14ac:dyDescent="0.4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 s="9">
        <v>41826.208333333336</v>
      </c>
      <c r="L378" s="9" t="str">
        <f>MONTH(P378) &amp; "/" &amp; DAY(P378) &amp; "/" &amp; YEAR(P378)</f>
        <v>7/12/2014</v>
      </c>
      <c r="M378" s="8" t="str">
        <f>MONTH(L378) &amp; "/" &amp; DAY(L378) &amp; "/" &amp; YEAR(L378)</f>
        <v>7/12/2014</v>
      </c>
      <c r="N378" s="8" t="str">
        <f>RIGHT(M378,4)</f>
        <v>2014</v>
      </c>
      <c r="O378">
        <v>1405141200</v>
      </c>
      <c r="P378" s="9">
        <v>41832.208333333336</v>
      </c>
      <c r="Q378" s="8" t="str">
        <f>MONTH(P378) &amp; "/" &amp; DAY(P378) &amp; "/" &amp; YEAR(P378)</f>
        <v>7/12/2014</v>
      </c>
      <c r="R378" t="b">
        <v>0</v>
      </c>
      <c r="S378" t="b">
        <v>0</v>
      </c>
      <c r="T378" t="s">
        <v>23</v>
      </c>
      <c r="U378" s="5">
        <f>E378/D378</f>
        <v>3.6102941176470589</v>
      </c>
      <c r="V378" s="13">
        <f>AVERAGE(E378:E1377)</f>
        <v>42739.211538461539</v>
      </c>
      <c r="W378" t="str" cm="1">
        <f t="array" ref="W378:X378">_xlfn.TEXTSPLIT(T378,"/")</f>
        <v>music</v>
      </c>
      <c r="X378" t="str">
        <v>rock</v>
      </c>
      <c r="Y378" s="1">
        <v>0</v>
      </c>
      <c r="Z378">
        <v>0</v>
      </c>
      <c r="AA378">
        <v>0</v>
      </c>
      <c r="AB378">
        <v>0</v>
      </c>
    </row>
    <row r="379" spans="1:28" ht="19.5" x14ac:dyDescent="0.4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 s="9">
        <v>43760.208333333328</v>
      </c>
      <c r="L379" s="9" t="str">
        <f>MONTH(P379) &amp; "/" &amp; DAY(P379) &amp; "/" &amp; YEAR(P379)</f>
        <v>11/5/2019</v>
      </c>
      <c r="M379" s="8" t="str">
        <f>MONTH(L379) &amp; "/" &amp; DAY(L379) &amp; "/" &amp; YEAR(L379)</f>
        <v>11/5/2019</v>
      </c>
      <c r="N379" s="8" t="str">
        <f>RIGHT(M379,4)</f>
        <v>2019</v>
      </c>
      <c r="O379">
        <v>1572933600</v>
      </c>
      <c r="P379" s="9">
        <v>43774.25</v>
      </c>
      <c r="Q379" s="8" t="str">
        <f>MONTH(P379) &amp; "/" &amp; DAY(P379) &amp; "/" &amp; YEAR(P379)</f>
        <v>11/5/2019</v>
      </c>
      <c r="R379" t="b">
        <v>0</v>
      </c>
      <c r="S379" t="b">
        <v>0</v>
      </c>
      <c r="T379" t="s">
        <v>33</v>
      </c>
      <c r="U379" s="5">
        <f>E379/D379</f>
        <v>0.10257545271629778</v>
      </c>
      <c r="V379" s="13">
        <f>AVERAGE(E379:E1378)</f>
        <v>42788.110754414127</v>
      </c>
      <c r="W379" t="str" cm="1">
        <f t="array" ref="W379:X379">_xlfn.TEXTSPLIT(T379,"/")</f>
        <v>theater</v>
      </c>
      <c r="X379" t="str">
        <v>plays</v>
      </c>
      <c r="Y379" s="1">
        <v>0</v>
      </c>
      <c r="Z379">
        <v>0</v>
      </c>
      <c r="AA379">
        <v>0</v>
      </c>
      <c r="AB379">
        <v>1</v>
      </c>
    </row>
    <row r="380" spans="1:28" ht="19.5" x14ac:dyDescent="0.4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 s="9">
        <v>43241.208333333328</v>
      </c>
      <c r="L380" s="9" t="str">
        <f>MONTH(P380) &amp; "/" &amp; DAY(P380) &amp; "/" &amp; YEAR(P380)</f>
        <v>6/28/2018</v>
      </c>
      <c r="M380" s="8" t="str">
        <f>MONTH(L380) &amp; "/" &amp; DAY(L380) &amp; "/" &amp; YEAR(L380)</f>
        <v>6/28/2018</v>
      </c>
      <c r="N380" s="8" t="str">
        <f>RIGHT(M380,4)</f>
        <v>2018</v>
      </c>
      <c r="O380">
        <v>1530162000</v>
      </c>
      <c r="P380" s="9">
        <v>43279.208333333328</v>
      </c>
      <c r="Q380" s="8" t="str">
        <f>MONTH(P380) &amp; "/" &amp; DAY(P380) &amp; "/" &amp; YEAR(P380)</f>
        <v>6/28/2018</v>
      </c>
      <c r="R380" t="b">
        <v>0</v>
      </c>
      <c r="S380" t="b">
        <v>0</v>
      </c>
      <c r="T380" t="s">
        <v>42</v>
      </c>
      <c r="U380" s="5">
        <f>E380/D380</f>
        <v>0.13962962962962963</v>
      </c>
      <c r="V380" s="13">
        <f>AVERAGE(E380:E1379)</f>
        <v>42848.705787781349</v>
      </c>
      <c r="W380" t="str" cm="1">
        <f t="array" ref="W380:X380">_xlfn.TEXTSPLIT(T380,"/")</f>
        <v>film &amp; video</v>
      </c>
      <c r="X380" t="str">
        <v>documentary</v>
      </c>
      <c r="Y380" s="1">
        <v>0</v>
      </c>
      <c r="Z380">
        <v>0</v>
      </c>
      <c r="AA380">
        <v>0</v>
      </c>
      <c r="AB380">
        <v>1</v>
      </c>
    </row>
    <row r="381" spans="1:28" ht="19.5" x14ac:dyDescent="0.4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 s="9">
        <v>40843.208333333336</v>
      </c>
      <c r="L381" s="9" t="str">
        <f>MONTH(P381) &amp; "/" &amp; DAY(P381) &amp; "/" &amp; YEAR(P381)</f>
        <v>11/10/2011</v>
      </c>
      <c r="M381" s="8" t="str">
        <f>MONTH(L381) &amp; "/" &amp; DAY(L381) &amp; "/" &amp; YEAR(L381)</f>
        <v>11/10/2011</v>
      </c>
      <c r="N381" s="8" t="str">
        <f>RIGHT(M381,4)</f>
        <v>2011</v>
      </c>
      <c r="O381">
        <v>1320904800</v>
      </c>
      <c r="P381" s="9">
        <v>40857.25</v>
      </c>
      <c r="Q381" s="8" t="str">
        <f>MONTH(P381) &amp; "/" &amp; DAY(P381) &amp; "/" &amp; YEAR(P381)</f>
        <v>11/10/2011</v>
      </c>
      <c r="R381" t="b">
        <v>0</v>
      </c>
      <c r="S381" t="b">
        <v>0</v>
      </c>
      <c r="T381" t="s">
        <v>33</v>
      </c>
      <c r="U381" s="5">
        <f>E381/D381</f>
        <v>0.40444444444444444</v>
      </c>
      <c r="V381" s="13">
        <f>AVERAGE(E381:E1380)</f>
        <v>42877.637681159424</v>
      </c>
      <c r="W381" t="str" cm="1">
        <f t="array" ref="W381:X381">_xlfn.TEXTSPLIT(T381,"/")</f>
        <v>theater</v>
      </c>
      <c r="X381" t="str">
        <v>plays</v>
      </c>
      <c r="Y381" s="1">
        <v>0</v>
      </c>
      <c r="Z381">
        <v>0</v>
      </c>
      <c r="AA381">
        <v>0</v>
      </c>
      <c r="AB381">
        <v>1</v>
      </c>
    </row>
    <row r="382" spans="1:28" ht="33.75" x14ac:dyDescent="0.4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 s="9">
        <v>41448.208333333336</v>
      </c>
      <c r="L382" s="9" t="str">
        <f>MONTH(P382) &amp; "/" &amp; DAY(P382) &amp; "/" &amp; YEAR(P382)</f>
        <v>6/28/2013</v>
      </c>
      <c r="M382" s="8" t="str">
        <f>MONTH(L382) &amp; "/" &amp; DAY(L382) &amp; "/" &amp; YEAR(L382)</f>
        <v>6/28/2013</v>
      </c>
      <c r="N382" s="8" t="str">
        <f>RIGHT(M382,4)</f>
        <v>2013</v>
      </c>
      <c r="O382">
        <v>1372395600</v>
      </c>
      <c r="P382" s="9">
        <v>41453.208333333336</v>
      </c>
      <c r="Q382" s="8" t="str">
        <f>MONTH(P382) &amp; "/" &amp; DAY(P382) &amp; "/" &amp; YEAR(P382)</f>
        <v>6/28/2013</v>
      </c>
      <c r="R382" t="b">
        <v>0</v>
      </c>
      <c r="S382" t="b">
        <v>0</v>
      </c>
      <c r="T382" t="s">
        <v>33</v>
      </c>
      <c r="U382" s="5">
        <f>E382/D382</f>
        <v>1.6032</v>
      </c>
      <c r="V382" s="13">
        <f>AVERAGE(E382:E1381)</f>
        <v>42942.098387096776</v>
      </c>
      <c r="W382" t="str" cm="1">
        <f t="array" ref="W382:X382">_xlfn.TEXTSPLIT(T382,"/")</f>
        <v>theater</v>
      </c>
      <c r="X382" t="str">
        <v>plays</v>
      </c>
      <c r="Y382" s="1">
        <v>0</v>
      </c>
      <c r="Z382">
        <v>0</v>
      </c>
      <c r="AA382">
        <v>0</v>
      </c>
      <c r="AB382">
        <v>0</v>
      </c>
    </row>
    <row r="383" spans="1:28" ht="19.5" x14ac:dyDescent="0.4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 s="9">
        <v>42163.208333333328</v>
      </c>
      <c r="L383" s="9" t="str">
        <f>MONTH(P383) &amp; "/" &amp; DAY(P383) &amp; "/" &amp; YEAR(P383)</f>
        <v>7/24/2015</v>
      </c>
      <c r="M383" s="8" t="str">
        <f>MONTH(L383) &amp; "/" &amp; DAY(L383) &amp; "/" &amp; YEAR(L383)</f>
        <v>7/24/2015</v>
      </c>
      <c r="N383" s="8" t="str">
        <f>RIGHT(M383,4)</f>
        <v>2015</v>
      </c>
      <c r="O383">
        <v>1437714000</v>
      </c>
      <c r="P383" s="9">
        <v>42209.208333333328</v>
      </c>
      <c r="Q383" s="8" t="str">
        <f>MONTH(P383) &amp; "/" &amp; DAY(P383) &amp; "/" &amp; YEAR(P383)</f>
        <v>7/24/2015</v>
      </c>
      <c r="R383" t="b">
        <v>0</v>
      </c>
      <c r="S383" t="b">
        <v>0</v>
      </c>
      <c r="T383" t="s">
        <v>33</v>
      </c>
      <c r="U383" s="5">
        <f>E383/D383</f>
        <v>1.8394339622641509</v>
      </c>
      <c r="V383" s="13">
        <f>AVERAGE(E383:E1382)</f>
        <v>43004.99676898223</v>
      </c>
      <c r="W383" t="str" cm="1">
        <f t="array" ref="W383:X383">_xlfn.TEXTSPLIT(T383,"/")</f>
        <v>theater</v>
      </c>
      <c r="X383" t="str">
        <v>plays</v>
      </c>
      <c r="Y383" s="1">
        <v>0</v>
      </c>
      <c r="Z383">
        <v>0</v>
      </c>
      <c r="AA383">
        <v>0</v>
      </c>
      <c r="AB383">
        <v>0</v>
      </c>
    </row>
    <row r="384" spans="1:28" ht="33.75" x14ac:dyDescent="0.4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 s="9">
        <v>43024.208333333328</v>
      </c>
      <c r="L384" s="9" t="str">
        <f>MONTH(P384) &amp; "/" &amp; DAY(P384) &amp; "/" &amp; YEAR(P384)</f>
        <v>11/4/2017</v>
      </c>
      <c r="M384" s="8" t="str">
        <f>MONTH(L384) &amp; "/" &amp; DAY(L384) &amp; "/" &amp; YEAR(L384)</f>
        <v>11/4/2017</v>
      </c>
      <c r="N384" s="8" t="str">
        <f>RIGHT(M384,4)</f>
        <v>2017</v>
      </c>
      <c r="O384">
        <v>1509771600</v>
      </c>
      <c r="P384" s="9">
        <v>43043.208333333328</v>
      </c>
      <c r="Q384" s="8" t="str">
        <f>MONTH(P384) &amp; "/" &amp; DAY(P384) &amp; "/" &amp; YEAR(P384)</f>
        <v>11/4/2017</v>
      </c>
      <c r="R384" t="b">
        <v>0</v>
      </c>
      <c r="S384" t="b">
        <v>0</v>
      </c>
      <c r="T384" t="s">
        <v>122</v>
      </c>
      <c r="U384" s="5">
        <f>E384/D384</f>
        <v>0.63769230769230767</v>
      </c>
      <c r="V384" s="13">
        <f>AVERAGE(E384:E1383)</f>
        <v>43058.809061488675</v>
      </c>
      <c r="W384" t="str" cm="1">
        <f t="array" ref="W384:X384">_xlfn.TEXTSPLIT(T384,"/")</f>
        <v>photography</v>
      </c>
      <c r="X384" t="str">
        <v>photography books</v>
      </c>
      <c r="Y384" s="1">
        <v>0</v>
      </c>
      <c r="Z384">
        <v>0</v>
      </c>
      <c r="AA384">
        <v>0</v>
      </c>
      <c r="AB384">
        <v>1</v>
      </c>
    </row>
    <row r="385" spans="1:28" ht="19.5" x14ac:dyDescent="0.4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 s="9">
        <v>43509.25</v>
      </c>
      <c r="L385" s="9" t="str">
        <f>MONTH(P385) &amp; "/" &amp; DAY(P385) &amp; "/" &amp; YEAR(P385)</f>
        <v>2/19/2019</v>
      </c>
      <c r="M385" s="8" t="str">
        <f>MONTH(L385) &amp; "/" &amp; DAY(L385) &amp; "/" &amp; YEAR(L385)</f>
        <v>2/19/2019</v>
      </c>
      <c r="N385" s="8" t="str">
        <f>RIGHT(M385,4)</f>
        <v>2019</v>
      </c>
      <c r="O385">
        <v>1550556000</v>
      </c>
      <c r="P385" s="9">
        <v>43515.25</v>
      </c>
      <c r="Q385" s="8" t="str">
        <f>MONTH(P385) &amp; "/" &amp; DAY(P385) &amp; "/" &amp; YEAR(P385)</f>
        <v>2/19/2019</v>
      </c>
      <c r="R385" t="b">
        <v>0</v>
      </c>
      <c r="S385" t="b">
        <v>1</v>
      </c>
      <c r="T385" t="s">
        <v>17</v>
      </c>
      <c r="U385" s="5">
        <f>E385/D385</f>
        <v>2.2538095238095237</v>
      </c>
      <c r="V385" s="13">
        <f>AVERAGE(E385:E1384)</f>
        <v>43119.191247974071</v>
      </c>
      <c r="W385" t="str" cm="1">
        <f t="array" ref="W385:X385">_xlfn.TEXTSPLIT(T385,"/")</f>
        <v>food</v>
      </c>
      <c r="X385" t="str">
        <v>food trucks</v>
      </c>
      <c r="Y385" s="1">
        <v>0</v>
      </c>
      <c r="Z385">
        <v>0</v>
      </c>
      <c r="AA385">
        <v>0</v>
      </c>
      <c r="AB385">
        <v>0</v>
      </c>
    </row>
    <row r="386" spans="1:28" ht="19.5" x14ac:dyDescent="0.4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 s="9">
        <v>42776.25</v>
      </c>
      <c r="L386" s="9" t="str">
        <f>MONTH(P386) &amp; "/" &amp; DAY(P386) &amp; "/" &amp; YEAR(P386)</f>
        <v>3/9/2017</v>
      </c>
      <c r="M386" s="8" t="str">
        <f>MONTH(L386) &amp; "/" &amp; DAY(L386) &amp; "/" &amp; YEAR(L386)</f>
        <v>3/9/2017</v>
      </c>
      <c r="N386" s="8" t="str">
        <f>RIGHT(M386,4)</f>
        <v>2017</v>
      </c>
      <c r="O386">
        <v>1489039200</v>
      </c>
      <c r="P386" s="9">
        <v>42803.25</v>
      </c>
      <c r="Q386" s="8" t="str">
        <f>MONTH(P386) &amp; "/" &amp; DAY(P386) &amp; "/" &amp; YEAR(P386)</f>
        <v>3/9/2017</v>
      </c>
      <c r="R386" t="b">
        <v>1</v>
      </c>
      <c r="S386" t="b">
        <v>1</v>
      </c>
      <c r="T386" t="s">
        <v>42</v>
      </c>
      <c r="U386" s="5">
        <f>E386/D386</f>
        <v>1.7200961538461539</v>
      </c>
      <c r="V386" s="13">
        <f>AVERAGE(E386:E1385)</f>
        <v>43166.139610389611</v>
      </c>
      <c r="W386" t="str" cm="1">
        <f t="array" ref="W386:X386">_xlfn.TEXTSPLIT(T386,"/")</f>
        <v>film &amp; video</v>
      </c>
      <c r="X386" t="str">
        <v>documentary</v>
      </c>
      <c r="Y386" s="1">
        <v>0</v>
      </c>
      <c r="Z386">
        <v>0</v>
      </c>
      <c r="AA386">
        <v>0</v>
      </c>
      <c r="AB386">
        <v>0</v>
      </c>
    </row>
    <row r="387" spans="1:28" ht="33.75" x14ac:dyDescent="0.4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 s="9">
        <v>43553.208333333328</v>
      </c>
      <c r="L387" s="9" t="str">
        <f>MONTH(P387) &amp; "/" &amp; DAY(P387) &amp; "/" &amp; YEAR(P387)</f>
        <v>4/30/2019</v>
      </c>
      <c r="M387" s="8" t="str">
        <f>MONTH(L387) &amp; "/" &amp; DAY(L387) &amp; "/" &amp; YEAR(L387)</f>
        <v>4/30/2019</v>
      </c>
      <c r="N387" s="8" t="str">
        <f>RIGHT(M387,4)</f>
        <v>2019</v>
      </c>
      <c r="O387">
        <v>1556600400</v>
      </c>
      <c r="P387" s="9">
        <v>43585.208333333328</v>
      </c>
      <c r="Q387" s="8" t="str">
        <f>MONTH(P387) &amp; "/" &amp; DAY(P387) &amp; "/" &amp; YEAR(P387)</f>
        <v>4/30/2019</v>
      </c>
      <c r="R387" t="b">
        <v>0</v>
      </c>
      <c r="S387" t="b">
        <v>0</v>
      </c>
      <c r="T387" t="s">
        <v>68</v>
      </c>
      <c r="U387" s="5">
        <f>E387/D387</f>
        <v>1.4616709511568124</v>
      </c>
      <c r="V387" s="13">
        <f>AVERAGE(E387:E1386)</f>
        <v>42916.362601626017</v>
      </c>
      <c r="W387" t="str" cm="1">
        <f t="array" ref="W387:X387">_xlfn.TEXTSPLIT(T387,"/")</f>
        <v>publishing</v>
      </c>
      <c r="X387" t="str">
        <v>nonfiction</v>
      </c>
      <c r="Y387" s="1">
        <v>0</v>
      </c>
      <c r="Z387">
        <v>0</v>
      </c>
      <c r="AA387">
        <v>0</v>
      </c>
      <c r="AB387">
        <v>0</v>
      </c>
    </row>
    <row r="388" spans="1:28" ht="33.75" x14ac:dyDescent="0.4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 s="9">
        <v>40355.208333333336</v>
      </c>
      <c r="L388" s="9" t="str">
        <f>MONTH(P388) &amp; "/" &amp; DAY(P388) &amp; "/" &amp; YEAR(P388)</f>
        <v>7/8/2010</v>
      </c>
      <c r="M388" s="8" t="str">
        <f>MONTH(L388) &amp; "/" &amp; DAY(L388) &amp; "/" &amp; YEAR(L388)</f>
        <v>7/8/2010</v>
      </c>
      <c r="N388" s="8" t="str">
        <f>RIGHT(M388,4)</f>
        <v>2010</v>
      </c>
      <c r="O388">
        <v>1278565200</v>
      </c>
      <c r="P388" s="9">
        <v>40367.208333333336</v>
      </c>
      <c r="Q388" s="8" t="str">
        <f>MONTH(P388) &amp; "/" &amp; DAY(P388) &amp; "/" &amp; YEAR(P388)</f>
        <v>7/8/2010</v>
      </c>
      <c r="R388" t="b">
        <v>0</v>
      </c>
      <c r="S388" t="b">
        <v>0</v>
      </c>
      <c r="T388" t="s">
        <v>33</v>
      </c>
      <c r="U388" s="5">
        <f>E388/D388</f>
        <v>0.76423616236162362</v>
      </c>
      <c r="V388" s="13">
        <f>AVERAGE(E388:E1387)</f>
        <v>42893.654723127038</v>
      </c>
      <c r="W388" t="str" cm="1">
        <f t="array" ref="W388:X388">_xlfn.TEXTSPLIT(T388,"/")</f>
        <v>theater</v>
      </c>
      <c r="X388" t="str">
        <v>plays</v>
      </c>
      <c r="Y388" s="1">
        <v>0</v>
      </c>
      <c r="Z388">
        <v>0</v>
      </c>
      <c r="AA388">
        <v>0</v>
      </c>
      <c r="AB388">
        <v>1</v>
      </c>
    </row>
    <row r="389" spans="1:28" ht="19.5" x14ac:dyDescent="0.4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 s="9">
        <v>41072.208333333336</v>
      </c>
      <c r="L389" s="9" t="str">
        <f>MONTH(P389) &amp; "/" &amp; DAY(P389) &amp; "/" &amp; YEAR(P389)</f>
        <v>6/17/2012</v>
      </c>
      <c r="M389" s="8" t="str">
        <f>MONTH(L389) &amp; "/" &amp; DAY(L389) &amp; "/" &amp; YEAR(L389)</f>
        <v>6/17/2012</v>
      </c>
      <c r="N389" s="8" t="str">
        <f>RIGHT(M389,4)</f>
        <v>2012</v>
      </c>
      <c r="O389">
        <v>1339909200</v>
      </c>
      <c r="P389" s="9">
        <v>41077.208333333336</v>
      </c>
      <c r="Q389" s="8" t="str">
        <f>MONTH(P389) &amp; "/" &amp; DAY(P389) &amp; "/" &amp; YEAR(P389)</f>
        <v>6/17/2012</v>
      </c>
      <c r="R389" t="b">
        <v>0</v>
      </c>
      <c r="S389" t="b">
        <v>0</v>
      </c>
      <c r="T389" t="s">
        <v>65</v>
      </c>
      <c r="U389" s="5">
        <f>E389/D389</f>
        <v>0.39261467889908258</v>
      </c>
      <c r="V389" s="13">
        <f>AVERAGE(E389:E1388)</f>
        <v>42794.69820554649</v>
      </c>
      <c r="W389" t="str" cm="1">
        <f t="array" ref="W389:X389">_xlfn.TEXTSPLIT(T389,"/")</f>
        <v>technology</v>
      </c>
      <c r="X389" t="str">
        <v>wearables</v>
      </c>
      <c r="Y389" s="1">
        <v>0</v>
      </c>
      <c r="Z389">
        <v>0</v>
      </c>
      <c r="AA389">
        <v>0</v>
      </c>
      <c r="AB389">
        <v>1</v>
      </c>
    </row>
    <row r="390" spans="1:28" ht="19.5" x14ac:dyDescent="0.4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 s="9">
        <v>40912.25</v>
      </c>
      <c r="L390" s="9" t="str">
        <f>MONTH(P390) &amp; "/" &amp; DAY(P390) &amp; "/" &amp; YEAR(P390)</f>
        <v>1/6/2012</v>
      </c>
      <c r="M390" s="8" t="str">
        <f>MONTH(L390) &amp; "/" &amp; DAY(L390) &amp; "/" &amp; YEAR(L390)</f>
        <v>1/6/2012</v>
      </c>
      <c r="N390" s="8" t="str">
        <f>RIGHT(M390,4)</f>
        <v>2012</v>
      </c>
      <c r="O390">
        <v>1325829600</v>
      </c>
      <c r="P390" s="9">
        <v>40914.25</v>
      </c>
      <c r="Q390" s="8" t="str">
        <f>MONTH(P390) &amp; "/" &amp; DAY(P390) &amp; "/" &amp; YEAR(P390)</f>
        <v>1/6/2012</v>
      </c>
      <c r="R390" t="b">
        <v>0</v>
      </c>
      <c r="S390" t="b">
        <v>0</v>
      </c>
      <c r="T390" t="s">
        <v>60</v>
      </c>
      <c r="U390" s="5">
        <f>E390/D390</f>
        <v>0.11270034843205574</v>
      </c>
      <c r="V390" s="13">
        <f>AVERAGE(E390:E1389)</f>
        <v>42794.697712418303</v>
      </c>
      <c r="W390" t="str" cm="1">
        <f t="array" ref="W390:X390">_xlfn.TEXTSPLIT(T390,"/")</f>
        <v>music</v>
      </c>
      <c r="X390" t="str">
        <v>indie rock</v>
      </c>
      <c r="Y390" s="1">
        <v>1</v>
      </c>
      <c r="Z390">
        <v>0</v>
      </c>
      <c r="AA390">
        <v>0</v>
      </c>
      <c r="AB390">
        <v>0</v>
      </c>
    </row>
    <row r="391" spans="1:28" ht="19.5" x14ac:dyDescent="0.4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 s="9">
        <v>40479.208333333336</v>
      </c>
      <c r="L391" s="9" t="str">
        <f>MONTH(P391) &amp; "/" &amp; DAY(P391) &amp; "/" &amp; YEAR(P391)</f>
        <v>11/24/2010</v>
      </c>
      <c r="M391" s="8" t="str">
        <f>MONTH(L391) &amp; "/" &amp; DAY(L391) &amp; "/" &amp; YEAR(L391)</f>
        <v>11/24/2010</v>
      </c>
      <c r="N391" s="8" t="str">
        <f>RIGHT(M391,4)</f>
        <v>2010</v>
      </c>
      <c r="O391">
        <v>1290578400</v>
      </c>
      <c r="P391" s="9">
        <v>40506.25</v>
      </c>
      <c r="Q391" s="8" t="str">
        <f>MONTH(P391) &amp; "/" &amp; DAY(P391) &amp; "/" &amp; YEAR(P391)</f>
        <v>11/24/2010</v>
      </c>
      <c r="R391" t="b">
        <v>0</v>
      </c>
      <c r="S391" t="b">
        <v>0</v>
      </c>
      <c r="T391" t="s">
        <v>33</v>
      </c>
      <c r="U391" s="5">
        <f>E391/D391</f>
        <v>1.2211084337349398</v>
      </c>
      <c r="V391" s="13">
        <f>AVERAGE(E391:E1390)</f>
        <v>42843.56301145663</v>
      </c>
      <c r="W391" t="str" cm="1">
        <f t="array" ref="W391:X391">_xlfn.TEXTSPLIT(T391,"/")</f>
        <v>theater</v>
      </c>
      <c r="X391" t="str">
        <v>plays</v>
      </c>
      <c r="Y391" s="1">
        <v>0</v>
      </c>
      <c r="Z391">
        <v>0</v>
      </c>
      <c r="AA391">
        <v>0</v>
      </c>
      <c r="AB391">
        <v>0</v>
      </c>
    </row>
    <row r="392" spans="1:28" ht="19.5" x14ac:dyDescent="0.4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 s="9">
        <v>41530.208333333336</v>
      </c>
      <c r="L392" s="9" t="str">
        <f>MONTH(P392) &amp; "/" &amp; DAY(P392) &amp; "/" &amp; YEAR(P392)</f>
        <v>9/28/2013</v>
      </c>
      <c r="M392" s="8" t="str">
        <f>MONTH(L392) &amp; "/" &amp; DAY(L392) &amp; "/" &amp; YEAR(L392)</f>
        <v>9/28/2013</v>
      </c>
      <c r="N392" s="8" t="str">
        <f>RIGHT(M392,4)</f>
        <v>2013</v>
      </c>
      <c r="O392">
        <v>1380344400</v>
      </c>
      <c r="P392" s="9">
        <v>41545.208333333336</v>
      </c>
      <c r="Q392" s="8" t="str">
        <f>MONTH(P392) &amp; "/" &amp; DAY(P392) &amp; "/" &amp; YEAR(P392)</f>
        <v>9/28/2013</v>
      </c>
      <c r="R392" t="b">
        <v>0</v>
      </c>
      <c r="S392" t="b">
        <v>0</v>
      </c>
      <c r="T392" t="s">
        <v>122</v>
      </c>
      <c r="U392" s="5">
        <f>E392/D392</f>
        <v>1.8654166666666667</v>
      </c>
      <c r="V392" s="13">
        <f>AVERAGE(E392:E1391)</f>
        <v>42747.647540983606</v>
      </c>
      <c r="W392" t="str" cm="1">
        <f t="array" ref="W392:X392">_xlfn.TEXTSPLIT(T392,"/")</f>
        <v>photography</v>
      </c>
      <c r="X392" t="str">
        <v>photography books</v>
      </c>
      <c r="Y392" s="1">
        <v>0</v>
      </c>
      <c r="Z392">
        <v>0</v>
      </c>
      <c r="AA392">
        <v>0</v>
      </c>
      <c r="AB392">
        <v>0</v>
      </c>
    </row>
    <row r="393" spans="1:28" ht="19.5" x14ac:dyDescent="0.4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 s="9">
        <v>41653.25</v>
      </c>
      <c r="L393" s="9" t="str">
        <f>MONTH(P393) &amp; "/" &amp; DAY(P393) &amp; "/" &amp; YEAR(P393)</f>
        <v>1/16/2014</v>
      </c>
      <c r="M393" s="8" t="str">
        <f>MONTH(L393) &amp; "/" &amp; DAY(L393) &amp; "/" &amp; YEAR(L393)</f>
        <v>1/16/2014</v>
      </c>
      <c r="N393" s="8" t="str">
        <f>RIGHT(M393,4)</f>
        <v>2014</v>
      </c>
      <c r="O393">
        <v>1389852000</v>
      </c>
      <c r="P393" s="9">
        <v>41655.25</v>
      </c>
      <c r="Q393" s="8" t="str">
        <f>MONTH(P393) &amp; "/" &amp; DAY(P393) &amp; "/" &amp; YEAR(P393)</f>
        <v>1/16/2014</v>
      </c>
      <c r="R393" t="b">
        <v>0</v>
      </c>
      <c r="S393" t="b">
        <v>0</v>
      </c>
      <c r="T393" t="s">
        <v>68</v>
      </c>
      <c r="U393" s="5">
        <f>E393/D393</f>
        <v>7.27317880794702E-2</v>
      </c>
      <c r="V393" s="13">
        <f>AVERAGE(E393:E1392)</f>
        <v>42810.489326765186</v>
      </c>
      <c r="W393" t="str" cm="1">
        <f t="array" ref="W393:X393">_xlfn.TEXTSPLIT(T393,"/")</f>
        <v>publishing</v>
      </c>
      <c r="X393" t="str">
        <v>nonfiction</v>
      </c>
      <c r="Y393" s="1">
        <v>0</v>
      </c>
      <c r="Z393">
        <v>0</v>
      </c>
      <c r="AA393">
        <v>0</v>
      </c>
      <c r="AB393">
        <v>1</v>
      </c>
    </row>
    <row r="394" spans="1:28" ht="33.75" x14ac:dyDescent="0.4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 s="9">
        <v>40549.25</v>
      </c>
      <c r="L394" s="9" t="str">
        <f>MONTH(P394) &amp; "/" &amp; DAY(P394) &amp; "/" &amp; YEAR(P394)</f>
        <v>1/8/2011</v>
      </c>
      <c r="M394" s="8" t="str">
        <f>MONTH(L394) &amp; "/" &amp; DAY(L394) &amp; "/" &amp; YEAR(L394)</f>
        <v>1/8/2011</v>
      </c>
      <c r="N394" s="8" t="str">
        <f>RIGHT(M394,4)</f>
        <v>2011</v>
      </c>
      <c r="O394">
        <v>1294466400</v>
      </c>
      <c r="P394" s="9">
        <v>40551.25</v>
      </c>
      <c r="Q394" s="8" t="str">
        <f>MONTH(P394) &amp; "/" &amp; DAY(P394) &amp; "/" &amp; YEAR(P394)</f>
        <v>1/8/2011</v>
      </c>
      <c r="R394" t="b">
        <v>0</v>
      </c>
      <c r="S394" t="b">
        <v>0</v>
      </c>
      <c r="T394" t="s">
        <v>65</v>
      </c>
      <c r="U394" s="5">
        <f>E394/D394</f>
        <v>0.65642371234207963</v>
      </c>
      <c r="V394" s="13">
        <f>AVERAGE(E394:E1393)</f>
        <v>42873.675986842107</v>
      </c>
      <c r="W394" t="str" cm="1">
        <f t="array" ref="W394:X394">_xlfn.TEXTSPLIT(T394,"/")</f>
        <v>technology</v>
      </c>
      <c r="X394" t="str">
        <v>wearables</v>
      </c>
      <c r="Y394" s="1">
        <v>0</v>
      </c>
      <c r="Z394">
        <v>0</v>
      </c>
      <c r="AA394">
        <v>0</v>
      </c>
      <c r="AB394">
        <v>1</v>
      </c>
    </row>
    <row r="395" spans="1:28" ht="19.5" x14ac:dyDescent="0.4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 s="9">
        <v>42933.208333333328</v>
      </c>
      <c r="L395" s="9" t="str">
        <f>MONTH(P395) &amp; "/" &amp; DAY(P395) &amp; "/" &amp; YEAR(P395)</f>
        <v>7/18/2017</v>
      </c>
      <c r="M395" s="8" t="str">
        <f>MONTH(L395) &amp; "/" &amp; DAY(L395) &amp; "/" &amp; YEAR(L395)</f>
        <v>7/18/2017</v>
      </c>
      <c r="N395" s="8" t="str">
        <f>RIGHT(M395,4)</f>
        <v>2017</v>
      </c>
      <c r="O395">
        <v>1500354000</v>
      </c>
      <c r="P395" s="9">
        <v>42934.208333333328</v>
      </c>
      <c r="Q395" s="8" t="str">
        <f>MONTH(P395) &amp; "/" &amp; DAY(P395) &amp; "/" &amp; YEAR(P395)</f>
        <v>7/18/2017</v>
      </c>
      <c r="R395" t="b">
        <v>0</v>
      </c>
      <c r="S395" t="b">
        <v>0</v>
      </c>
      <c r="T395" t="s">
        <v>159</v>
      </c>
      <c r="U395" s="5">
        <f>E395/D395</f>
        <v>2.2896178343949045</v>
      </c>
      <c r="V395" s="13">
        <f>AVERAGE(E395:E1394)</f>
        <v>42833.029654036247</v>
      </c>
      <c r="W395" t="str" cm="1">
        <f t="array" ref="W395:X395">_xlfn.TEXTSPLIT(T395,"/")</f>
        <v>music</v>
      </c>
      <c r="X395" t="str">
        <v>jazz</v>
      </c>
      <c r="Y395" s="1">
        <v>0</v>
      </c>
      <c r="Z395">
        <v>0</v>
      </c>
      <c r="AA395">
        <v>0</v>
      </c>
      <c r="AB395">
        <v>0</v>
      </c>
    </row>
    <row r="396" spans="1:28" ht="19.5" x14ac:dyDescent="0.4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 s="9">
        <v>41484.208333333336</v>
      </c>
      <c r="L396" s="9" t="str">
        <f>MONTH(P396) &amp; "/" &amp; DAY(P396) &amp; "/" &amp; YEAR(P396)</f>
        <v>8/8/2013</v>
      </c>
      <c r="M396" s="8" t="str">
        <f>MONTH(L396) &amp; "/" &amp; DAY(L396) &amp; "/" &amp; YEAR(L396)</f>
        <v>8/8/2013</v>
      </c>
      <c r="N396" s="8" t="str">
        <f>RIGHT(M396,4)</f>
        <v>2013</v>
      </c>
      <c r="O396">
        <v>1375938000</v>
      </c>
      <c r="P396" s="9">
        <v>41494.208333333336</v>
      </c>
      <c r="Q396" s="8" t="str">
        <f>MONTH(P396) &amp; "/" &amp; DAY(P396) &amp; "/" &amp; YEAR(P396)</f>
        <v>8/8/2013</v>
      </c>
      <c r="R396" t="b">
        <v>0</v>
      </c>
      <c r="S396" t="b">
        <v>1</v>
      </c>
      <c r="T396" t="s">
        <v>42</v>
      </c>
      <c r="U396" s="5">
        <f>E396/D396</f>
        <v>4.6937499999999996</v>
      </c>
      <c r="V396" s="13">
        <f>AVERAGE(E396:E1395)</f>
        <v>42666.437293729374</v>
      </c>
      <c r="W396" t="str" cm="1">
        <f t="array" ref="W396:X396">_xlfn.TEXTSPLIT(T396,"/")</f>
        <v>film &amp; video</v>
      </c>
      <c r="X396" t="str">
        <v>documentary</v>
      </c>
      <c r="Y396" s="1">
        <v>0</v>
      </c>
      <c r="Z396">
        <v>0</v>
      </c>
      <c r="AA396">
        <v>0</v>
      </c>
      <c r="AB396">
        <v>0</v>
      </c>
    </row>
    <row r="397" spans="1:28" ht="33.75" x14ac:dyDescent="0.4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 s="9">
        <v>40885.25</v>
      </c>
      <c r="L397" s="9" t="str">
        <f>MONTH(P397) &amp; "/" &amp; DAY(P397) &amp; "/" &amp; YEAR(P397)</f>
        <v>12/9/2011</v>
      </c>
      <c r="M397" s="8" t="str">
        <f>MONTH(L397) &amp; "/" &amp; DAY(L397) &amp; "/" &amp; YEAR(L397)</f>
        <v>12/9/2011</v>
      </c>
      <c r="N397" s="8" t="str">
        <f>RIGHT(M397,4)</f>
        <v>2011</v>
      </c>
      <c r="O397">
        <v>1323410400</v>
      </c>
      <c r="P397" s="9">
        <v>40886.25</v>
      </c>
      <c r="Q397" s="8" t="str">
        <f>MONTH(P397) &amp; "/" &amp; DAY(P397) &amp; "/" &amp; YEAR(P397)</f>
        <v>12/9/2011</v>
      </c>
      <c r="R397" t="b">
        <v>1</v>
      </c>
      <c r="S397" t="b">
        <v>0</v>
      </c>
      <c r="T397" t="s">
        <v>33</v>
      </c>
      <c r="U397" s="5">
        <f>E397/D397</f>
        <v>1.3011267605633803</v>
      </c>
      <c r="V397" s="13">
        <f>AVERAGE(E397:E1396)</f>
        <v>42730.753719008266</v>
      </c>
      <c r="W397" t="str" cm="1">
        <f t="array" ref="W397:X397">_xlfn.TEXTSPLIT(T397,"/")</f>
        <v>theater</v>
      </c>
      <c r="X397" t="str">
        <v>plays</v>
      </c>
      <c r="Y397" s="1">
        <v>0</v>
      </c>
      <c r="Z397">
        <v>0</v>
      </c>
      <c r="AA397">
        <v>0</v>
      </c>
      <c r="AB397">
        <v>0</v>
      </c>
    </row>
    <row r="398" spans="1:28" ht="19.5" x14ac:dyDescent="0.4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 s="9">
        <v>43378.208333333328</v>
      </c>
      <c r="L398" s="9" t="str">
        <f>MONTH(P398) &amp; "/" &amp; DAY(P398) &amp; "/" &amp; YEAR(P398)</f>
        <v>10/13/2018</v>
      </c>
      <c r="M398" s="8" t="str">
        <f>MONTH(L398) &amp; "/" &amp; DAY(L398) &amp; "/" &amp; YEAR(L398)</f>
        <v>10/13/2018</v>
      </c>
      <c r="N398" s="8" t="str">
        <f>RIGHT(M398,4)</f>
        <v>2018</v>
      </c>
      <c r="O398">
        <v>1539406800</v>
      </c>
      <c r="P398" s="9">
        <v>43386.208333333328</v>
      </c>
      <c r="Q398" s="8" t="str">
        <f>MONTH(P398) &amp; "/" &amp; DAY(P398) &amp; "/" &amp; YEAR(P398)</f>
        <v>10/13/2018</v>
      </c>
      <c r="R398" t="b">
        <v>0</v>
      </c>
      <c r="S398" t="b">
        <v>0</v>
      </c>
      <c r="T398" t="s">
        <v>53</v>
      </c>
      <c r="U398" s="5">
        <f>E398/D398</f>
        <v>1.6705422993492407</v>
      </c>
      <c r="V398" s="13">
        <f>AVERAGE(E398:E1397)</f>
        <v>42786.205298013243</v>
      </c>
      <c r="W398" t="str" cm="1">
        <f t="array" ref="W398:X398">_xlfn.TEXTSPLIT(T398,"/")</f>
        <v>film &amp; video</v>
      </c>
      <c r="X398" t="str">
        <v>drama</v>
      </c>
      <c r="Y398" s="1">
        <v>0</v>
      </c>
      <c r="Z398">
        <v>0</v>
      </c>
      <c r="AA398">
        <v>0</v>
      </c>
      <c r="AB398">
        <v>0</v>
      </c>
    </row>
    <row r="399" spans="1:28" ht="19.5" x14ac:dyDescent="0.4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 s="9">
        <v>41417.208333333336</v>
      </c>
      <c r="L399" s="9" t="str">
        <f>MONTH(P399) &amp; "/" &amp; DAY(P399) &amp; "/" &amp; YEAR(P399)</f>
        <v>5/29/2013</v>
      </c>
      <c r="M399" s="8" t="str">
        <f>MONTH(L399) &amp; "/" &amp; DAY(L399) &amp; "/" &amp; YEAR(L399)</f>
        <v>5/29/2013</v>
      </c>
      <c r="N399" s="8" t="str">
        <f>RIGHT(M399,4)</f>
        <v>2013</v>
      </c>
      <c r="O399">
        <v>1369803600</v>
      </c>
      <c r="P399" s="9">
        <v>41423.208333333336</v>
      </c>
      <c r="Q399" s="8" t="str">
        <f>MONTH(P399) &amp; "/" &amp; DAY(P399) &amp; "/" &amp; YEAR(P399)</f>
        <v>5/29/2013</v>
      </c>
      <c r="R399" t="b">
        <v>0</v>
      </c>
      <c r="S399" t="b">
        <v>0</v>
      </c>
      <c r="T399" t="s">
        <v>23</v>
      </c>
      <c r="U399" s="5">
        <f>E399/D399</f>
        <v>1.738641975308642</v>
      </c>
      <c r="V399" s="13">
        <f>AVERAGE(E399:E1398)</f>
        <v>42729.446102819238</v>
      </c>
      <c r="W399" t="str" cm="1">
        <f t="array" ref="W399:X399">_xlfn.TEXTSPLIT(T399,"/")</f>
        <v>music</v>
      </c>
      <c r="X399" t="str">
        <v>rock</v>
      </c>
      <c r="Y399" s="1">
        <v>0</v>
      </c>
      <c r="Z399">
        <v>0</v>
      </c>
      <c r="AA399">
        <v>0</v>
      </c>
      <c r="AB399">
        <v>0</v>
      </c>
    </row>
    <row r="400" spans="1:28" ht="19.5" x14ac:dyDescent="0.4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 s="9">
        <v>43228.208333333328</v>
      </c>
      <c r="L400" s="9" t="str">
        <f>MONTH(P400) &amp; "/" &amp; DAY(P400) &amp; "/" &amp; YEAR(P400)</f>
        <v>5/10/2018</v>
      </c>
      <c r="M400" s="8" t="str">
        <f>MONTH(L400) &amp; "/" &amp; DAY(L400) &amp; "/" &amp; YEAR(L400)</f>
        <v>5/10/2018</v>
      </c>
      <c r="N400" s="8" t="str">
        <f>RIGHT(M400,4)</f>
        <v>2018</v>
      </c>
      <c r="O400">
        <v>1525928400</v>
      </c>
      <c r="P400" s="9">
        <v>43230.208333333328</v>
      </c>
      <c r="Q400" s="8" t="str">
        <f>MONTH(P400) &amp; "/" &amp; DAY(P400) &amp; "/" &amp; YEAR(P400)</f>
        <v>5/10/2018</v>
      </c>
      <c r="R400" t="b">
        <v>0</v>
      </c>
      <c r="S400" t="b">
        <v>1</v>
      </c>
      <c r="T400" t="s">
        <v>71</v>
      </c>
      <c r="U400" s="5">
        <f>E400/D400</f>
        <v>7.1776470588235295</v>
      </c>
      <c r="V400" s="13">
        <f>AVERAGE(E400:E1399)</f>
        <v>42777.031561461794</v>
      </c>
      <c r="W400" t="str" cm="1">
        <f t="array" ref="W400:X400">_xlfn.TEXTSPLIT(T400,"/")</f>
        <v>film &amp; video</v>
      </c>
      <c r="X400" t="str">
        <v>animation</v>
      </c>
      <c r="Y400" s="1">
        <v>0</v>
      </c>
      <c r="Z400">
        <v>0</v>
      </c>
      <c r="AA400">
        <v>0</v>
      </c>
      <c r="AB400">
        <v>0</v>
      </c>
    </row>
    <row r="401" spans="1:28" ht="19.5" x14ac:dyDescent="0.4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 s="9">
        <v>40576.25</v>
      </c>
      <c r="L401" s="9" t="str">
        <f>MONTH(P401) &amp; "/" &amp; DAY(P401) &amp; "/" &amp; YEAR(P401)</f>
        <v>2/9/2011</v>
      </c>
      <c r="M401" s="8" t="str">
        <f>MONTH(L401) &amp; "/" &amp; DAY(L401) &amp; "/" &amp; YEAR(L401)</f>
        <v>2/9/2011</v>
      </c>
      <c r="N401" s="8" t="str">
        <f>RIGHT(M401,4)</f>
        <v>2011</v>
      </c>
      <c r="O401">
        <v>1297231200</v>
      </c>
      <c r="P401" s="9">
        <v>40583.25</v>
      </c>
      <c r="Q401" s="8" t="str">
        <f>MONTH(P401) &amp; "/" &amp; DAY(P401) &amp; "/" &amp; YEAR(P401)</f>
        <v>2/9/2011</v>
      </c>
      <c r="R401" t="b">
        <v>0</v>
      </c>
      <c r="S401" t="b">
        <v>0</v>
      </c>
      <c r="T401" t="s">
        <v>60</v>
      </c>
      <c r="U401" s="5">
        <f>E401/D401</f>
        <v>0.63850976361767731</v>
      </c>
      <c r="V401" s="13">
        <f>AVERAGE(E401:E1400)</f>
        <v>42827.905158069887</v>
      </c>
      <c r="W401" t="str" cm="1">
        <f t="array" ref="W401:X401">_xlfn.TEXTSPLIT(T401,"/")</f>
        <v>music</v>
      </c>
      <c r="X401" t="str">
        <v>indie rock</v>
      </c>
      <c r="Y401" s="1">
        <v>0</v>
      </c>
      <c r="Z401">
        <v>0</v>
      </c>
      <c r="AA401">
        <v>0</v>
      </c>
      <c r="AB401">
        <v>1</v>
      </c>
    </row>
    <row r="402" spans="1:28" ht="33.75" x14ac:dyDescent="0.4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 s="9">
        <v>41502.208333333336</v>
      </c>
      <c r="L402" s="9" t="str">
        <f>MONTH(P402) &amp; "/" &amp; DAY(P402) &amp; "/" &amp; YEAR(P402)</f>
        <v>9/7/2013</v>
      </c>
      <c r="M402" s="8" t="str">
        <f>MONTH(L402) &amp; "/" &amp; DAY(L402) &amp; "/" &amp; YEAR(L402)</f>
        <v>9/7/2013</v>
      </c>
      <c r="N402" s="8" t="str">
        <f>RIGHT(M402,4)</f>
        <v>2013</v>
      </c>
      <c r="O402">
        <v>1378530000</v>
      </c>
      <c r="P402" s="9">
        <v>41524.208333333336</v>
      </c>
      <c r="Q402" s="8" t="str">
        <f>MONTH(P402) &amp; "/" &amp; DAY(P402) &amp; "/" &amp; YEAR(P402)</f>
        <v>9/7/2013</v>
      </c>
      <c r="R402" t="b">
        <v>0</v>
      </c>
      <c r="S402" t="b">
        <v>1</v>
      </c>
      <c r="T402" t="s">
        <v>122</v>
      </c>
      <c r="U402" s="5">
        <f>E402/D402</f>
        <v>0.02</v>
      </c>
      <c r="V402" s="13">
        <f>AVERAGE(E402:E1401)</f>
        <v>42795.74</v>
      </c>
      <c r="W402" t="str" cm="1">
        <f t="array" ref="W402:X402">_xlfn.TEXTSPLIT(T402,"/")</f>
        <v>photography</v>
      </c>
      <c r="X402" t="str">
        <v>photography books</v>
      </c>
      <c r="Y402" s="1">
        <v>0</v>
      </c>
      <c r="Z402">
        <v>0</v>
      </c>
      <c r="AA402">
        <v>0</v>
      </c>
      <c r="AB402">
        <v>1</v>
      </c>
    </row>
    <row r="403" spans="1:28" ht="19.5" x14ac:dyDescent="0.4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 s="9">
        <v>43765.208333333328</v>
      </c>
      <c r="L403" s="9" t="str">
        <f>MONTH(P403) &amp; "/" &amp; DAY(P403) &amp; "/" &amp; YEAR(P403)</f>
        <v>10/27/2019</v>
      </c>
      <c r="M403" s="8" t="str">
        <f>MONTH(L403) &amp; "/" &amp; DAY(L403) &amp; "/" &amp; YEAR(L403)</f>
        <v>10/27/2019</v>
      </c>
      <c r="N403" s="8" t="str">
        <f>RIGHT(M403,4)</f>
        <v>2019</v>
      </c>
      <c r="O403">
        <v>1572152400</v>
      </c>
      <c r="P403" s="9">
        <v>43765.208333333328</v>
      </c>
      <c r="Q403" s="8" t="str">
        <f>MONTH(P403) &amp; "/" &amp; DAY(P403) &amp; "/" &amp; YEAR(P403)</f>
        <v>10/27/2019</v>
      </c>
      <c r="R403" t="b">
        <v>0</v>
      </c>
      <c r="S403" t="b">
        <v>0</v>
      </c>
      <c r="T403" t="s">
        <v>33</v>
      </c>
      <c r="U403" s="5">
        <f>E403/D403</f>
        <v>15.302222222222222</v>
      </c>
      <c r="V403" s="13">
        <f>AVERAGE(E403:E1402)</f>
        <v>42867.181969949917</v>
      </c>
      <c r="W403" t="str" cm="1">
        <f t="array" ref="W403:X403">_xlfn.TEXTSPLIT(T403,"/")</f>
        <v>theater</v>
      </c>
      <c r="X403" t="str">
        <v>plays</v>
      </c>
      <c r="Y403" s="1">
        <v>0</v>
      </c>
      <c r="Z403">
        <v>0</v>
      </c>
      <c r="AA403">
        <v>0</v>
      </c>
      <c r="AB403">
        <v>0</v>
      </c>
    </row>
    <row r="404" spans="1:28" ht="19.5" x14ac:dyDescent="0.4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 s="9">
        <v>40914.25</v>
      </c>
      <c r="L404" s="9" t="str">
        <f>MONTH(P404) &amp; "/" &amp; DAY(P404) &amp; "/" &amp; YEAR(P404)</f>
        <v>2/22/2012</v>
      </c>
      <c r="M404" s="8" t="str">
        <f>MONTH(L404) &amp; "/" &amp; DAY(L404) &amp; "/" &amp; YEAR(L404)</f>
        <v>2/22/2012</v>
      </c>
      <c r="N404" s="8" t="str">
        <f>RIGHT(M404,4)</f>
        <v>2012</v>
      </c>
      <c r="O404">
        <v>1329890400</v>
      </c>
      <c r="P404" s="9">
        <v>40961.25</v>
      </c>
      <c r="Q404" s="8" t="str">
        <f>MONTH(P404) &amp; "/" &amp; DAY(P404) &amp; "/" &amp; YEAR(P404)</f>
        <v>2/22/2012</v>
      </c>
      <c r="R404" t="b">
        <v>0</v>
      </c>
      <c r="S404" t="b">
        <v>1</v>
      </c>
      <c r="T404" t="s">
        <v>100</v>
      </c>
      <c r="U404" s="5">
        <f>E404/D404</f>
        <v>0.40356164383561643</v>
      </c>
      <c r="V404" s="13">
        <f>AVERAGE(E404:E1403)</f>
        <v>42915.836120401334</v>
      </c>
      <c r="W404" t="str" cm="1">
        <f t="array" ref="W404:X404">_xlfn.TEXTSPLIT(T404,"/")</f>
        <v>film &amp; video</v>
      </c>
      <c r="X404" t="str">
        <v>shorts</v>
      </c>
      <c r="Y404" s="1">
        <v>0</v>
      </c>
      <c r="Z404">
        <v>0</v>
      </c>
      <c r="AA404">
        <v>0</v>
      </c>
      <c r="AB404">
        <v>1</v>
      </c>
    </row>
    <row r="405" spans="1:28" ht="19.5" x14ac:dyDescent="0.4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 s="9">
        <v>40310.208333333336</v>
      </c>
      <c r="L405" s="9" t="str">
        <f>MONTH(P405) &amp; "/" &amp; DAY(P405) &amp; "/" &amp; YEAR(P405)</f>
        <v>6/17/2010</v>
      </c>
      <c r="M405" s="8" t="str">
        <f>MONTH(L405) &amp; "/" &amp; DAY(L405) &amp; "/" &amp; YEAR(L405)</f>
        <v>6/17/2010</v>
      </c>
      <c r="N405" s="8" t="str">
        <f>RIGHT(M405,4)</f>
        <v>2010</v>
      </c>
      <c r="O405">
        <v>1276750800</v>
      </c>
      <c r="P405" s="9">
        <v>40346.208333333336</v>
      </c>
      <c r="Q405" s="8" t="str">
        <f>MONTH(P405) &amp; "/" &amp; DAY(P405) &amp; "/" &amp; YEAR(P405)</f>
        <v>6/17/2010</v>
      </c>
      <c r="R405" t="b">
        <v>0</v>
      </c>
      <c r="S405" t="b">
        <v>1</v>
      </c>
      <c r="T405" t="s">
        <v>33</v>
      </c>
      <c r="U405" s="5">
        <f>E405/D405</f>
        <v>0.86220633299284988</v>
      </c>
      <c r="V405" s="13">
        <f>AVERAGE(E405:E1404)</f>
        <v>42982.787269681743</v>
      </c>
      <c r="W405" t="str" cm="1">
        <f t="array" ref="W405:X405">_xlfn.TEXTSPLIT(T405,"/")</f>
        <v>theater</v>
      </c>
      <c r="X405" t="str">
        <v>plays</v>
      </c>
      <c r="Y405" s="1">
        <v>0</v>
      </c>
      <c r="Z405">
        <v>0</v>
      </c>
      <c r="AA405">
        <v>0</v>
      </c>
      <c r="AB405">
        <v>1</v>
      </c>
    </row>
    <row r="406" spans="1:28" ht="19.5" x14ac:dyDescent="0.4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 s="9">
        <v>43053.25</v>
      </c>
      <c r="L406" s="9" t="str">
        <f>MONTH(P406) &amp; "/" &amp; DAY(P406) &amp; "/" &amp; YEAR(P406)</f>
        <v>11/17/2017</v>
      </c>
      <c r="M406" s="8" t="str">
        <f>MONTH(L406) &amp; "/" &amp; DAY(L406) &amp; "/" &amp; YEAR(L406)</f>
        <v>11/17/2017</v>
      </c>
      <c r="N406" s="8" t="str">
        <f>RIGHT(M406,4)</f>
        <v>2017</v>
      </c>
      <c r="O406">
        <v>1510898400</v>
      </c>
      <c r="P406" s="9">
        <v>43056.25</v>
      </c>
      <c r="Q406" s="8" t="str">
        <f>MONTH(P406) &amp; "/" &amp; DAY(P406) &amp; "/" &amp; YEAR(P406)</f>
        <v>11/17/2017</v>
      </c>
      <c r="R406" t="b">
        <v>0</v>
      </c>
      <c r="S406" t="b">
        <v>0</v>
      </c>
      <c r="T406" t="s">
        <v>33</v>
      </c>
      <c r="U406" s="5">
        <f>E406/D406</f>
        <v>3.1558486707566464</v>
      </c>
      <c r="V406" s="13">
        <f>AVERAGE(E406:E1405)</f>
        <v>42771.651006711407</v>
      </c>
      <c r="W406" t="str" cm="1">
        <f t="array" ref="W406:X406">_xlfn.TEXTSPLIT(T406,"/")</f>
        <v>theater</v>
      </c>
      <c r="X406" t="str">
        <v>plays</v>
      </c>
      <c r="Y406" s="1">
        <v>0</v>
      </c>
      <c r="Z406">
        <v>0</v>
      </c>
      <c r="AA406">
        <v>0</v>
      </c>
      <c r="AB406">
        <v>0</v>
      </c>
    </row>
    <row r="407" spans="1:28" ht="19.5" x14ac:dyDescent="0.4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 s="9">
        <v>43255.208333333328</v>
      </c>
      <c r="L407" s="9" t="str">
        <f>MONTH(P407) &amp; "/" &amp; DAY(P407) &amp; "/" &amp; YEAR(P407)</f>
        <v>7/24/2018</v>
      </c>
      <c r="M407" s="8" t="str">
        <f>MONTH(L407) &amp; "/" &amp; DAY(L407) &amp; "/" &amp; YEAR(L407)</f>
        <v>7/24/2018</v>
      </c>
      <c r="N407" s="8" t="str">
        <f>RIGHT(M407,4)</f>
        <v>2018</v>
      </c>
      <c r="O407">
        <v>1532408400</v>
      </c>
      <c r="P407" s="9">
        <v>43305.208333333328</v>
      </c>
      <c r="Q407" s="8" t="str">
        <f>MONTH(P407) &amp; "/" &amp; DAY(P407) &amp; "/" &amp; YEAR(P407)</f>
        <v>7/24/2018</v>
      </c>
      <c r="R407" t="b">
        <v>0</v>
      </c>
      <c r="S407" t="b">
        <v>0</v>
      </c>
      <c r="T407" t="s">
        <v>33</v>
      </c>
      <c r="U407" s="5">
        <f>E407/D407</f>
        <v>0.89618243243243245</v>
      </c>
      <c r="V407" s="13">
        <f>AVERAGE(E407:E1406)</f>
        <v>42584.173109243697</v>
      </c>
      <c r="W407" t="str" cm="1">
        <f t="array" ref="W407:X407">_xlfn.TEXTSPLIT(T407,"/")</f>
        <v>theater</v>
      </c>
      <c r="X407" t="str">
        <v>plays</v>
      </c>
      <c r="Y407" s="1">
        <v>0</v>
      </c>
      <c r="Z407">
        <v>0</v>
      </c>
      <c r="AA407">
        <v>0</v>
      </c>
      <c r="AB407">
        <v>1</v>
      </c>
    </row>
    <row r="408" spans="1:28" ht="19.5" x14ac:dyDescent="0.4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 s="9">
        <v>41304.25</v>
      </c>
      <c r="L408" s="9" t="str">
        <f>MONTH(P408) &amp; "/" &amp; DAY(P408) &amp; "/" &amp; YEAR(P408)</f>
        <v>2/11/2013</v>
      </c>
      <c r="M408" s="8" t="str">
        <f>MONTH(L408) &amp; "/" &amp; DAY(L408) &amp; "/" &amp; YEAR(L408)</f>
        <v>2/11/2013</v>
      </c>
      <c r="N408" s="8" t="str">
        <f>RIGHT(M408,4)</f>
        <v>2013</v>
      </c>
      <c r="O408">
        <v>1360562400</v>
      </c>
      <c r="P408" s="9">
        <v>41316.25</v>
      </c>
      <c r="Q408" s="8" t="str">
        <f>MONTH(P408) &amp; "/" &amp; DAY(P408) &amp; "/" &amp; YEAR(P408)</f>
        <v>2/11/2013</v>
      </c>
      <c r="R408" t="b">
        <v>1</v>
      </c>
      <c r="S408" t="b">
        <v>0</v>
      </c>
      <c r="T408" t="s">
        <v>42</v>
      </c>
      <c r="U408" s="5">
        <f>E408/D408</f>
        <v>1.8214503816793892</v>
      </c>
      <c r="V408" s="13">
        <f>AVERAGE(E408:E1407)</f>
        <v>42611.205387205388</v>
      </c>
      <c r="W408" t="str" cm="1">
        <f t="array" ref="W408:X408">_xlfn.TEXTSPLIT(T408,"/")</f>
        <v>film &amp; video</v>
      </c>
      <c r="X408" t="str">
        <v>documentary</v>
      </c>
      <c r="Y408" s="1">
        <v>0</v>
      </c>
      <c r="Z408">
        <v>0</v>
      </c>
      <c r="AA408">
        <v>0</v>
      </c>
      <c r="AB408">
        <v>0</v>
      </c>
    </row>
    <row r="409" spans="1:28" ht="19.5" x14ac:dyDescent="0.4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 s="9">
        <v>43751.208333333328</v>
      </c>
      <c r="L409" s="9" t="str">
        <f>MONTH(P409) &amp; "/" &amp; DAY(P409) &amp; "/" &amp; YEAR(P409)</f>
        <v>10/20/2019</v>
      </c>
      <c r="M409" s="8" t="str">
        <f>MONTH(L409) &amp; "/" &amp; DAY(L409) &amp; "/" &amp; YEAR(L409)</f>
        <v>10/20/2019</v>
      </c>
      <c r="N409" s="8" t="str">
        <f>RIGHT(M409,4)</f>
        <v>2019</v>
      </c>
      <c r="O409">
        <v>1571547600</v>
      </c>
      <c r="P409" s="9">
        <v>43758.208333333328</v>
      </c>
      <c r="Q409" s="8" t="str">
        <f>MONTH(P409) &amp; "/" &amp; DAY(P409) &amp; "/" &amp; YEAR(P409)</f>
        <v>10/20/2019</v>
      </c>
      <c r="R409" t="b">
        <v>0</v>
      </c>
      <c r="S409" t="b">
        <v>0</v>
      </c>
      <c r="T409" t="s">
        <v>33</v>
      </c>
      <c r="U409" s="5">
        <f>E409/D409</f>
        <v>3.5588235294117645</v>
      </c>
      <c r="V409" s="13">
        <f>AVERAGE(E409:E1408)</f>
        <v>42562.349072512647</v>
      </c>
      <c r="W409" t="str" cm="1">
        <f t="array" ref="W409:X409">_xlfn.TEXTSPLIT(T409,"/")</f>
        <v>theater</v>
      </c>
      <c r="X409" t="str">
        <v>plays</v>
      </c>
      <c r="Y409" s="1">
        <v>0</v>
      </c>
      <c r="Z409">
        <v>0</v>
      </c>
      <c r="AA409">
        <v>0</v>
      </c>
      <c r="AB409">
        <v>0</v>
      </c>
    </row>
    <row r="410" spans="1:28" ht="19.5" x14ac:dyDescent="0.4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 s="9">
        <v>42541.208333333328</v>
      </c>
      <c r="L410" s="9" t="str">
        <f>MONTH(P410) &amp; "/" &amp; DAY(P410) &amp; "/" &amp; YEAR(P410)</f>
        <v>7/10/2016</v>
      </c>
      <c r="M410" s="8" t="str">
        <f>MONTH(L410) &amp; "/" &amp; DAY(L410) &amp; "/" &amp; YEAR(L410)</f>
        <v>7/10/2016</v>
      </c>
      <c r="N410" s="8" t="str">
        <f>RIGHT(M410,4)</f>
        <v>2016</v>
      </c>
      <c r="O410">
        <v>1468126800</v>
      </c>
      <c r="P410" s="9">
        <v>42561.208333333328</v>
      </c>
      <c r="Q410" s="8" t="str">
        <f>MONTH(P410) &amp; "/" &amp; DAY(P410) &amp; "/" &amp; YEAR(P410)</f>
        <v>7/10/2016</v>
      </c>
      <c r="R410" t="b">
        <v>0</v>
      </c>
      <c r="S410" t="b">
        <v>0</v>
      </c>
      <c r="T410" t="s">
        <v>42</v>
      </c>
      <c r="U410" s="5">
        <f>E410/D410</f>
        <v>1.3183695652173912</v>
      </c>
      <c r="V410" s="13">
        <f>AVERAGE(E410:E1409)</f>
        <v>42613.80574324324</v>
      </c>
      <c r="W410" t="str" cm="1">
        <f t="array" ref="W410:X410">_xlfn.TEXTSPLIT(T410,"/")</f>
        <v>film &amp; video</v>
      </c>
      <c r="X410" t="str">
        <v>documentary</v>
      </c>
      <c r="Y410" s="1">
        <v>0</v>
      </c>
      <c r="Z410">
        <v>0</v>
      </c>
      <c r="AA410">
        <v>0</v>
      </c>
      <c r="AB410">
        <v>0</v>
      </c>
    </row>
    <row r="411" spans="1:28" ht="19.5" x14ac:dyDescent="0.4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 s="9">
        <v>42843.208333333328</v>
      </c>
      <c r="L411" s="9" t="str">
        <f>MONTH(P411) &amp; "/" &amp; DAY(P411) &amp; "/" &amp; YEAR(P411)</f>
        <v>4/22/2017</v>
      </c>
      <c r="M411" s="8" t="str">
        <f>MONTH(L411) &amp; "/" &amp; DAY(L411) &amp; "/" &amp; YEAR(L411)</f>
        <v>4/22/2017</v>
      </c>
      <c r="N411" s="8" t="str">
        <f>RIGHT(M411,4)</f>
        <v>2017</v>
      </c>
      <c r="O411">
        <v>1492837200</v>
      </c>
      <c r="P411" s="9">
        <v>42847.208333333328</v>
      </c>
      <c r="Q411" s="8" t="str">
        <f>MONTH(P411) &amp; "/" &amp; DAY(P411) &amp; "/" &amp; YEAR(P411)</f>
        <v>4/22/2017</v>
      </c>
      <c r="R411" t="b">
        <v>0</v>
      </c>
      <c r="S411" t="b">
        <v>0</v>
      </c>
      <c r="T411" t="s">
        <v>23</v>
      </c>
      <c r="U411" s="5">
        <f>E411/D411</f>
        <v>0.46315634218289087</v>
      </c>
      <c r="V411" s="13">
        <f>AVERAGE(E411:E1410)</f>
        <v>42665.387478849407</v>
      </c>
      <c r="W411" t="str" cm="1">
        <f t="array" ref="W411:X411">_xlfn.TEXTSPLIT(T411,"/")</f>
        <v>music</v>
      </c>
      <c r="X411" t="str">
        <v>rock</v>
      </c>
      <c r="Y411" s="1">
        <v>0</v>
      </c>
      <c r="Z411">
        <v>0</v>
      </c>
      <c r="AA411">
        <v>0</v>
      </c>
      <c r="AB411">
        <v>1</v>
      </c>
    </row>
    <row r="412" spans="1:28" ht="19.5" x14ac:dyDescent="0.4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 s="9">
        <v>42122.208333333328</v>
      </c>
      <c r="L412" s="9" t="str">
        <f>MONTH(P412) &amp; "/" &amp; DAY(P412) &amp; "/" &amp; YEAR(P412)</f>
        <v>4/28/2015</v>
      </c>
      <c r="M412" s="8" t="str">
        <f>MONTH(L412) &amp; "/" &amp; DAY(L412) &amp; "/" &amp; YEAR(L412)</f>
        <v>4/28/2015</v>
      </c>
      <c r="N412" s="8" t="str">
        <f>RIGHT(M412,4)</f>
        <v>2015</v>
      </c>
      <c r="O412">
        <v>1430197200</v>
      </c>
      <c r="P412" s="9">
        <v>42122.208333333328</v>
      </c>
      <c r="Q412" s="8" t="str">
        <f>MONTH(P412) &amp; "/" &amp; DAY(P412) &amp; "/" &amp; YEAR(P412)</f>
        <v>4/28/2015</v>
      </c>
      <c r="R412" t="b">
        <v>0</v>
      </c>
      <c r="S412" t="b">
        <v>0</v>
      </c>
      <c r="T412" t="s">
        <v>292</v>
      </c>
      <c r="U412" s="5">
        <f>E412/D412</f>
        <v>0.36132726089785294</v>
      </c>
      <c r="V412" s="13">
        <f>AVERAGE(E412:E1411)</f>
        <v>42631.254237288136</v>
      </c>
      <c r="W412" t="str" cm="1">
        <f t="array" ref="W412:X412">_xlfn.TEXTSPLIT(T412,"/")</f>
        <v>games</v>
      </c>
      <c r="X412" t="str">
        <v>mobile games</v>
      </c>
      <c r="Y412" s="1">
        <v>0</v>
      </c>
      <c r="Z412">
        <v>1</v>
      </c>
      <c r="AA412">
        <v>0</v>
      </c>
      <c r="AB412">
        <v>0</v>
      </c>
    </row>
    <row r="413" spans="1:28" ht="19.5" x14ac:dyDescent="0.4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 s="9">
        <v>42884.208333333328</v>
      </c>
      <c r="L413" s="9" t="str">
        <f>MONTH(P413) &amp; "/" &amp; DAY(P413) &amp; "/" &amp; YEAR(P413)</f>
        <v>5/31/2017</v>
      </c>
      <c r="M413" s="8" t="str">
        <f>MONTH(L413) &amp; "/" &amp; DAY(L413) &amp; "/" &amp; YEAR(L413)</f>
        <v>5/31/2017</v>
      </c>
      <c r="N413" s="8" t="str">
        <f>RIGHT(M413,4)</f>
        <v>2017</v>
      </c>
      <c r="O413">
        <v>1496206800</v>
      </c>
      <c r="P413" s="9">
        <v>42886.208333333328</v>
      </c>
      <c r="Q413" s="8" t="str">
        <f>MONTH(P413) &amp; "/" &amp; DAY(P413) &amp; "/" &amp; YEAR(P413)</f>
        <v>5/31/2017</v>
      </c>
      <c r="R413" t="b">
        <v>0</v>
      </c>
      <c r="S413" t="b">
        <v>0</v>
      </c>
      <c r="T413" t="s">
        <v>33</v>
      </c>
      <c r="U413" s="5">
        <f>E413/D413</f>
        <v>1.0462820512820512</v>
      </c>
      <c r="V413" s="13">
        <f>AVERAGE(E413:E1412)</f>
        <v>42609.344651952459</v>
      </c>
      <c r="W413" t="str" cm="1">
        <f t="array" ref="W413:X413">_xlfn.TEXTSPLIT(T413,"/")</f>
        <v>theater</v>
      </c>
      <c r="X413" t="str">
        <v>plays</v>
      </c>
      <c r="Y413" s="1">
        <v>0</v>
      </c>
      <c r="Z413">
        <v>0</v>
      </c>
      <c r="AA413">
        <v>0</v>
      </c>
      <c r="AB413">
        <v>0</v>
      </c>
    </row>
    <row r="414" spans="1:28" ht="19.5" x14ac:dyDescent="0.4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 s="9">
        <v>41642.25</v>
      </c>
      <c r="L414" s="9" t="str">
        <f>MONTH(P414) &amp; "/" &amp; DAY(P414) &amp; "/" &amp; YEAR(P414)</f>
        <v>1/13/2014</v>
      </c>
      <c r="M414" s="8" t="str">
        <f>MONTH(L414) &amp; "/" &amp; DAY(L414) &amp; "/" &amp; YEAR(L414)</f>
        <v>1/13/2014</v>
      </c>
      <c r="N414" s="8" t="str">
        <f>RIGHT(M414,4)</f>
        <v>2014</v>
      </c>
      <c r="O414">
        <v>1389592800</v>
      </c>
      <c r="P414" s="9">
        <v>41652.25</v>
      </c>
      <c r="Q414" s="8" t="str">
        <f>MONTH(P414) &amp; "/" &amp; DAY(P414) &amp; "/" &amp; YEAR(P414)</f>
        <v>1/13/2014</v>
      </c>
      <c r="R414" t="b">
        <v>0</v>
      </c>
      <c r="S414" t="b">
        <v>0</v>
      </c>
      <c r="T414" t="s">
        <v>119</v>
      </c>
      <c r="U414" s="5">
        <f>E414/D414</f>
        <v>6.6885714285714286</v>
      </c>
      <c r="V414" s="13">
        <f>AVERAGE(E414:E1413)</f>
        <v>42667.930272108846</v>
      </c>
      <c r="W414" t="str" cm="1">
        <f t="array" ref="W414:X414">_xlfn.TEXTSPLIT(T414,"/")</f>
        <v>publishing</v>
      </c>
      <c r="X414" t="str">
        <v>fiction</v>
      </c>
      <c r="Y414" s="1">
        <v>0</v>
      </c>
      <c r="Z414">
        <v>0</v>
      </c>
      <c r="AA414">
        <v>0</v>
      </c>
      <c r="AB414">
        <v>0</v>
      </c>
    </row>
    <row r="415" spans="1:28" ht="19.5" x14ac:dyDescent="0.4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 s="9">
        <v>43431.25</v>
      </c>
      <c r="L415" s="9" t="str">
        <f>MONTH(P415) &amp; "/" &amp; DAY(P415) &amp; "/" &amp; YEAR(P415)</f>
        <v>12/24/2018</v>
      </c>
      <c r="M415" s="8" t="str">
        <f>MONTH(L415) &amp; "/" &amp; DAY(L415) &amp; "/" &amp; YEAR(L415)</f>
        <v>12/24/2018</v>
      </c>
      <c r="N415" s="8" t="str">
        <f>RIGHT(M415,4)</f>
        <v>2018</v>
      </c>
      <c r="O415">
        <v>1545631200</v>
      </c>
      <c r="P415" s="9">
        <v>43458.25</v>
      </c>
      <c r="Q415" s="8" t="str">
        <f>MONTH(P415) &amp; "/" &amp; DAY(P415) &amp; "/" &amp; YEAR(P415)</f>
        <v>12/24/2018</v>
      </c>
      <c r="R415" t="b">
        <v>0</v>
      </c>
      <c r="S415" t="b">
        <v>0</v>
      </c>
      <c r="T415" t="s">
        <v>71</v>
      </c>
      <c r="U415" s="5">
        <f>E415/D415</f>
        <v>0.62072823218997364</v>
      </c>
      <c r="V415" s="13">
        <f>AVERAGE(E415:E1414)</f>
        <v>42716.689948892672</v>
      </c>
      <c r="W415" t="str" cm="1">
        <f t="array" ref="W415:X415">_xlfn.TEXTSPLIT(T415,"/")</f>
        <v>film &amp; video</v>
      </c>
      <c r="X415" t="str">
        <v>animation</v>
      </c>
      <c r="Y415" s="1">
        <v>0</v>
      </c>
      <c r="Z415">
        <v>1</v>
      </c>
      <c r="AA415">
        <v>0</v>
      </c>
      <c r="AB415">
        <v>0</v>
      </c>
    </row>
    <row r="416" spans="1:28" ht="19.5" x14ac:dyDescent="0.4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 s="9">
        <v>40288.208333333336</v>
      </c>
      <c r="L416" s="9" t="str">
        <f>MONTH(P416) &amp; "/" &amp; DAY(P416) &amp; "/" &amp; YEAR(P416)</f>
        <v>4/28/2010</v>
      </c>
      <c r="M416" s="8" t="str">
        <f>MONTH(L416) &amp; "/" &amp; DAY(L416) &amp; "/" &amp; YEAR(L416)</f>
        <v>4/28/2010</v>
      </c>
      <c r="N416" s="8" t="str">
        <f>RIGHT(M416,4)</f>
        <v>2010</v>
      </c>
      <c r="O416">
        <v>1272430800</v>
      </c>
      <c r="P416" s="9">
        <v>40296.208333333336</v>
      </c>
      <c r="Q416" s="8" t="str">
        <f>MONTH(P416) &amp; "/" &amp; DAY(P416) &amp; "/" &amp; YEAR(P416)</f>
        <v>4/28/2010</v>
      </c>
      <c r="R416" t="b">
        <v>0</v>
      </c>
      <c r="S416" t="b">
        <v>1</v>
      </c>
      <c r="T416" t="s">
        <v>17</v>
      </c>
      <c r="U416" s="5">
        <f>E416/D416</f>
        <v>0.84699787460148779</v>
      </c>
      <c r="V416" s="13">
        <f>AVERAGE(E416:E1415)</f>
        <v>42588.854948805463</v>
      </c>
      <c r="W416" t="str" cm="1">
        <f t="array" ref="W416:X416">_xlfn.TEXTSPLIT(T416,"/")</f>
        <v>food</v>
      </c>
      <c r="X416" t="str">
        <v>food trucks</v>
      </c>
      <c r="Y416" s="1">
        <v>0</v>
      </c>
      <c r="Z416">
        <v>0</v>
      </c>
      <c r="AA416">
        <v>0</v>
      </c>
      <c r="AB416">
        <v>1</v>
      </c>
    </row>
    <row r="417" spans="1:28" ht="19.5" x14ac:dyDescent="0.4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 s="9">
        <v>40921.25</v>
      </c>
      <c r="L417" s="9" t="str">
        <f>MONTH(P417) &amp; "/" &amp; DAY(P417) &amp; "/" &amp; YEAR(P417)</f>
        <v>1/30/2012</v>
      </c>
      <c r="M417" s="8" t="str">
        <f>MONTH(L417) &amp; "/" &amp; DAY(L417) &amp; "/" &amp; YEAR(L417)</f>
        <v>1/30/2012</v>
      </c>
      <c r="N417" s="8" t="str">
        <f>RIGHT(M417,4)</f>
        <v>2012</v>
      </c>
      <c r="O417">
        <v>1327903200</v>
      </c>
      <c r="P417" s="9">
        <v>40938.25</v>
      </c>
      <c r="Q417" s="8" t="str">
        <f>MONTH(P417) &amp; "/" &amp; DAY(P417) &amp; "/" &amp; YEAR(P417)</f>
        <v>1/30/2012</v>
      </c>
      <c r="R417" t="b">
        <v>0</v>
      </c>
      <c r="S417" t="b">
        <v>0</v>
      </c>
      <c r="T417" t="s">
        <v>33</v>
      </c>
      <c r="U417" s="5">
        <f>E417/D417</f>
        <v>0.11059030837004405</v>
      </c>
      <c r="V417" s="13">
        <f>AVERAGE(E417:E1416)</f>
        <v>42389.169230769228</v>
      </c>
      <c r="W417" t="str" cm="1">
        <f t="array" ref="W417:X417">_xlfn.TEXTSPLIT(T417,"/")</f>
        <v>theater</v>
      </c>
      <c r="X417" t="str">
        <v>plays</v>
      </c>
      <c r="Y417" s="1">
        <v>0</v>
      </c>
      <c r="Z417">
        <v>0</v>
      </c>
      <c r="AA417">
        <v>0</v>
      </c>
      <c r="AB417">
        <v>1</v>
      </c>
    </row>
    <row r="418" spans="1:28" ht="33.75" x14ac:dyDescent="0.4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 s="9">
        <v>40560.25</v>
      </c>
      <c r="L418" s="9" t="str">
        <f>MONTH(P418) &amp; "/" &amp; DAY(P418) &amp; "/" &amp; YEAR(P418)</f>
        <v>1/26/2011</v>
      </c>
      <c r="M418" s="8" t="str">
        <f>MONTH(L418) &amp; "/" &amp; DAY(L418) &amp; "/" &amp; YEAR(L418)</f>
        <v>1/26/2011</v>
      </c>
      <c r="N418" s="8" t="str">
        <f>RIGHT(M418,4)</f>
        <v>2011</v>
      </c>
      <c r="O418">
        <v>1296021600</v>
      </c>
      <c r="P418" s="9">
        <v>40569.25</v>
      </c>
      <c r="Q418" s="8" t="str">
        <f>MONTH(P418) &amp; "/" &amp; DAY(P418) &amp; "/" &amp; YEAR(P418)</f>
        <v>1/26/2011</v>
      </c>
      <c r="R418" t="b">
        <v>0</v>
      </c>
      <c r="S418" t="b">
        <v>1</v>
      </c>
      <c r="T418" t="s">
        <v>42</v>
      </c>
      <c r="U418" s="5">
        <f>E418/D418</f>
        <v>0.43838781575037145</v>
      </c>
      <c r="V418" s="13">
        <f>AVERAGE(E418:E1417)</f>
        <v>42440.260273972606</v>
      </c>
      <c r="W418" t="str" cm="1">
        <f t="array" ref="W418:X418">_xlfn.TEXTSPLIT(T418,"/")</f>
        <v>film &amp; video</v>
      </c>
      <c r="X418" t="str">
        <v>documentary</v>
      </c>
      <c r="Y418" s="1">
        <v>0</v>
      </c>
      <c r="Z418">
        <v>0</v>
      </c>
      <c r="AA418">
        <v>0</v>
      </c>
      <c r="AB418">
        <v>1</v>
      </c>
    </row>
    <row r="419" spans="1:28" ht="19.5" x14ac:dyDescent="0.4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 s="9">
        <v>43407.208333333328</v>
      </c>
      <c r="L419" s="9" t="str">
        <f>MONTH(P419) &amp; "/" &amp; DAY(P419) &amp; "/" &amp; YEAR(P419)</f>
        <v>11/27/2018</v>
      </c>
      <c r="M419" s="8" t="str">
        <f>MONTH(L419) &amp; "/" &amp; DAY(L419) &amp; "/" &amp; YEAR(L419)</f>
        <v>11/27/2018</v>
      </c>
      <c r="N419" s="8" t="str">
        <f>RIGHT(M419,4)</f>
        <v>2018</v>
      </c>
      <c r="O419">
        <v>1543298400</v>
      </c>
      <c r="P419" s="9">
        <v>43431.25</v>
      </c>
      <c r="Q419" s="8" t="str">
        <f>MONTH(P419) &amp; "/" &amp; DAY(P419) &amp; "/" &amp; YEAR(P419)</f>
        <v>11/27/2018</v>
      </c>
      <c r="R419" t="b">
        <v>0</v>
      </c>
      <c r="S419" t="b">
        <v>0</v>
      </c>
      <c r="T419" t="s">
        <v>33</v>
      </c>
      <c r="U419" s="5">
        <f>E419/D419</f>
        <v>0.55470588235294116</v>
      </c>
      <c r="V419" s="13">
        <f>AVERAGE(E419:E1418)</f>
        <v>42411.843910806172</v>
      </c>
      <c r="W419" t="str" cm="1">
        <f t="array" ref="W419:X419">_xlfn.TEXTSPLIT(T419,"/")</f>
        <v>theater</v>
      </c>
      <c r="X419" t="str">
        <v>plays</v>
      </c>
      <c r="Y419" s="1">
        <v>0</v>
      </c>
      <c r="Z419">
        <v>0</v>
      </c>
      <c r="AA419">
        <v>0</v>
      </c>
      <c r="AB419">
        <v>1</v>
      </c>
    </row>
    <row r="420" spans="1:28" ht="19.5" x14ac:dyDescent="0.4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 s="9">
        <v>41035.208333333336</v>
      </c>
      <c r="L420" s="9" t="str">
        <f>MONTH(P420) &amp; "/" &amp; DAY(P420) &amp; "/" &amp; YEAR(P420)</f>
        <v>5/7/2012</v>
      </c>
      <c r="M420" s="8" t="str">
        <f>MONTH(L420) &amp; "/" &amp; DAY(L420) &amp; "/" &amp; YEAR(L420)</f>
        <v>5/7/2012</v>
      </c>
      <c r="N420" s="8" t="str">
        <f>RIGHT(M420,4)</f>
        <v>2012</v>
      </c>
      <c r="O420">
        <v>1336366800</v>
      </c>
      <c r="P420" s="9">
        <v>41036.208333333336</v>
      </c>
      <c r="Q420" s="8" t="str">
        <f>MONTH(P420) &amp; "/" &amp; DAY(P420) &amp; "/" &amp; YEAR(P420)</f>
        <v>5/7/2012</v>
      </c>
      <c r="R420" t="b">
        <v>0</v>
      </c>
      <c r="S420" t="b">
        <v>0</v>
      </c>
      <c r="T420" t="s">
        <v>42</v>
      </c>
      <c r="U420" s="5">
        <f>E420/D420</f>
        <v>0.57399511301160655</v>
      </c>
      <c r="V420" s="13">
        <f>AVERAGE(E420:E1419)</f>
        <v>42483.096219931271</v>
      </c>
      <c r="W420" t="str" cm="1">
        <f t="array" ref="W420:X420">_xlfn.TEXTSPLIT(T420,"/")</f>
        <v>film &amp; video</v>
      </c>
      <c r="X420" t="str">
        <v>documentary</v>
      </c>
      <c r="Y420" s="1">
        <v>0</v>
      </c>
      <c r="Z420">
        <v>0</v>
      </c>
      <c r="AA420">
        <v>0</v>
      </c>
      <c r="AB420">
        <v>1</v>
      </c>
    </row>
    <row r="421" spans="1:28" ht="19.5" x14ac:dyDescent="0.4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 s="9">
        <v>40899.25</v>
      </c>
      <c r="L421" s="9" t="str">
        <f>MONTH(P421) &amp; "/" &amp; DAY(P421) &amp; "/" &amp; YEAR(P421)</f>
        <v>12/28/2011</v>
      </c>
      <c r="M421" s="8" t="str">
        <f>MONTH(L421) &amp; "/" &amp; DAY(L421) &amp; "/" &amp; YEAR(L421)</f>
        <v>12/28/2011</v>
      </c>
      <c r="N421" s="8" t="str">
        <f>RIGHT(M421,4)</f>
        <v>2011</v>
      </c>
      <c r="O421">
        <v>1325052000</v>
      </c>
      <c r="P421" s="9">
        <v>40905.25</v>
      </c>
      <c r="Q421" s="8" t="str">
        <f>MONTH(P421) &amp; "/" &amp; DAY(P421) &amp; "/" &amp; YEAR(P421)</f>
        <v>12/28/2011</v>
      </c>
      <c r="R421" t="b">
        <v>0</v>
      </c>
      <c r="S421" t="b">
        <v>0</v>
      </c>
      <c r="T421" t="s">
        <v>28</v>
      </c>
      <c r="U421" s="5">
        <f>E421/D421</f>
        <v>1.2343497363796134</v>
      </c>
      <c r="V421" s="13">
        <f>AVERAGE(E421:E1420)</f>
        <v>42394.490533562821</v>
      </c>
      <c r="W421" t="str" cm="1">
        <f t="array" ref="W421:X421">_xlfn.TEXTSPLIT(T421,"/")</f>
        <v>technology</v>
      </c>
      <c r="X421" t="str">
        <v>web</v>
      </c>
      <c r="Y421" s="1">
        <v>0</v>
      </c>
      <c r="Z421">
        <v>0</v>
      </c>
      <c r="AA421">
        <v>0</v>
      </c>
      <c r="AB421">
        <v>0</v>
      </c>
    </row>
    <row r="422" spans="1:28" ht="19.5" x14ac:dyDescent="0.4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 s="9">
        <v>42911.208333333328</v>
      </c>
      <c r="L422" s="9" t="str">
        <f>MONTH(P422) &amp; "/" &amp; DAY(P422) &amp; "/" &amp; YEAR(P422)</f>
        <v>7/9/2017</v>
      </c>
      <c r="M422" s="8" t="str">
        <f>MONTH(L422) &amp; "/" &amp; DAY(L422) &amp; "/" &amp; YEAR(L422)</f>
        <v>7/9/2017</v>
      </c>
      <c r="N422" s="8" t="str">
        <f>RIGHT(M422,4)</f>
        <v>2017</v>
      </c>
      <c r="O422">
        <v>1499576400</v>
      </c>
      <c r="P422" s="9">
        <v>42925.208333333328</v>
      </c>
      <c r="Q422" s="8" t="str">
        <f>MONTH(P422) &amp; "/" &amp; DAY(P422) &amp; "/" &amp; YEAR(P422)</f>
        <v>7/9/2017</v>
      </c>
      <c r="R422" t="b">
        <v>0</v>
      </c>
      <c r="S422" t="b">
        <v>0</v>
      </c>
      <c r="T422" t="s">
        <v>33</v>
      </c>
      <c r="U422" s="5">
        <f>E422/D422</f>
        <v>1.2846</v>
      </c>
      <c r="V422" s="13">
        <f>AVERAGE(E422:E1421)</f>
        <v>42225.396551724138</v>
      </c>
      <c r="W422" t="str" cm="1">
        <f t="array" ref="W422:X422">_xlfn.TEXTSPLIT(T422,"/")</f>
        <v>theater</v>
      </c>
      <c r="X422" t="str">
        <v>plays</v>
      </c>
      <c r="Y422" s="1">
        <v>0</v>
      </c>
      <c r="Z422">
        <v>0</v>
      </c>
      <c r="AA422">
        <v>0</v>
      </c>
      <c r="AB422">
        <v>0</v>
      </c>
    </row>
    <row r="423" spans="1:28" ht="19.5" x14ac:dyDescent="0.4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 s="9">
        <v>42915.208333333328</v>
      </c>
      <c r="L423" s="9" t="str">
        <f>MONTH(P423) &amp; "/" &amp; DAY(P423) &amp; "/" &amp; YEAR(P423)</f>
        <v>7/29/2017</v>
      </c>
      <c r="M423" s="8" t="str">
        <f>MONTH(L423) &amp; "/" &amp; DAY(L423) &amp; "/" &amp; YEAR(L423)</f>
        <v>7/29/2017</v>
      </c>
      <c r="N423" s="8" t="str">
        <f>RIGHT(M423,4)</f>
        <v>2017</v>
      </c>
      <c r="O423">
        <v>1501304400</v>
      </c>
      <c r="P423" s="9">
        <v>42945.208333333328</v>
      </c>
      <c r="Q423" s="8" t="str">
        <f>MONTH(P423) &amp; "/" &amp; DAY(P423) &amp; "/" &amp; YEAR(P423)</f>
        <v>7/29/2017</v>
      </c>
      <c r="R423" t="b">
        <v>0</v>
      </c>
      <c r="S423" t="b">
        <v>1</v>
      </c>
      <c r="T423" t="s">
        <v>65</v>
      </c>
      <c r="U423" s="5">
        <f>E423/D423</f>
        <v>0.63989361702127656</v>
      </c>
      <c r="V423" s="13">
        <f>AVERAGE(E423:E1422)</f>
        <v>42287.231433506044</v>
      </c>
      <c r="W423" t="str" cm="1">
        <f t="array" ref="W423:X423">_xlfn.TEXTSPLIT(T423,"/")</f>
        <v>technology</v>
      </c>
      <c r="X423" t="str">
        <v>wearables</v>
      </c>
      <c r="Y423" s="1">
        <v>0</v>
      </c>
      <c r="Z423">
        <v>0</v>
      </c>
      <c r="AA423">
        <v>0</v>
      </c>
      <c r="AB423">
        <v>1</v>
      </c>
    </row>
    <row r="424" spans="1:28" ht="33.75" x14ac:dyDescent="0.4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 s="9">
        <v>40285.208333333336</v>
      </c>
      <c r="L424" s="9" t="str">
        <f>MONTH(P424) &amp; "/" &amp; DAY(P424) &amp; "/" &amp; YEAR(P424)</f>
        <v>5/7/2010</v>
      </c>
      <c r="M424" s="8" t="str">
        <f>MONTH(L424) &amp; "/" &amp; DAY(L424) &amp; "/" &amp; YEAR(L424)</f>
        <v>5/7/2010</v>
      </c>
      <c r="N424" s="8" t="str">
        <f>RIGHT(M424,4)</f>
        <v>2010</v>
      </c>
      <c r="O424">
        <v>1273208400</v>
      </c>
      <c r="P424" s="9">
        <v>40305.208333333336</v>
      </c>
      <c r="Q424" s="8" t="str">
        <f>MONTH(P424) &amp; "/" &amp; DAY(P424) &amp; "/" &amp; YEAR(P424)</f>
        <v>5/7/2010</v>
      </c>
      <c r="R424" t="b">
        <v>0</v>
      </c>
      <c r="S424" t="b">
        <v>1</v>
      </c>
      <c r="T424" t="s">
        <v>33</v>
      </c>
      <c r="U424" s="5">
        <f>E424/D424</f>
        <v>1.2729885057471264</v>
      </c>
      <c r="V424" s="13">
        <f>AVERAGE(E424:E1423)</f>
        <v>42349.986159169552</v>
      </c>
      <c r="W424" t="str" cm="1">
        <f t="array" ref="W424:X424">_xlfn.TEXTSPLIT(T424,"/")</f>
        <v>theater</v>
      </c>
      <c r="X424" t="str">
        <v>plays</v>
      </c>
      <c r="Y424" s="1">
        <v>0</v>
      </c>
      <c r="Z424">
        <v>0</v>
      </c>
      <c r="AA424">
        <v>0</v>
      </c>
      <c r="AB424">
        <v>0</v>
      </c>
    </row>
    <row r="425" spans="1:28" ht="19.5" x14ac:dyDescent="0.4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 s="9">
        <v>40808.208333333336</v>
      </c>
      <c r="L425" s="9" t="str">
        <f>MONTH(P425) &amp; "/" &amp; DAY(P425) &amp; "/" &amp; YEAR(P425)</f>
        <v>9/24/2011</v>
      </c>
      <c r="M425" s="8" t="str">
        <f>MONTH(L425) &amp; "/" &amp; DAY(L425) &amp; "/" &amp; YEAR(L425)</f>
        <v>9/24/2011</v>
      </c>
      <c r="N425" s="8" t="str">
        <f>RIGHT(M425,4)</f>
        <v>2011</v>
      </c>
      <c r="O425">
        <v>1316840400</v>
      </c>
      <c r="P425" s="9">
        <v>40810.208333333336</v>
      </c>
      <c r="Q425" s="8" t="str">
        <f>MONTH(P425) &amp; "/" &amp; DAY(P425) &amp; "/" &amp; YEAR(P425)</f>
        <v>9/24/2011</v>
      </c>
      <c r="R425" t="b">
        <v>0</v>
      </c>
      <c r="S425" t="b">
        <v>1</v>
      </c>
      <c r="T425" t="s">
        <v>17</v>
      </c>
      <c r="U425" s="5">
        <f>E425/D425</f>
        <v>0.10638024357239513</v>
      </c>
      <c r="V425" s="13">
        <f>AVERAGE(E425:E1424)</f>
        <v>42404.188908145581</v>
      </c>
      <c r="W425" t="str" cm="1">
        <f t="array" ref="W425:X425">_xlfn.TEXTSPLIT(T425,"/")</f>
        <v>food</v>
      </c>
      <c r="X425" t="str">
        <v>food trucks</v>
      </c>
      <c r="Y425" s="1">
        <v>0</v>
      </c>
      <c r="Z425">
        <v>0</v>
      </c>
      <c r="AA425">
        <v>0</v>
      </c>
      <c r="AB425">
        <v>1</v>
      </c>
    </row>
    <row r="426" spans="1:28" ht="19.5" x14ac:dyDescent="0.4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 s="9">
        <v>43208.208333333328</v>
      </c>
      <c r="L426" s="9" t="str">
        <f>MONTH(P426) &amp; "/" &amp; DAY(P426) &amp; "/" &amp; YEAR(P426)</f>
        <v>4/24/2018</v>
      </c>
      <c r="M426" s="8" t="str">
        <f>MONTH(L426) &amp; "/" &amp; DAY(L426) &amp; "/" &amp; YEAR(L426)</f>
        <v>4/24/2018</v>
      </c>
      <c r="N426" s="8" t="str">
        <f>RIGHT(M426,4)</f>
        <v>2018</v>
      </c>
      <c r="O426">
        <v>1524546000</v>
      </c>
      <c r="P426" s="9">
        <v>43214.208333333328</v>
      </c>
      <c r="Q426" s="8" t="str">
        <f>MONTH(P426) &amp; "/" &amp; DAY(P426) &amp; "/" &amp; YEAR(P426)</f>
        <v>4/24/2018</v>
      </c>
      <c r="R426" t="b">
        <v>0</v>
      </c>
      <c r="S426" t="b">
        <v>0</v>
      </c>
      <c r="T426" t="s">
        <v>60</v>
      </c>
      <c r="U426" s="5">
        <f>E426/D426</f>
        <v>0.40470588235294119</v>
      </c>
      <c r="V426" s="13">
        <f>AVERAGE(E426:E1425)</f>
        <v>42450.510416666664</v>
      </c>
      <c r="W426" t="str" cm="1">
        <f t="array" ref="W426:X426">_xlfn.TEXTSPLIT(T426,"/")</f>
        <v>music</v>
      </c>
      <c r="X426" t="str">
        <v>indie rock</v>
      </c>
      <c r="Y426" s="1">
        <v>0</v>
      </c>
      <c r="Z426">
        <v>0</v>
      </c>
      <c r="AA426">
        <v>0</v>
      </c>
      <c r="AB426">
        <v>1</v>
      </c>
    </row>
    <row r="427" spans="1:28" ht="19.5" x14ac:dyDescent="0.4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 s="9">
        <v>42213.208333333328</v>
      </c>
      <c r="L427" s="9" t="str">
        <f>MONTH(P427) &amp; "/" &amp; DAY(P427) &amp; "/" &amp; YEAR(P427)</f>
        <v>8/3/2015</v>
      </c>
      <c r="M427" s="8" t="str">
        <f>MONTH(L427) &amp; "/" &amp; DAY(L427) &amp; "/" &amp; YEAR(L427)</f>
        <v>8/3/2015</v>
      </c>
      <c r="N427" s="8" t="str">
        <f>RIGHT(M427,4)</f>
        <v>2015</v>
      </c>
      <c r="O427">
        <v>1438578000</v>
      </c>
      <c r="P427" s="9">
        <v>42219.208333333328</v>
      </c>
      <c r="Q427" s="8" t="str">
        <f>MONTH(P427) &amp; "/" &amp; DAY(P427) &amp; "/" &amp; YEAR(P427)</f>
        <v>8/3/2015</v>
      </c>
      <c r="R427" t="b">
        <v>0</v>
      </c>
      <c r="S427" t="b">
        <v>0</v>
      </c>
      <c r="T427" t="s">
        <v>122</v>
      </c>
      <c r="U427" s="5">
        <f>E427/D427</f>
        <v>2.8766666666666665</v>
      </c>
      <c r="V427" s="13">
        <f>AVERAGE(E427:E1426)</f>
        <v>42520.747826086954</v>
      </c>
      <c r="W427" t="str" cm="1">
        <f t="array" ref="W427:X427">_xlfn.TEXTSPLIT(T427,"/")</f>
        <v>photography</v>
      </c>
      <c r="X427" t="str">
        <v>photography books</v>
      </c>
      <c r="Y427" s="1">
        <v>0</v>
      </c>
      <c r="Z427">
        <v>0</v>
      </c>
      <c r="AA427">
        <v>0</v>
      </c>
      <c r="AB427">
        <v>0</v>
      </c>
    </row>
    <row r="428" spans="1:28" ht="19.5" x14ac:dyDescent="0.4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 s="9">
        <v>41332.25</v>
      </c>
      <c r="L428" s="9" t="str">
        <f>MONTH(P428) &amp; "/" &amp; DAY(P428) &amp; "/" &amp; YEAR(P428)</f>
        <v>3/6/2013</v>
      </c>
      <c r="M428" s="8" t="str">
        <f>MONTH(L428) &amp; "/" &amp; DAY(L428) &amp; "/" &amp; YEAR(L428)</f>
        <v>3/6/2013</v>
      </c>
      <c r="N428" s="8" t="str">
        <f>RIGHT(M428,4)</f>
        <v>2013</v>
      </c>
      <c r="O428">
        <v>1362549600</v>
      </c>
      <c r="P428" s="9">
        <v>41339.25</v>
      </c>
      <c r="Q428" s="8" t="str">
        <f>MONTH(P428) &amp; "/" &amp; DAY(P428) &amp; "/" &amp; YEAR(P428)</f>
        <v>3/6/2013</v>
      </c>
      <c r="R428" t="b">
        <v>0</v>
      </c>
      <c r="S428" t="b">
        <v>0</v>
      </c>
      <c r="T428" t="s">
        <v>33</v>
      </c>
      <c r="U428" s="5">
        <f>E428/D428</f>
        <v>5.7294444444444448</v>
      </c>
      <c r="V428" s="13">
        <f>AVERAGE(E428:E1427)</f>
        <v>42581.294425087108</v>
      </c>
      <c r="W428" t="str" cm="1">
        <f t="array" ref="W428:X428">_xlfn.TEXTSPLIT(T428,"/")</f>
        <v>theater</v>
      </c>
      <c r="X428" t="str">
        <v>plays</v>
      </c>
      <c r="Y428" s="1">
        <v>0</v>
      </c>
      <c r="Z428">
        <v>0</v>
      </c>
      <c r="AA428">
        <v>0</v>
      </c>
      <c r="AB428">
        <v>0</v>
      </c>
    </row>
    <row r="429" spans="1:28" ht="19.5" x14ac:dyDescent="0.4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 s="9">
        <v>41895.208333333336</v>
      </c>
      <c r="L429" s="9" t="str">
        <f>MONTH(P429) &amp; "/" &amp; DAY(P429) &amp; "/" &amp; YEAR(P429)</f>
        <v>10/15/2014</v>
      </c>
      <c r="M429" s="8" t="str">
        <f>MONTH(L429) &amp; "/" &amp; DAY(L429) &amp; "/" &amp; YEAR(L429)</f>
        <v>10/15/2014</v>
      </c>
      <c r="N429" s="8" t="str">
        <f>RIGHT(M429,4)</f>
        <v>2014</v>
      </c>
      <c r="O429">
        <v>1413349200</v>
      </c>
      <c r="P429" s="9">
        <v>41927.208333333336</v>
      </c>
      <c r="Q429" s="8" t="str">
        <f>MONTH(P429) &amp; "/" &amp; DAY(P429) &amp; "/" &amp; YEAR(P429)</f>
        <v>10/15/2014</v>
      </c>
      <c r="R429" t="b">
        <v>0</v>
      </c>
      <c r="S429" t="b">
        <v>1</v>
      </c>
      <c r="T429" t="s">
        <v>33</v>
      </c>
      <c r="U429" s="5">
        <f>E429/D429</f>
        <v>1.1290429799426933</v>
      </c>
      <c r="V429" s="13">
        <f>AVERAGE(E429:E1428)</f>
        <v>42637.609075043627</v>
      </c>
      <c r="W429" t="str" cm="1">
        <f t="array" ref="W429:X429">_xlfn.TEXTSPLIT(T429,"/")</f>
        <v>theater</v>
      </c>
      <c r="X429" t="str">
        <v>plays</v>
      </c>
      <c r="Y429" s="1">
        <v>0</v>
      </c>
      <c r="Z429">
        <v>0</v>
      </c>
      <c r="AA429">
        <v>0</v>
      </c>
      <c r="AB429">
        <v>0</v>
      </c>
    </row>
    <row r="430" spans="1:28" ht="19.5" x14ac:dyDescent="0.4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 s="9">
        <v>40585.25</v>
      </c>
      <c r="L430" s="9" t="str">
        <f>MONTH(P430) &amp; "/" &amp; DAY(P430) &amp; "/" &amp; YEAR(P430)</f>
        <v>2/18/2011</v>
      </c>
      <c r="M430" s="8" t="str">
        <f>MONTH(L430) &amp; "/" &amp; DAY(L430) &amp; "/" &amp; YEAR(L430)</f>
        <v>2/18/2011</v>
      </c>
      <c r="N430" s="8" t="str">
        <f>RIGHT(M430,4)</f>
        <v>2011</v>
      </c>
      <c r="O430">
        <v>1298008800</v>
      </c>
      <c r="P430" s="9">
        <v>40592.25</v>
      </c>
      <c r="Q430" s="8" t="str">
        <f>MONTH(P430) &amp; "/" &amp; DAY(P430) &amp; "/" &amp; YEAR(P430)</f>
        <v>2/18/2011</v>
      </c>
      <c r="R430" t="b">
        <v>0</v>
      </c>
      <c r="S430" t="b">
        <v>0</v>
      </c>
      <c r="T430" t="s">
        <v>71</v>
      </c>
      <c r="U430" s="5">
        <f>E430/D430</f>
        <v>0.46387573964497042</v>
      </c>
      <c r="V430" s="13">
        <f>AVERAGE(E430:E1429)</f>
        <v>42367.71328671329</v>
      </c>
      <c r="W430" t="str" cm="1">
        <f t="array" ref="W430:X430">_xlfn.TEXTSPLIT(T430,"/")</f>
        <v>film &amp; video</v>
      </c>
      <c r="X430" t="str">
        <v>animation</v>
      </c>
      <c r="Y430" s="1">
        <v>0</v>
      </c>
      <c r="Z430">
        <v>0</v>
      </c>
      <c r="AA430">
        <v>0</v>
      </c>
      <c r="AB430">
        <v>1</v>
      </c>
    </row>
    <row r="431" spans="1:28" ht="19.5" x14ac:dyDescent="0.4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 s="9">
        <v>41680.25</v>
      </c>
      <c r="L431" s="9" t="str">
        <f>MONTH(P431) &amp; "/" &amp; DAY(P431) &amp; "/" &amp; YEAR(P431)</f>
        <v>3/10/2014</v>
      </c>
      <c r="M431" s="8" t="str">
        <f>MONTH(L431) &amp; "/" &amp; DAY(L431) &amp; "/" &amp; YEAR(L431)</f>
        <v>3/10/2014</v>
      </c>
      <c r="N431" s="8" t="str">
        <f>RIGHT(M431,4)</f>
        <v>2014</v>
      </c>
      <c r="O431">
        <v>1394427600</v>
      </c>
      <c r="P431" s="9">
        <v>41708.208333333336</v>
      </c>
      <c r="Q431" s="8" t="str">
        <f>MONTH(P431) &amp; "/" &amp; DAY(P431) &amp; "/" &amp; YEAR(P431)</f>
        <v>3/10/2014</v>
      </c>
      <c r="R431" t="b">
        <v>0</v>
      </c>
      <c r="S431" t="b">
        <v>1</v>
      </c>
      <c r="T431" t="s">
        <v>122</v>
      </c>
      <c r="U431" s="5">
        <f>E431/D431</f>
        <v>0.90675916230366493</v>
      </c>
      <c r="V431" s="13">
        <f>AVERAGE(E431:E1430)</f>
        <v>42359.535901926443</v>
      </c>
      <c r="W431" t="str" cm="1">
        <f t="array" ref="W431:X431">_xlfn.TEXTSPLIT(T431,"/")</f>
        <v>photography</v>
      </c>
      <c r="X431" t="str">
        <v>photography books</v>
      </c>
      <c r="Y431" s="1">
        <v>1</v>
      </c>
      <c r="Z431">
        <v>0</v>
      </c>
      <c r="AA431">
        <v>0</v>
      </c>
      <c r="AB431">
        <v>0</v>
      </c>
    </row>
    <row r="432" spans="1:28" ht="19.5" x14ac:dyDescent="0.4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 s="9">
        <v>43737.208333333328</v>
      </c>
      <c r="L432" s="9" t="str">
        <f>MONTH(P432) &amp; "/" &amp; DAY(P432) &amp; "/" &amp; YEAR(P432)</f>
        <v>11/2/2019</v>
      </c>
      <c r="M432" s="8" t="str">
        <f>MONTH(L432) &amp; "/" &amp; DAY(L432) &amp; "/" &amp; YEAR(L432)</f>
        <v>11/2/2019</v>
      </c>
      <c r="N432" s="8" t="str">
        <f>RIGHT(M432,4)</f>
        <v>2019</v>
      </c>
      <c r="O432">
        <v>1572670800</v>
      </c>
      <c r="P432" s="9">
        <v>43771.208333333328</v>
      </c>
      <c r="Q432" s="8" t="str">
        <f>MONTH(P432) &amp; "/" &amp; DAY(P432) &amp; "/" &amp; YEAR(P432)</f>
        <v>11/2/2019</v>
      </c>
      <c r="R432" t="b">
        <v>0</v>
      </c>
      <c r="S432" t="b">
        <v>0</v>
      </c>
      <c r="T432" t="s">
        <v>33</v>
      </c>
      <c r="U432" s="5">
        <f>E432/D432</f>
        <v>0.67740740740740746</v>
      </c>
      <c r="V432" s="13">
        <f>AVERAGE(E432:E1431)</f>
        <v>42130.00701754386</v>
      </c>
      <c r="W432" t="str" cm="1">
        <f t="array" ref="W432:X432">_xlfn.TEXTSPLIT(T432,"/")</f>
        <v>theater</v>
      </c>
      <c r="X432" t="str">
        <v>plays</v>
      </c>
      <c r="Y432" s="1">
        <v>0</v>
      </c>
      <c r="Z432">
        <v>0</v>
      </c>
      <c r="AA432">
        <v>0</v>
      </c>
      <c r="AB432">
        <v>1</v>
      </c>
    </row>
    <row r="433" spans="1:28" ht="19.5" x14ac:dyDescent="0.4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 s="9">
        <v>43273.208333333328</v>
      </c>
      <c r="L433" s="9" t="str">
        <f>MONTH(P433) &amp; "/" &amp; DAY(P433) &amp; "/" &amp; YEAR(P433)</f>
        <v>7/9/2018</v>
      </c>
      <c r="M433" s="8" t="str">
        <f>MONTH(L433) &amp; "/" &amp; DAY(L433) &amp; "/" &amp; YEAR(L433)</f>
        <v>7/9/2018</v>
      </c>
      <c r="N433" s="8" t="str">
        <f>RIGHT(M433,4)</f>
        <v>2018</v>
      </c>
      <c r="O433">
        <v>1531112400</v>
      </c>
      <c r="P433" s="9">
        <v>43290.208333333328</v>
      </c>
      <c r="Q433" s="8" t="str">
        <f>MONTH(P433) &amp; "/" &amp; DAY(P433) &amp; "/" &amp; YEAR(P433)</f>
        <v>7/9/2018</v>
      </c>
      <c r="R433" t="b">
        <v>1</v>
      </c>
      <c r="S433" t="b">
        <v>0</v>
      </c>
      <c r="T433" t="s">
        <v>33</v>
      </c>
      <c r="U433" s="5">
        <f>E433/D433</f>
        <v>1.9249019607843136</v>
      </c>
      <c r="V433" s="13">
        <f>AVERAGE(E433:E1432)</f>
        <v>42194.405975395428</v>
      </c>
      <c r="W433" t="str" cm="1">
        <f t="array" ref="W433:X433">_xlfn.TEXTSPLIT(T433,"/")</f>
        <v>theater</v>
      </c>
      <c r="X433" t="str">
        <v>plays</v>
      </c>
      <c r="Y433" s="1">
        <v>0</v>
      </c>
      <c r="Z433">
        <v>0</v>
      </c>
      <c r="AA433">
        <v>0</v>
      </c>
      <c r="AB433">
        <v>0</v>
      </c>
    </row>
    <row r="434" spans="1:28" ht="19.5" x14ac:dyDescent="0.4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 s="9">
        <v>41761.208333333336</v>
      </c>
      <c r="L434" s="9" t="str">
        <f>MONTH(P434) &amp; "/" &amp; DAY(P434) &amp; "/" &amp; YEAR(P434)</f>
        <v>5/22/2014</v>
      </c>
      <c r="M434" s="8" t="str">
        <f>MONTH(L434) &amp; "/" &amp; DAY(L434) &amp; "/" &amp; YEAR(L434)</f>
        <v>5/22/2014</v>
      </c>
      <c r="N434" s="8" t="str">
        <f>RIGHT(M434,4)</f>
        <v>2014</v>
      </c>
      <c r="O434">
        <v>1400734800</v>
      </c>
      <c r="P434" s="9">
        <v>41781.208333333336</v>
      </c>
      <c r="Q434" s="8" t="str">
        <f>MONTH(P434) &amp; "/" &amp; DAY(P434) &amp; "/" &amp; YEAR(P434)</f>
        <v>5/22/2014</v>
      </c>
      <c r="R434" t="b">
        <v>0</v>
      </c>
      <c r="S434" t="b">
        <v>0</v>
      </c>
      <c r="T434" t="s">
        <v>33</v>
      </c>
      <c r="U434" s="5">
        <f>E434/D434</f>
        <v>0.82714285714285718</v>
      </c>
      <c r="V434" s="13">
        <f>AVERAGE(E434:E1433)</f>
        <v>42251.408450704228</v>
      </c>
      <c r="W434" t="str" cm="1">
        <f t="array" ref="W434:X434">_xlfn.TEXTSPLIT(T434,"/")</f>
        <v>theater</v>
      </c>
      <c r="X434" t="str">
        <v>plays</v>
      </c>
      <c r="Y434" s="1">
        <v>0</v>
      </c>
      <c r="Z434">
        <v>0</v>
      </c>
      <c r="AA434">
        <v>0</v>
      </c>
      <c r="AB434">
        <v>1</v>
      </c>
    </row>
    <row r="435" spans="1:28" ht="19.5" x14ac:dyDescent="0.4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 s="9">
        <v>41603.25</v>
      </c>
      <c r="L435" s="9" t="str">
        <f>MONTH(P435) &amp; "/" &amp; DAY(P435) &amp; "/" &amp; YEAR(P435)</f>
        <v>12/11/2013</v>
      </c>
      <c r="M435" s="8" t="str">
        <f>MONTH(L435) &amp; "/" &amp; DAY(L435) &amp; "/" &amp; YEAR(L435)</f>
        <v>12/11/2013</v>
      </c>
      <c r="N435" s="8" t="str">
        <f>RIGHT(M435,4)</f>
        <v>2013</v>
      </c>
      <c r="O435">
        <v>1386741600</v>
      </c>
      <c r="P435" s="9">
        <v>41619.25</v>
      </c>
      <c r="Q435" s="8" t="str">
        <f>MONTH(P435) &amp; "/" &amp; DAY(P435) &amp; "/" &amp; YEAR(P435)</f>
        <v>12/11/2013</v>
      </c>
      <c r="R435" t="b">
        <v>0</v>
      </c>
      <c r="S435" t="b">
        <v>1</v>
      </c>
      <c r="T435" t="s">
        <v>42</v>
      </c>
      <c r="U435" s="5">
        <f>E435/D435</f>
        <v>0.54163920922570019</v>
      </c>
      <c r="V435" s="13">
        <f>AVERAGE(E435:E1434)</f>
        <v>42314.693121693119</v>
      </c>
      <c r="W435" t="str" cm="1">
        <f t="array" ref="W435:X435">_xlfn.TEXTSPLIT(T435,"/")</f>
        <v>film &amp; video</v>
      </c>
      <c r="X435" t="str">
        <v>documentary</v>
      </c>
      <c r="Y435" s="1">
        <v>0</v>
      </c>
      <c r="Z435">
        <v>0</v>
      </c>
      <c r="AA435">
        <v>0</v>
      </c>
      <c r="AB435">
        <v>1</v>
      </c>
    </row>
    <row r="436" spans="1:28" ht="19.5" x14ac:dyDescent="0.4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 s="9">
        <v>42705.25</v>
      </c>
      <c r="L436" s="9" t="str">
        <f>MONTH(P436) &amp; "/" &amp; DAY(P436) &amp; "/" &amp; YEAR(P436)</f>
        <v>12/15/2016</v>
      </c>
      <c r="M436" s="8" t="str">
        <f>MONTH(L436) &amp; "/" &amp; DAY(L436) &amp; "/" &amp; YEAR(L436)</f>
        <v>12/15/2016</v>
      </c>
      <c r="N436" s="8" t="str">
        <f>RIGHT(M436,4)</f>
        <v>2016</v>
      </c>
      <c r="O436">
        <v>1481781600</v>
      </c>
      <c r="P436" s="9">
        <v>42719.25</v>
      </c>
      <c r="Q436" s="8" t="str">
        <f>MONTH(P436) &amp; "/" &amp; DAY(P436) &amp; "/" &amp; YEAR(P436)</f>
        <v>12/15/2016</v>
      </c>
      <c r="R436" t="b">
        <v>1</v>
      </c>
      <c r="S436" t="b">
        <v>0</v>
      </c>
      <c r="T436" t="s">
        <v>33</v>
      </c>
      <c r="U436" s="5">
        <f>E436/D436</f>
        <v>0.16722222222222222</v>
      </c>
      <c r="V436" s="13">
        <f>AVERAGE(E436:E1435)</f>
        <v>42273.279151943461</v>
      </c>
      <c r="W436" t="str" cm="1">
        <f t="array" ref="W436:X436">_xlfn.TEXTSPLIT(T436,"/")</f>
        <v>theater</v>
      </c>
      <c r="X436" t="str">
        <v>plays</v>
      </c>
      <c r="Y436" s="1">
        <v>1</v>
      </c>
      <c r="Z436">
        <v>0</v>
      </c>
      <c r="AA436">
        <v>0</v>
      </c>
      <c r="AB436">
        <v>0</v>
      </c>
    </row>
    <row r="437" spans="1:28" ht="19.5" x14ac:dyDescent="0.4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 s="9">
        <v>41988.25</v>
      </c>
      <c r="L437" s="9" t="str">
        <f>MONTH(P437) &amp; "/" &amp; DAY(P437) &amp; "/" &amp; YEAR(P437)</f>
        <v>12/27/2014</v>
      </c>
      <c r="M437" s="8" t="str">
        <f>MONTH(L437) &amp; "/" &amp; DAY(L437) &amp; "/" &amp; YEAR(L437)</f>
        <v>12/27/2014</v>
      </c>
      <c r="N437" s="8" t="str">
        <f>RIGHT(M437,4)</f>
        <v>2014</v>
      </c>
      <c r="O437">
        <v>1419660000</v>
      </c>
      <c r="P437" s="9">
        <v>42000.25</v>
      </c>
      <c r="Q437" s="8" t="str">
        <f>MONTH(P437) &amp; "/" &amp; DAY(P437) &amp; "/" &amp; YEAR(P437)</f>
        <v>12/27/2014</v>
      </c>
      <c r="R437" t="b">
        <v>0</v>
      </c>
      <c r="S437" t="b">
        <v>1</v>
      </c>
      <c r="T437" t="s">
        <v>33</v>
      </c>
      <c r="U437" s="5">
        <f>E437/D437</f>
        <v>1.168766404199475</v>
      </c>
      <c r="V437" s="13">
        <f>AVERAGE(E437:E1436)</f>
        <v>42346.500884955749</v>
      </c>
      <c r="W437" t="str" cm="1">
        <f t="array" ref="W437:X437">_xlfn.TEXTSPLIT(T437,"/")</f>
        <v>theater</v>
      </c>
      <c r="X437" t="str">
        <v>plays</v>
      </c>
      <c r="Y437" s="1">
        <v>0</v>
      </c>
      <c r="Z437">
        <v>0</v>
      </c>
      <c r="AA437">
        <v>0</v>
      </c>
      <c r="AB437">
        <v>0</v>
      </c>
    </row>
    <row r="438" spans="1:28" ht="19.5" x14ac:dyDescent="0.4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 s="9">
        <v>43575.208333333328</v>
      </c>
      <c r="L438" s="9" t="str">
        <f>MONTH(P438) &amp; "/" &amp; DAY(P438) &amp; "/" &amp; YEAR(P438)</f>
        <v>4/21/2019</v>
      </c>
      <c r="M438" s="8" t="str">
        <f>MONTH(L438) &amp; "/" &amp; DAY(L438) &amp; "/" &amp; YEAR(L438)</f>
        <v>4/21/2019</v>
      </c>
      <c r="N438" s="8" t="str">
        <f>RIGHT(M438,4)</f>
        <v>2019</v>
      </c>
      <c r="O438">
        <v>1555822800</v>
      </c>
      <c r="P438" s="9">
        <v>43576.208333333328</v>
      </c>
      <c r="Q438" s="8" t="str">
        <f>MONTH(P438) &amp; "/" &amp; DAY(P438) &amp; "/" &amp; YEAR(P438)</f>
        <v>4/21/2019</v>
      </c>
      <c r="R438" t="b">
        <v>0</v>
      </c>
      <c r="S438" t="b">
        <v>0</v>
      </c>
      <c r="T438" t="s">
        <v>159</v>
      </c>
      <c r="U438" s="5">
        <f>E438/D438</f>
        <v>10.521538461538462</v>
      </c>
      <c r="V438" s="13">
        <f>AVERAGE(E438:E1437)</f>
        <v>42105.767730496453</v>
      </c>
      <c r="W438" t="str" cm="1">
        <f t="array" ref="W438:X438">_xlfn.TEXTSPLIT(T438,"/")</f>
        <v>music</v>
      </c>
      <c r="X438" t="str">
        <v>jazz</v>
      </c>
      <c r="Y438" s="1">
        <v>0</v>
      </c>
      <c r="Z438">
        <v>0</v>
      </c>
      <c r="AA438">
        <v>0</v>
      </c>
      <c r="AB438">
        <v>0</v>
      </c>
    </row>
    <row r="439" spans="1:28" ht="19.5" x14ac:dyDescent="0.4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 s="9">
        <v>42260.208333333328</v>
      </c>
      <c r="L439" s="9" t="str">
        <f>MONTH(P439) &amp; "/" &amp; DAY(P439) &amp; "/" &amp; YEAR(P439)</f>
        <v>9/16/2015</v>
      </c>
      <c r="M439" s="8" t="str">
        <f>MONTH(L439) &amp; "/" &amp; DAY(L439) &amp; "/" &amp; YEAR(L439)</f>
        <v>9/16/2015</v>
      </c>
      <c r="N439" s="8" t="str">
        <f>RIGHT(M439,4)</f>
        <v>2015</v>
      </c>
      <c r="O439">
        <v>1442379600</v>
      </c>
      <c r="P439" s="9">
        <v>42263.208333333328</v>
      </c>
      <c r="Q439" s="8" t="str">
        <f>MONTH(P439) &amp; "/" &amp; DAY(P439) &amp; "/" &amp; YEAR(P439)</f>
        <v>9/16/2015</v>
      </c>
      <c r="R439" t="b">
        <v>0</v>
      </c>
      <c r="S439" t="b">
        <v>1</v>
      </c>
      <c r="T439" t="s">
        <v>71</v>
      </c>
      <c r="U439" s="5">
        <f>E439/D439</f>
        <v>1.2307407407407407</v>
      </c>
      <c r="V439" s="13">
        <f>AVERAGE(E439:E1438)</f>
        <v>42156.261101243341</v>
      </c>
      <c r="W439" t="str" cm="1">
        <f t="array" ref="W439:X439">_xlfn.TEXTSPLIT(T439,"/")</f>
        <v>film &amp; video</v>
      </c>
      <c r="X439" t="str">
        <v>animation</v>
      </c>
      <c r="Y439" s="1">
        <v>0</v>
      </c>
      <c r="Z439">
        <v>0</v>
      </c>
      <c r="AA439">
        <v>0</v>
      </c>
      <c r="AB439">
        <v>0</v>
      </c>
    </row>
    <row r="440" spans="1:28" ht="33.75" x14ac:dyDescent="0.4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 s="9">
        <v>41337.25</v>
      </c>
      <c r="L440" s="9" t="str">
        <f>MONTH(P440) &amp; "/" &amp; DAY(P440) &amp; "/" &amp; YEAR(P440)</f>
        <v>4/3/2013</v>
      </c>
      <c r="M440" s="8" t="str">
        <f>MONTH(L440) &amp; "/" &amp; DAY(L440) &amp; "/" &amp; YEAR(L440)</f>
        <v>4/3/2013</v>
      </c>
      <c r="N440" s="8" t="str">
        <f>RIGHT(M440,4)</f>
        <v>2013</v>
      </c>
      <c r="O440">
        <v>1364965200</v>
      </c>
      <c r="P440" s="9">
        <v>41367.208333333336</v>
      </c>
      <c r="Q440" s="8" t="str">
        <f>MONTH(P440) &amp; "/" &amp; DAY(P440) &amp; "/" &amp; YEAR(P440)</f>
        <v>4/3/2013</v>
      </c>
      <c r="R440" t="b">
        <v>0</v>
      </c>
      <c r="S440" t="b">
        <v>0</v>
      </c>
      <c r="T440" t="s">
        <v>33</v>
      </c>
      <c r="U440" s="5">
        <f>E440/D440</f>
        <v>1.7863855421686747</v>
      </c>
      <c r="V440" s="13">
        <f>AVERAGE(E440:E1439)</f>
        <v>42213.533807829182</v>
      </c>
      <c r="W440" t="str" cm="1">
        <f t="array" ref="W440:X440">_xlfn.TEXTSPLIT(T440,"/")</f>
        <v>theater</v>
      </c>
      <c r="X440" t="str">
        <v>plays</v>
      </c>
      <c r="Y440" s="1">
        <v>0</v>
      </c>
      <c r="Z440">
        <v>0</v>
      </c>
      <c r="AA440">
        <v>0</v>
      </c>
      <c r="AB440">
        <v>0</v>
      </c>
    </row>
    <row r="441" spans="1:28" ht="19.5" x14ac:dyDescent="0.4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 s="9">
        <v>42680.208333333328</v>
      </c>
      <c r="L441" s="9" t="str">
        <f>MONTH(P441) &amp; "/" &amp; DAY(P441) &amp; "/" &amp; YEAR(P441)</f>
        <v>11/13/2016</v>
      </c>
      <c r="M441" s="8" t="str">
        <f>MONTH(L441) &amp; "/" &amp; DAY(L441) &amp; "/" &amp; YEAR(L441)</f>
        <v>11/13/2016</v>
      </c>
      <c r="N441" s="8" t="str">
        <f>RIGHT(M441,4)</f>
        <v>2016</v>
      </c>
      <c r="O441">
        <v>1479016800</v>
      </c>
      <c r="P441" s="9">
        <v>42687.25</v>
      </c>
      <c r="Q441" s="8" t="str">
        <f>MONTH(P441) &amp; "/" &amp; DAY(P441) &amp; "/" &amp; YEAR(P441)</f>
        <v>11/13/2016</v>
      </c>
      <c r="R441" t="b">
        <v>0</v>
      </c>
      <c r="S441" t="b">
        <v>0</v>
      </c>
      <c r="T441" t="s">
        <v>474</v>
      </c>
      <c r="U441" s="5">
        <f>E441/D441</f>
        <v>3.5528169014084505</v>
      </c>
      <c r="V441" s="13">
        <f>AVERAGE(E441:E1440)</f>
        <v>42262.351158645273</v>
      </c>
      <c r="W441" t="str" cm="1">
        <f t="array" ref="W441:X441">_xlfn.TEXTSPLIT(T441,"/")</f>
        <v>film &amp; video</v>
      </c>
      <c r="X441" t="str">
        <v>science fiction</v>
      </c>
      <c r="Y441" s="1">
        <v>0</v>
      </c>
      <c r="Z441">
        <v>0</v>
      </c>
      <c r="AA441">
        <v>0</v>
      </c>
      <c r="AB441">
        <v>0</v>
      </c>
    </row>
    <row r="442" spans="1:28" ht="19.5" x14ac:dyDescent="0.4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 s="9">
        <v>42916.208333333328</v>
      </c>
      <c r="L442" s="9" t="str">
        <f>MONTH(P442) &amp; "/" &amp; DAY(P442) &amp; "/" &amp; YEAR(P442)</f>
        <v>7/10/2017</v>
      </c>
      <c r="M442" s="8" t="str">
        <f>MONTH(L442) &amp; "/" &amp; DAY(L442) &amp; "/" &amp; YEAR(L442)</f>
        <v>7/10/2017</v>
      </c>
      <c r="N442" s="8" t="str">
        <f>RIGHT(M442,4)</f>
        <v>2017</v>
      </c>
      <c r="O442">
        <v>1499662800</v>
      </c>
      <c r="P442" s="9">
        <v>42926.208333333328</v>
      </c>
      <c r="Q442" s="8" t="str">
        <f>MONTH(P442) &amp; "/" &amp; DAY(P442) &amp; "/" &amp; YEAR(P442)</f>
        <v>7/10/2017</v>
      </c>
      <c r="R442" t="b">
        <v>0</v>
      </c>
      <c r="S442" t="b">
        <v>0</v>
      </c>
      <c r="T442" t="s">
        <v>269</v>
      </c>
      <c r="U442" s="5">
        <f>E442/D442</f>
        <v>1.6190634146341463</v>
      </c>
      <c r="V442" s="13">
        <f>AVERAGE(E442:E1441)</f>
        <v>42157.641071428574</v>
      </c>
      <c r="W442" t="str" cm="1">
        <f t="array" ref="W442:X442">_xlfn.TEXTSPLIT(T442,"/")</f>
        <v>film &amp; video</v>
      </c>
      <c r="X442" t="str">
        <v>television</v>
      </c>
      <c r="Y442" s="1">
        <v>0</v>
      </c>
      <c r="Z442">
        <v>0</v>
      </c>
      <c r="AA442">
        <v>0</v>
      </c>
      <c r="AB442">
        <v>0</v>
      </c>
    </row>
    <row r="443" spans="1:28" ht="19.5" x14ac:dyDescent="0.4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 s="9">
        <v>41025.208333333336</v>
      </c>
      <c r="L443" s="9" t="str">
        <f>MONTH(P443) &amp; "/" &amp; DAY(P443) &amp; "/" &amp; YEAR(P443)</f>
        <v>5/24/2012</v>
      </c>
      <c r="M443" s="8" t="str">
        <f>MONTH(L443) &amp; "/" &amp; DAY(L443) &amp; "/" &amp; YEAR(L443)</f>
        <v>5/24/2012</v>
      </c>
      <c r="N443" s="8" t="str">
        <f>RIGHT(M443,4)</f>
        <v>2012</v>
      </c>
      <c r="O443">
        <v>1337835600</v>
      </c>
      <c r="P443" s="9">
        <v>41053.208333333336</v>
      </c>
      <c r="Q443" s="8" t="str">
        <f>MONTH(P443) &amp; "/" &amp; DAY(P443) &amp; "/" &amp; YEAR(P443)</f>
        <v>5/24/2012</v>
      </c>
      <c r="R443" t="b">
        <v>0</v>
      </c>
      <c r="S443" t="b">
        <v>0</v>
      </c>
      <c r="T443" t="s">
        <v>65</v>
      </c>
      <c r="U443" s="5">
        <f>E443/D443</f>
        <v>0.24914285714285714</v>
      </c>
      <c r="V443" s="13">
        <f>AVERAGE(E443:E1442)</f>
        <v>41936.180679785328</v>
      </c>
      <c r="W443" t="str" cm="1">
        <f t="array" ref="W443:X443">_xlfn.TEXTSPLIT(T443,"/")</f>
        <v>technology</v>
      </c>
      <c r="X443" t="str">
        <v>wearables</v>
      </c>
      <c r="Y443" s="1">
        <v>0</v>
      </c>
      <c r="Z443">
        <v>0</v>
      </c>
      <c r="AA443">
        <v>0</v>
      </c>
      <c r="AB443">
        <v>1</v>
      </c>
    </row>
    <row r="444" spans="1:28" ht="19.5" x14ac:dyDescent="0.4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 s="9">
        <v>42980.208333333328</v>
      </c>
      <c r="L444" s="9" t="str">
        <f>MONTH(P444) &amp; "/" &amp; DAY(P444) &amp; "/" &amp; YEAR(P444)</f>
        <v>9/18/2017</v>
      </c>
      <c r="M444" s="8" t="str">
        <f>MONTH(L444) &amp; "/" &amp; DAY(L444) &amp; "/" &amp; YEAR(L444)</f>
        <v>9/18/2017</v>
      </c>
      <c r="N444" s="8" t="str">
        <f>RIGHT(M444,4)</f>
        <v>2017</v>
      </c>
      <c r="O444">
        <v>1505710800</v>
      </c>
      <c r="P444" s="9">
        <v>42996.208333333328</v>
      </c>
      <c r="Q444" s="8" t="str">
        <f>MONTH(P444) &amp; "/" &amp; DAY(P444) &amp; "/" &amp; YEAR(P444)</f>
        <v>9/18/2017</v>
      </c>
      <c r="R444" t="b">
        <v>0</v>
      </c>
      <c r="S444" t="b">
        <v>0</v>
      </c>
      <c r="T444" t="s">
        <v>33</v>
      </c>
      <c r="U444" s="5">
        <f>E444/D444</f>
        <v>1.9872222222222222</v>
      </c>
      <c r="V444" s="13">
        <f>AVERAGE(E444:E1443)</f>
        <v>42008.209677419356</v>
      </c>
      <c r="W444" t="str" cm="1">
        <f t="array" ref="W444:X444">_xlfn.TEXTSPLIT(T444,"/")</f>
        <v>theater</v>
      </c>
      <c r="X444" t="str">
        <v>plays</v>
      </c>
      <c r="Y444" s="1">
        <v>0</v>
      </c>
      <c r="Z444">
        <v>0</v>
      </c>
      <c r="AA444">
        <v>0</v>
      </c>
      <c r="AB444">
        <v>0</v>
      </c>
    </row>
    <row r="445" spans="1:28" ht="19.5" x14ac:dyDescent="0.4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 s="9">
        <v>40451.208333333336</v>
      </c>
      <c r="L445" s="9" t="str">
        <f>MONTH(P445) &amp; "/" &amp; DAY(P445) &amp; "/" &amp; YEAR(P445)</f>
        <v>10/19/2010</v>
      </c>
      <c r="M445" s="8" t="str">
        <f>MONTH(L445) &amp; "/" &amp; DAY(L445) &amp; "/" &amp; YEAR(L445)</f>
        <v>10/19/2010</v>
      </c>
      <c r="N445" s="8" t="str">
        <f>RIGHT(M445,4)</f>
        <v>2010</v>
      </c>
      <c r="O445">
        <v>1287464400</v>
      </c>
      <c r="P445" s="9">
        <v>40470.208333333336</v>
      </c>
      <c r="Q445" s="8" t="str">
        <f>MONTH(P445) &amp; "/" &amp; DAY(P445) &amp; "/" &amp; YEAR(P445)</f>
        <v>10/19/2010</v>
      </c>
      <c r="R445" t="b">
        <v>0</v>
      </c>
      <c r="S445" t="b">
        <v>0</v>
      </c>
      <c r="T445" t="s">
        <v>33</v>
      </c>
      <c r="U445" s="5">
        <f>E445/D445</f>
        <v>0.34752688172043011</v>
      </c>
      <c r="V445" s="13">
        <f>AVERAGE(E445:E1444)</f>
        <v>42064.362657091559</v>
      </c>
      <c r="W445" t="str" cm="1">
        <f t="array" ref="W445:X445">_xlfn.TEXTSPLIT(T445,"/")</f>
        <v>theater</v>
      </c>
      <c r="X445" t="str">
        <v>plays</v>
      </c>
      <c r="Y445" s="1">
        <v>1</v>
      </c>
      <c r="Z445">
        <v>0</v>
      </c>
      <c r="AA445">
        <v>0</v>
      </c>
      <c r="AB445">
        <v>0</v>
      </c>
    </row>
    <row r="446" spans="1:28" ht="19.5" x14ac:dyDescent="0.4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 s="9">
        <v>40748.208333333336</v>
      </c>
      <c r="L446" s="9" t="str">
        <f>MONTH(P446) &amp; "/" &amp; DAY(P446) &amp; "/" &amp; YEAR(P446)</f>
        <v>7/26/2011</v>
      </c>
      <c r="M446" s="8" t="str">
        <f>MONTH(L446) &amp; "/" &amp; DAY(L446) &amp; "/" &amp; YEAR(L446)</f>
        <v>7/26/2011</v>
      </c>
      <c r="N446" s="8" t="str">
        <f>RIGHT(M446,4)</f>
        <v>2011</v>
      </c>
      <c r="O446">
        <v>1311656400</v>
      </c>
      <c r="P446" s="9">
        <v>40750.208333333336</v>
      </c>
      <c r="Q446" s="8" t="str">
        <f>MONTH(P446) &amp; "/" &amp; DAY(P446) &amp; "/" &amp; YEAR(P446)</f>
        <v>7/26/2011</v>
      </c>
      <c r="R446" t="b">
        <v>0</v>
      </c>
      <c r="S446" t="b">
        <v>1</v>
      </c>
      <c r="T446" t="s">
        <v>60</v>
      </c>
      <c r="U446" s="5">
        <f>E446/D446</f>
        <v>1.7641935483870967</v>
      </c>
      <c r="V446" s="13">
        <f>AVERAGE(E446:E1445)</f>
        <v>42134.205035971223</v>
      </c>
      <c r="W446" t="str" cm="1">
        <f t="array" ref="W446:X446">_xlfn.TEXTSPLIT(T446,"/")</f>
        <v>music</v>
      </c>
      <c r="X446" t="str">
        <v>indie rock</v>
      </c>
      <c r="Y446" s="1">
        <v>0</v>
      </c>
      <c r="Z446">
        <v>0</v>
      </c>
      <c r="AA446">
        <v>0</v>
      </c>
      <c r="AB446">
        <v>0</v>
      </c>
    </row>
    <row r="447" spans="1:28" ht="33.75" x14ac:dyDescent="0.4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 s="9">
        <v>40515.25</v>
      </c>
      <c r="L447" s="9" t="str">
        <f>MONTH(P447) &amp; "/" &amp; DAY(P447) &amp; "/" &amp; YEAR(P447)</f>
        <v>12/24/2010</v>
      </c>
      <c r="M447" s="8" t="str">
        <f>MONTH(L447) &amp; "/" &amp; DAY(L447) &amp; "/" &amp; YEAR(L447)</f>
        <v>12/24/2010</v>
      </c>
      <c r="N447" s="8" t="str">
        <f>RIGHT(M447,4)</f>
        <v>2010</v>
      </c>
      <c r="O447">
        <v>1293170400</v>
      </c>
      <c r="P447" s="9">
        <v>40536.25</v>
      </c>
      <c r="Q447" s="8" t="str">
        <f>MONTH(P447) &amp; "/" &amp; DAY(P447) &amp; "/" &amp; YEAR(P447)</f>
        <v>12/24/2010</v>
      </c>
      <c r="R447" t="b">
        <v>0</v>
      </c>
      <c r="S447" t="b">
        <v>1</v>
      </c>
      <c r="T447" t="s">
        <v>33</v>
      </c>
      <c r="U447" s="5">
        <f>E447/D447</f>
        <v>5.1138095238095236</v>
      </c>
      <c r="V447" s="13">
        <f>AVERAGE(E447:E1446)</f>
        <v>42190.414414414416</v>
      </c>
      <c r="W447" t="str" cm="1">
        <f t="array" ref="W447:X447">_xlfn.TEXTSPLIT(T447,"/")</f>
        <v>theater</v>
      </c>
      <c r="X447" t="str">
        <v>plays</v>
      </c>
      <c r="Y447" s="1">
        <v>0</v>
      </c>
      <c r="Z447">
        <v>0</v>
      </c>
      <c r="AA447">
        <v>0</v>
      </c>
      <c r="AB447">
        <v>0</v>
      </c>
    </row>
    <row r="448" spans="1:28" ht="19.5" x14ac:dyDescent="0.4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 s="9">
        <v>41261.25</v>
      </c>
      <c r="L448" s="9" t="str">
        <f>MONTH(P448) &amp; "/" &amp; DAY(P448) &amp; "/" &amp; YEAR(P448)</f>
        <v>12/20/2012</v>
      </c>
      <c r="M448" s="8" t="str">
        <f>MONTH(L448) &amp; "/" &amp; DAY(L448) &amp; "/" &amp; YEAR(L448)</f>
        <v>12/20/2012</v>
      </c>
      <c r="N448" s="8" t="str">
        <f>RIGHT(M448,4)</f>
        <v>2012</v>
      </c>
      <c r="O448">
        <v>1355983200</v>
      </c>
      <c r="P448" s="9">
        <v>41263.25</v>
      </c>
      <c r="Q448" s="8" t="str">
        <f>MONTH(P448) &amp; "/" &amp; DAY(P448) &amp; "/" &amp; YEAR(P448)</f>
        <v>12/20/2012</v>
      </c>
      <c r="R448" t="b">
        <v>0</v>
      </c>
      <c r="S448" t="b">
        <v>0</v>
      </c>
      <c r="T448" t="s">
        <v>65</v>
      </c>
      <c r="U448" s="5">
        <f>E448/D448</f>
        <v>0.82044117647058823</v>
      </c>
      <c r="V448" s="13">
        <f>AVERAGE(E448:E1447)</f>
        <v>42247.18592057762</v>
      </c>
      <c r="W448" t="str" cm="1">
        <f t="array" ref="W448:X448">_xlfn.TEXTSPLIT(T448,"/")</f>
        <v>technology</v>
      </c>
      <c r="X448" t="str">
        <v>wearables</v>
      </c>
      <c r="Y448" s="1">
        <v>0</v>
      </c>
      <c r="Z448">
        <v>0</v>
      </c>
      <c r="AA448">
        <v>0</v>
      </c>
      <c r="AB448">
        <v>1</v>
      </c>
    </row>
    <row r="449" spans="1:28" ht="33.75" x14ac:dyDescent="0.4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 s="9">
        <v>43088.25</v>
      </c>
      <c r="L449" s="9" t="str">
        <f>MONTH(P449) &amp; "/" &amp; DAY(P449) &amp; "/" &amp; YEAR(P449)</f>
        <v>1/4/2018</v>
      </c>
      <c r="M449" s="8" t="str">
        <f>MONTH(L449) &amp; "/" &amp; DAY(L449) &amp; "/" &amp; YEAR(L449)</f>
        <v>1/4/2018</v>
      </c>
      <c r="N449" s="8" t="str">
        <f>RIGHT(M449,4)</f>
        <v>2018</v>
      </c>
      <c r="O449">
        <v>1515045600</v>
      </c>
      <c r="P449" s="9">
        <v>43104.25</v>
      </c>
      <c r="Q449" s="8" t="str">
        <f>MONTH(P449) &amp; "/" &amp; DAY(P449) &amp; "/" &amp; YEAR(P449)</f>
        <v>1/4/2018</v>
      </c>
      <c r="R449" t="b">
        <v>0</v>
      </c>
      <c r="S449" t="b">
        <v>0</v>
      </c>
      <c r="T449" t="s">
        <v>269</v>
      </c>
      <c r="U449" s="5">
        <f>E449/D449</f>
        <v>0.24326030927835052</v>
      </c>
      <c r="V449" s="13">
        <f>AVERAGE(E449:E1448)</f>
        <v>42313.493670886077</v>
      </c>
      <c r="W449" t="str" cm="1">
        <f t="array" ref="W449:X449">_xlfn.TEXTSPLIT(T449,"/")</f>
        <v>film &amp; video</v>
      </c>
      <c r="X449" t="str">
        <v>television</v>
      </c>
      <c r="Y449" s="1">
        <v>1</v>
      </c>
      <c r="Z449">
        <v>0</v>
      </c>
      <c r="AA449">
        <v>0</v>
      </c>
      <c r="AB449">
        <v>0</v>
      </c>
    </row>
    <row r="450" spans="1:28" ht="19.5" x14ac:dyDescent="0.4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 s="9">
        <v>41378.208333333336</v>
      </c>
      <c r="L450" s="9" t="str">
        <f>MONTH(P450) &amp; "/" &amp; DAY(P450) &amp; "/" &amp; YEAR(P450)</f>
        <v>4/16/2013</v>
      </c>
      <c r="M450" s="8" t="str">
        <f>MONTH(L450) &amp; "/" &amp; DAY(L450) &amp; "/" &amp; YEAR(L450)</f>
        <v>4/16/2013</v>
      </c>
      <c r="N450" s="8" t="str">
        <f>RIGHT(M450,4)</f>
        <v>2013</v>
      </c>
      <c r="O450">
        <v>1366088400</v>
      </c>
      <c r="P450" s="9">
        <v>41380.208333333336</v>
      </c>
      <c r="Q450" s="8" t="str">
        <f>MONTH(P450) &amp; "/" &amp; DAY(P450) &amp; "/" &amp; YEAR(P450)</f>
        <v>4/16/2013</v>
      </c>
      <c r="R450" t="b">
        <v>0</v>
      </c>
      <c r="S450" t="b">
        <v>1</v>
      </c>
      <c r="T450" t="s">
        <v>89</v>
      </c>
      <c r="U450" s="5">
        <f>E450/D450</f>
        <v>0.50482758620689661</v>
      </c>
      <c r="V450" s="13">
        <f>AVERAGE(E450:E1449)</f>
        <v>42321.753623188408</v>
      </c>
      <c r="W450" t="str" cm="1">
        <f t="array" ref="W450:X450">_xlfn.TEXTSPLIT(T450,"/")</f>
        <v>games</v>
      </c>
      <c r="X450" t="str">
        <v>video games</v>
      </c>
      <c r="Y450" s="1">
        <v>0</v>
      </c>
      <c r="Z450">
        <v>0</v>
      </c>
      <c r="AA450">
        <v>0</v>
      </c>
      <c r="AB450">
        <v>1</v>
      </c>
    </row>
    <row r="451" spans="1:28" ht="19.5" x14ac:dyDescent="0.4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 s="9">
        <v>43530.25</v>
      </c>
      <c r="L451" s="9" t="str">
        <f>MONTH(P451) &amp; "/" &amp; DAY(P451) &amp; "/" &amp; YEAR(P451)</f>
        <v>3/23/2019</v>
      </c>
      <c r="M451" s="8" t="str">
        <f>MONTH(L451) &amp; "/" &amp; DAY(L451) &amp; "/" &amp; YEAR(L451)</f>
        <v>3/23/2019</v>
      </c>
      <c r="N451" s="8" t="str">
        <f>RIGHT(M451,4)</f>
        <v>2019</v>
      </c>
      <c r="O451">
        <v>1553317200</v>
      </c>
      <c r="P451" s="9">
        <v>43547.208333333328</v>
      </c>
      <c r="Q451" s="8" t="str">
        <f>MONTH(P451) &amp; "/" &amp; DAY(P451) &amp; "/" &amp; YEAR(P451)</f>
        <v>3/23/2019</v>
      </c>
      <c r="R451" t="b">
        <v>0</v>
      </c>
      <c r="S451" t="b">
        <v>0</v>
      </c>
      <c r="T451" t="s">
        <v>89</v>
      </c>
      <c r="U451" s="5">
        <f>E451/D451</f>
        <v>9.67</v>
      </c>
      <c r="V451" s="13">
        <f>AVERAGE(E451:E1450)</f>
        <v>42316.196007259525</v>
      </c>
      <c r="W451" t="str" cm="1">
        <f t="array" ref="W451:X451">_xlfn.TEXTSPLIT(T451,"/")</f>
        <v>games</v>
      </c>
      <c r="X451" t="str">
        <v>video games</v>
      </c>
      <c r="Y451" s="1">
        <v>0</v>
      </c>
      <c r="Z451">
        <v>0</v>
      </c>
      <c r="AA451">
        <v>0</v>
      </c>
      <c r="AB451">
        <v>0</v>
      </c>
    </row>
    <row r="452" spans="1:28" ht="19.5" x14ac:dyDescent="0.4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 s="9">
        <v>43394.208333333328</v>
      </c>
      <c r="L452" s="9" t="str">
        <f>MONTH(P452) &amp; "/" &amp; DAY(P452) &amp; "/" &amp; YEAR(P452)</f>
        <v>11/13/2018</v>
      </c>
      <c r="M452" s="8" t="str">
        <f>MONTH(L452) &amp; "/" &amp; DAY(L452) &amp; "/" &amp; YEAR(L452)</f>
        <v>11/13/2018</v>
      </c>
      <c r="N452" s="8" t="str">
        <f>RIGHT(M452,4)</f>
        <v>2018</v>
      </c>
      <c r="O452">
        <v>1542088800</v>
      </c>
      <c r="P452" s="9">
        <v>43417.25</v>
      </c>
      <c r="Q452" s="8" t="str">
        <f>MONTH(P452) &amp; "/" &amp; DAY(P452) &amp; "/" &amp; YEAR(P452)</f>
        <v>11/13/2018</v>
      </c>
      <c r="R452" t="b">
        <v>0</v>
      </c>
      <c r="S452" t="b">
        <v>0</v>
      </c>
      <c r="T452" t="s">
        <v>71</v>
      </c>
      <c r="U452" s="5">
        <f>E452/D452</f>
        <v>0.04</v>
      </c>
      <c r="V452" s="13">
        <f>AVERAGE(E452:E1451)</f>
        <v>42377.310909090906</v>
      </c>
      <c r="W452" t="str" cm="1">
        <f t="array" ref="W452:X452">_xlfn.TEXTSPLIT(T452,"/")</f>
        <v>film &amp; video</v>
      </c>
      <c r="X452" t="str">
        <v>animation</v>
      </c>
      <c r="Y452" s="1">
        <v>0</v>
      </c>
      <c r="Z452">
        <v>0</v>
      </c>
      <c r="AA452">
        <v>0</v>
      </c>
      <c r="AB452">
        <v>1</v>
      </c>
    </row>
    <row r="453" spans="1:28" ht="19.5" x14ac:dyDescent="0.4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 s="9">
        <v>42935.208333333328</v>
      </c>
      <c r="L453" s="9" t="str">
        <f>MONTH(P453) &amp; "/" &amp; DAY(P453) &amp; "/" &amp; YEAR(P453)</f>
        <v>8/19/2017</v>
      </c>
      <c r="M453" s="8" t="str">
        <f>MONTH(L453) &amp; "/" &amp; DAY(L453) &amp; "/" &amp; YEAR(L453)</f>
        <v>8/19/2017</v>
      </c>
      <c r="N453" s="8" t="str">
        <f>RIGHT(M453,4)</f>
        <v>2017</v>
      </c>
      <c r="O453">
        <v>1503118800</v>
      </c>
      <c r="P453" s="9">
        <v>42966.208333333328</v>
      </c>
      <c r="Q453" s="8" t="str">
        <f>MONTH(P453) &amp; "/" &amp; DAY(P453) &amp; "/" &amp; YEAR(P453)</f>
        <v>8/19/2017</v>
      </c>
      <c r="R453" t="b">
        <v>0</v>
      </c>
      <c r="S453" t="b">
        <v>0</v>
      </c>
      <c r="T453" t="s">
        <v>23</v>
      </c>
      <c r="U453" s="5">
        <f>E453/D453</f>
        <v>1.2284501347708894</v>
      </c>
      <c r="V453" s="13">
        <f>AVERAGE(E453:E1452)</f>
        <v>42454.493624772316</v>
      </c>
      <c r="W453" t="str" cm="1">
        <f t="array" ref="W453:X453">_xlfn.TEXTSPLIT(T453,"/")</f>
        <v>music</v>
      </c>
      <c r="X453" t="str">
        <v>rock</v>
      </c>
      <c r="Y453" s="1">
        <v>0</v>
      </c>
      <c r="Z453">
        <v>0</v>
      </c>
      <c r="AA453">
        <v>0</v>
      </c>
      <c r="AB453">
        <v>0</v>
      </c>
    </row>
    <row r="454" spans="1:28" ht="33.75" x14ac:dyDescent="0.4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 s="9">
        <v>40365.208333333336</v>
      </c>
      <c r="L454" s="9" t="str">
        <f>MONTH(P454) &amp; "/" &amp; DAY(P454) &amp; "/" &amp; YEAR(P454)</f>
        <v>7/7/2010</v>
      </c>
      <c r="M454" s="8" t="str">
        <f>MONTH(L454) &amp; "/" &amp; DAY(L454) &amp; "/" &amp; YEAR(L454)</f>
        <v>7/7/2010</v>
      </c>
      <c r="N454" s="8" t="str">
        <f>RIGHT(M454,4)</f>
        <v>2010</v>
      </c>
      <c r="O454">
        <v>1278478800</v>
      </c>
      <c r="P454" s="9">
        <v>40366.208333333336</v>
      </c>
      <c r="Q454" s="8" t="str">
        <f>MONTH(P454) &amp; "/" &amp; DAY(P454) &amp; "/" &amp; YEAR(P454)</f>
        <v>7/7/2010</v>
      </c>
      <c r="R454" t="b">
        <v>0</v>
      </c>
      <c r="S454" t="b">
        <v>0</v>
      </c>
      <c r="T454" t="s">
        <v>53</v>
      </c>
      <c r="U454" s="5">
        <f>E454/D454</f>
        <v>0.63437500000000002</v>
      </c>
      <c r="V454" s="13">
        <f>AVERAGE(E454:E1453)</f>
        <v>42199.297445255477</v>
      </c>
      <c r="W454" t="str" cm="1">
        <f t="array" ref="W454:X454">_xlfn.TEXTSPLIT(T454,"/")</f>
        <v>film &amp; video</v>
      </c>
      <c r="X454" t="str">
        <v>drama</v>
      </c>
      <c r="Y454" s="1">
        <v>0</v>
      </c>
      <c r="Z454">
        <v>0</v>
      </c>
      <c r="AA454">
        <v>0</v>
      </c>
      <c r="AB454">
        <v>1</v>
      </c>
    </row>
    <row r="455" spans="1:28" ht="33.75" x14ac:dyDescent="0.4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 s="9">
        <v>42705.25</v>
      </c>
      <c r="L455" s="9" t="str">
        <f>MONTH(P455) &amp; "/" &amp; DAY(P455) &amp; "/" &amp; YEAR(P455)</f>
        <v>1/11/2017</v>
      </c>
      <c r="M455" s="8" t="str">
        <f>MONTH(L455) &amp; "/" &amp; DAY(L455) &amp; "/" &amp; YEAR(L455)</f>
        <v>1/11/2017</v>
      </c>
      <c r="N455" s="8" t="str">
        <f>RIGHT(M455,4)</f>
        <v>2017</v>
      </c>
      <c r="O455">
        <v>1484114400</v>
      </c>
      <c r="P455" s="9">
        <v>42746.25</v>
      </c>
      <c r="Q455" s="8" t="str">
        <f>MONTH(P455) &amp; "/" &amp; DAY(P455) &amp; "/" &amp; YEAR(P455)</f>
        <v>1/11/2017</v>
      </c>
      <c r="R455" t="b">
        <v>0</v>
      </c>
      <c r="S455" t="b">
        <v>0</v>
      </c>
      <c r="T455" t="s">
        <v>474</v>
      </c>
      <c r="U455" s="5">
        <f>E455/D455</f>
        <v>0.56331688596491225</v>
      </c>
      <c r="V455" s="13">
        <f>AVERAGE(E455:E1454)</f>
        <v>42270.877513711152</v>
      </c>
      <c r="W455" t="str" cm="1">
        <f t="array" ref="W455:X455">_xlfn.TEXTSPLIT(T455,"/")</f>
        <v>film &amp; video</v>
      </c>
      <c r="X455" t="str">
        <v>science fiction</v>
      </c>
      <c r="Y455" s="1">
        <v>0</v>
      </c>
      <c r="Z455">
        <v>0</v>
      </c>
      <c r="AA455">
        <v>0</v>
      </c>
      <c r="AB455">
        <v>1</v>
      </c>
    </row>
    <row r="456" spans="1:28" ht="19.5" x14ac:dyDescent="0.4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 s="9">
        <v>41568.208333333336</v>
      </c>
      <c r="L456" s="9" t="str">
        <f>MONTH(P456) &amp; "/" &amp; DAY(P456) &amp; "/" &amp; YEAR(P456)</f>
        <v>11/26/2013</v>
      </c>
      <c r="M456" s="8" t="str">
        <f>MONTH(L456) &amp; "/" &amp; DAY(L456) &amp; "/" &amp; YEAR(L456)</f>
        <v>11/26/2013</v>
      </c>
      <c r="N456" s="8" t="str">
        <f>RIGHT(M456,4)</f>
        <v>2013</v>
      </c>
      <c r="O456">
        <v>1385445600</v>
      </c>
      <c r="P456" s="9">
        <v>41604.25</v>
      </c>
      <c r="Q456" s="8" t="str">
        <f>MONTH(P456) &amp; "/" &amp; DAY(P456) &amp; "/" &amp; YEAR(P456)</f>
        <v>11/26/2013</v>
      </c>
      <c r="R456" t="b">
        <v>0</v>
      </c>
      <c r="S456" t="b">
        <v>1</v>
      </c>
      <c r="T456" t="s">
        <v>53</v>
      </c>
      <c r="U456" s="5">
        <f>E456/D456</f>
        <v>0.44074999999999998</v>
      </c>
      <c r="V456" s="13">
        <f>AVERAGE(E456:E1455)</f>
        <v>42160.11172161172</v>
      </c>
      <c r="W456" t="str" cm="1">
        <f t="array" ref="W456:X456">_xlfn.TEXTSPLIT(T456,"/")</f>
        <v>film &amp; video</v>
      </c>
      <c r="X456" t="str">
        <v>drama</v>
      </c>
      <c r="Y456" s="1">
        <v>0</v>
      </c>
      <c r="Z456">
        <v>0</v>
      </c>
      <c r="AA456">
        <v>0</v>
      </c>
      <c r="AB456">
        <v>1</v>
      </c>
    </row>
    <row r="457" spans="1:28" ht="19.5" x14ac:dyDescent="0.4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 s="9">
        <v>40809.208333333336</v>
      </c>
      <c r="L457" s="9" t="str">
        <f>MONTH(P457) &amp; "/" &amp; DAY(P457) &amp; "/" &amp; YEAR(P457)</f>
        <v>10/16/2011</v>
      </c>
      <c r="M457" s="8" t="str">
        <f>MONTH(L457) &amp; "/" &amp; DAY(L457) &amp; "/" &amp; YEAR(L457)</f>
        <v>10/16/2011</v>
      </c>
      <c r="N457" s="8" t="str">
        <f>RIGHT(M457,4)</f>
        <v>2011</v>
      </c>
      <c r="O457">
        <v>1318741200</v>
      </c>
      <c r="P457" s="9">
        <v>40832.208333333336</v>
      </c>
      <c r="Q457" s="8" t="str">
        <f>MONTH(P457) &amp; "/" &amp; DAY(P457) &amp; "/" &amp; YEAR(P457)</f>
        <v>10/16/2011</v>
      </c>
      <c r="R457" t="b">
        <v>0</v>
      </c>
      <c r="S457" t="b">
        <v>0</v>
      </c>
      <c r="T457" t="s">
        <v>33</v>
      </c>
      <c r="U457" s="5">
        <f>E457/D457</f>
        <v>1.1837253218884121</v>
      </c>
      <c r="V457" s="13">
        <f>AVERAGE(E457:E1456)</f>
        <v>42234.234862385318</v>
      </c>
      <c r="W457" t="str" cm="1">
        <f t="array" ref="W457:X457">_xlfn.TEXTSPLIT(T457,"/")</f>
        <v>theater</v>
      </c>
      <c r="X457" t="str">
        <v>plays</v>
      </c>
      <c r="Y457" s="1">
        <v>0</v>
      </c>
      <c r="Z457">
        <v>0</v>
      </c>
      <c r="AA457">
        <v>0</v>
      </c>
      <c r="AB457">
        <v>0</v>
      </c>
    </row>
    <row r="458" spans="1:28" ht="33.75" x14ac:dyDescent="0.4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 s="9">
        <v>43141.25</v>
      </c>
      <c r="L458" s="9" t="str">
        <f>MONTH(P458) &amp; "/" &amp; DAY(P458) &amp; "/" &amp; YEAR(P458)</f>
        <v>2/10/2018</v>
      </c>
      <c r="M458" s="8" t="str">
        <f>MONTH(L458) &amp; "/" &amp; DAY(L458) &amp; "/" &amp; YEAR(L458)</f>
        <v>2/10/2018</v>
      </c>
      <c r="N458" s="8" t="str">
        <f>RIGHT(M458,4)</f>
        <v>2018</v>
      </c>
      <c r="O458">
        <v>1518242400</v>
      </c>
      <c r="P458" s="9">
        <v>43141.25</v>
      </c>
      <c r="Q458" s="8" t="str">
        <f>MONTH(P458) &amp; "/" &amp; DAY(P458) &amp; "/" &amp; YEAR(P458)</f>
        <v>2/10/2018</v>
      </c>
      <c r="R458" t="b">
        <v>0</v>
      </c>
      <c r="S458" t="b">
        <v>1</v>
      </c>
      <c r="T458" t="s">
        <v>60</v>
      </c>
      <c r="U458" s="5">
        <f>E458/D458</f>
        <v>1.041243169398907</v>
      </c>
      <c r="V458" s="13">
        <f>AVERAGE(E458:E1457)</f>
        <v>42058.371323529413</v>
      </c>
      <c r="W458" t="str" cm="1">
        <f t="array" ref="W458:X458">_xlfn.TEXTSPLIT(T458,"/")</f>
        <v>music</v>
      </c>
      <c r="X458" t="str">
        <v>indie rock</v>
      </c>
      <c r="Y458" s="1">
        <v>0</v>
      </c>
      <c r="Z458">
        <v>0</v>
      </c>
      <c r="AA458">
        <v>0</v>
      </c>
      <c r="AB458">
        <v>0</v>
      </c>
    </row>
    <row r="459" spans="1:28" ht="19.5" x14ac:dyDescent="0.4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 s="9">
        <v>42657.208333333328</v>
      </c>
      <c r="L459" s="9" t="str">
        <f>MONTH(P459) &amp; "/" &amp; DAY(P459) &amp; "/" &amp; YEAR(P459)</f>
        <v>10/16/2016</v>
      </c>
      <c r="M459" s="8" t="str">
        <f>MONTH(L459) &amp; "/" &amp; DAY(L459) &amp; "/" &amp; YEAR(L459)</f>
        <v>10/16/2016</v>
      </c>
      <c r="N459" s="8" t="str">
        <f>RIGHT(M459,4)</f>
        <v>2016</v>
      </c>
      <c r="O459">
        <v>1476594000</v>
      </c>
      <c r="P459" s="9">
        <v>42659.208333333328</v>
      </c>
      <c r="Q459" s="8" t="str">
        <f>MONTH(P459) &amp; "/" &amp; DAY(P459) &amp; "/" &amp; YEAR(P459)</f>
        <v>10/16/2016</v>
      </c>
      <c r="R459" t="b">
        <v>0</v>
      </c>
      <c r="S459" t="b">
        <v>0</v>
      </c>
      <c r="T459" t="s">
        <v>33</v>
      </c>
      <c r="U459" s="5">
        <f>E459/D459</f>
        <v>0.26640000000000003</v>
      </c>
      <c r="V459" s="13">
        <f>AVERAGE(E459:E1458)</f>
        <v>41855.093922651933</v>
      </c>
      <c r="W459" t="str" cm="1">
        <f t="array" ref="W459:X459">_xlfn.TEXTSPLIT(T459,"/")</f>
        <v>theater</v>
      </c>
      <c r="X459" t="str">
        <v>plays</v>
      </c>
      <c r="Y459" s="1">
        <v>0</v>
      </c>
      <c r="Z459">
        <v>0</v>
      </c>
      <c r="AA459">
        <v>0</v>
      </c>
      <c r="AB459">
        <v>1</v>
      </c>
    </row>
    <row r="460" spans="1:28" ht="19.5" x14ac:dyDescent="0.4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 s="9">
        <v>40265.208333333336</v>
      </c>
      <c r="L460" s="9" t="str">
        <f>MONTH(P460) &amp; "/" &amp; DAY(P460) &amp; "/" &amp; YEAR(P460)</f>
        <v>5/11/2010</v>
      </c>
      <c r="M460" s="8" t="str">
        <f>MONTH(L460) &amp; "/" &amp; DAY(L460) &amp; "/" &amp; YEAR(L460)</f>
        <v>5/11/2010</v>
      </c>
      <c r="N460" s="8" t="str">
        <f>RIGHT(M460,4)</f>
        <v>2010</v>
      </c>
      <c r="O460">
        <v>1273554000</v>
      </c>
      <c r="P460" s="9">
        <v>40309.208333333336</v>
      </c>
      <c r="Q460" s="8" t="str">
        <f>MONTH(P460) &amp; "/" &amp; DAY(P460) &amp; "/" &amp; YEAR(P460)</f>
        <v>5/11/2010</v>
      </c>
      <c r="R460" t="b">
        <v>0</v>
      </c>
      <c r="S460" t="b">
        <v>0</v>
      </c>
      <c r="T460" t="s">
        <v>33</v>
      </c>
      <c r="U460" s="5">
        <f>E460/D460</f>
        <v>3.5120118343195266</v>
      </c>
      <c r="V460" s="13">
        <f>AVERAGE(E460:E1459)</f>
        <v>41929.859778597784</v>
      </c>
      <c r="W460" t="str" cm="1">
        <f t="array" ref="W460:X460">_xlfn.TEXTSPLIT(T460,"/")</f>
        <v>theater</v>
      </c>
      <c r="X460" t="str">
        <v>plays</v>
      </c>
      <c r="Y460" s="1">
        <v>0</v>
      </c>
      <c r="Z460">
        <v>0</v>
      </c>
      <c r="AA460">
        <v>0</v>
      </c>
      <c r="AB460">
        <v>0</v>
      </c>
    </row>
    <row r="461" spans="1:28" ht="19.5" x14ac:dyDescent="0.4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 s="9">
        <v>42001.25</v>
      </c>
      <c r="L461" s="9" t="str">
        <f>MONTH(P461) &amp; "/" &amp; DAY(P461) &amp; "/" &amp; YEAR(P461)</f>
        <v>1/22/2015</v>
      </c>
      <c r="M461" s="8" t="str">
        <f>MONTH(L461) &amp; "/" &amp; DAY(L461) &amp; "/" &amp; YEAR(L461)</f>
        <v>1/22/2015</v>
      </c>
      <c r="N461" s="8" t="str">
        <f>RIGHT(M461,4)</f>
        <v>2015</v>
      </c>
      <c r="O461">
        <v>1421906400</v>
      </c>
      <c r="P461" s="9">
        <v>42026.25</v>
      </c>
      <c r="Q461" s="8" t="str">
        <f>MONTH(P461) &amp; "/" &amp; DAY(P461) &amp; "/" &amp; YEAR(P461)</f>
        <v>1/22/2015</v>
      </c>
      <c r="R461" t="b">
        <v>0</v>
      </c>
      <c r="S461" t="b">
        <v>0</v>
      </c>
      <c r="T461" t="s">
        <v>42</v>
      </c>
      <c r="U461" s="5">
        <f>E461/D461</f>
        <v>0.90063492063492068</v>
      </c>
      <c r="V461" s="13">
        <f>AVERAGE(E461:E1460)</f>
        <v>41787.944547134932</v>
      </c>
      <c r="W461" t="str" cm="1">
        <f t="array" ref="W461:X461">_xlfn.TEXTSPLIT(T461,"/")</f>
        <v>film &amp; video</v>
      </c>
      <c r="X461" t="str">
        <v>documentary</v>
      </c>
      <c r="Y461" s="1">
        <v>0</v>
      </c>
      <c r="Z461">
        <v>0</v>
      </c>
      <c r="AA461">
        <v>0</v>
      </c>
      <c r="AB461">
        <v>1</v>
      </c>
    </row>
    <row r="462" spans="1:28" ht="19.5" x14ac:dyDescent="0.4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 s="9">
        <v>40399.208333333336</v>
      </c>
      <c r="L462" s="9" t="str">
        <f>MONTH(P462) &amp; "/" &amp; DAY(P462) &amp; "/" &amp; YEAR(P462)</f>
        <v>8/12/2010</v>
      </c>
      <c r="M462" s="8" t="str">
        <f>MONTH(L462) &amp; "/" &amp; DAY(L462) &amp; "/" &amp; YEAR(L462)</f>
        <v>8/12/2010</v>
      </c>
      <c r="N462" s="8" t="str">
        <f>RIGHT(M462,4)</f>
        <v>2010</v>
      </c>
      <c r="O462">
        <v>1281589200</v>
      </c>
      <c r="P462" s="9">
        <v>40402.208333333336</v>
      </c>
      <c r="Q462" s="8" t="str">
        <f>MONTH(P462) &amp; "/" &amp; DAY(P462) &amp; "/" &amp; YEAR(P462)</f>
        <v>8/12/2010</v>
      </c>
      <c r="R462" t="b">
        <v>0</v>
      </c>
      <c r="S462" t="b">
        <v>0</v>
      </c>
      <c r="T462" t="s">
        <v>33</v>
      </c>
      <c r="U462" s="5">
        <f>E462/D462</f>
        <v>1.7162500000000001</v>
      </c>
      <c r="V462" s="13">
        <f>AVERAGE(E462:E1461)</f>
        <v>41854.822222222225</v>
      </c>
      <c r="W462" t="str" cm="1">
        <f t="array" ref="W462:X462">_xlfn.TEXTSPLIT(T462,"/")</f>
        <v>theater</v>
      </c>
      <c r="X462" t="str">
        <v>plays</v>
      </c>
      <c r="Y462" s="1">
        <v>0</v>
      </c>
      <c r="Z462">
        <v>0</v>
      </c>
      <c r="AA462">
        <v>0</v>
      </c>
      <c r="AB462">
        <v>0</v>
      </c>
    </row>
    <row r="463" spans="1:28" ht="19.5" x14ac:dyDescent="0.4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 s="9">
        <v>41757.208333333336</v>
      </c>
      <c r="L463" s="9" t="str">
        <f>MONTH(P463) &amp; "/" &amp; DAY(P463) &amp; "/" &amp; YEAR(P463)</f>
        <v>5/18/2014</v>
      </c>
      <c r="M463" s="8" t="str">
        <f>MONTH(L463) &amp; "/" &amp; DAY(L463) &amp; "/" &amp; YEAR(L463)</f>
        <v>5/18/2014</v>
      </c>
      <c r="N463" s="8" t="str">
        <f>RIGHT(M463,4)</f>
        <v>2014</v>
      </c>
      <c r="O463">
        <v>1400389200</v>
      </c>
      <c r="P463" s="9">
        <v>41777.208333333336</v>
      </c>
      <c r="Q463" s="8" t="str">
        <f>MONTH(P463) &amp; "/" &amp; DAY(P463) &amp; "/" &amp; YEAR(P463)</f>
        <v>5/18/2014</v>
      </c>
      <c r="R463" t="b">
        <v>0</v>
      </c>
      <c r="S463" t="b">
        <v>0</v>
      </c>
      <c r="T463" t="s">
        <v>53</v>
      </c>
      <c r="U463" s="5">
        <f>E463/D463</f>
        <v>1.4104655870445344</v>
      </c>
      <c r="V463" s="13">
        <f>AVERAGE(E463:E1462)</f>
        <v>41924.833024118736</v>
      </c>
      <c r="W463" t="str" cm="1">
        <f t="array" ref="W463:X463">_xlfn.TEXTSPLIT(T463,"/")</f>
        <v>film &amp; video</v>
      </c>
      <c r="X463" t="str">
        <v>drama</v>
      </c>
      <c r="Y463" s="1">
        <v>0</v>
      </c>
      <c r="Z463">
        <v>0</v>
      </c>
      <c r="AA463">
        <v>0</v>
      </c>
      <c r="AB463">
        <v>0</v>
      </c>
    </row>
    <row r="464" spans="1:28" ht="19.5" x14ac:dyDescent="0.4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 s="9">
        <v>41304.25</v>
      </c>
      <c r="L464" s="9" t="str">
        <f>MONTH(P464) &amp; "/" &amp; DAY(P464) &amp; "/" &amp; YEAR(P464)</f>
        <v>3/9/2013</v>
      </c>
      <c r="M464" s="8" t="str">
        <f>MONTH(L464) &amp; "/" &amp; DAY(L464) &amp; "/" &amp; YEAR(L464)</f>
        <v>3/9/2013</v>
      </c>
      <c r="N464" s="8" t="str">
        <f>RIGHT(M464,4)</f>
        <v>2013</v>
      </c>
      <c r="O464">
        <v>1362808800</v>
      </c>
      <c r="P464" s="9">
        <v>41342.25</v>
      </c>
      <c r="Q464" s="8" t="str">
        <f>MONTH(P464) &amp; "/" &amp; DAY(P464) &amp; "/" &amp; YEAR(P464)</f>
        <v>3/9/2013</v>
      </c>
      <c r="R464" t="b">
        <v>0</v>
      </c>
      <c r="S464" t="b">
        <v>0</v>
      </c>
      <c r="T464" t="s">
        <v>292</v>
      </c>
      <c r="U464" s="5">
        <f>E464/D464</f>
        <v>0.30579449152542371</v>
      </c>
      <c r="V464" s="13">
        <f>AVERAGE(E464:E1463)</f>
        <v>41743.737918215615</v>
      </c>
      <c r="W464" t="str" cm="1">
        <f t="array" ref="W464:X464">_xlfn.TEXTSPLIT(T464,"/")</f>
        <v>games</v>
      </c>
      <c r="X464" t="str">
        <v>mobile games</v>
      </c>
      <c r="Y464" s="1">
        <v>0</v>
      </c>
      <c r="Z464">
        <v>0</v>
      </c>
      <c r="AA464">
        <v>0</v>
      </c>
      <c r="AB464">
        <v>1</v>
      </c>
    </row>
    <row r="465" spans="1:28" ht="33.75" x14ac:dyDescent="0.4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 s="9">
        <v>41639.25</v>
      </c>
      <c r="L465" s="9" t="str">
        <f>MONTH(P465) &amp; "/" &amp; DAY(P465) &amp; "/" &amp; YEAR(P465)</f>
        <v>1/4/2014</v>
      </c>
      <c r="M465" s="8" t="str">
        <f>MONTH(L465) &amp; "/" &amp; DAY(L465) &amp; "/" &amp; YEAR(L465)</f>
        <v>1/4/2014</v>
      </c>
      <c r="N465" s="8" t="str">
        <f>RIGHT(M465,4)</f>
        <v>2014</v>
      </c>
      <c r="O465">
        <v>1388815200</v>
      </c>
      <c r="P465" s="9">
        <v>41643.25</v>
      </c>
      <c r="Q465" s="8" t="str">
        <f>MONTH(P465) &amp; "/" &amp; DAY(P465) &amp; "/" &amp; YEAR(P465)</f>
        <v>1/4/2014</v>
      </c>
      <c r="R465" t="b">
        <v>0</v>
      </c>
      <c r="S465" t="b">
        <v>0</v>
      </c>
      <c r="T465" t="s">
        <v>71</v>
      </c>
      <c r="U465" s="5">
        <f>E465/D465</f>
        <v>1.0816455696202532</v>
      </c>
      <c r="V465" s="13">
        <f>AVERAGE(E465:E1464)</f>
        <v>41713.960893854746</v>
      </c>
      <c r="W465" t="str" cm="1">
        <f t="array" ref="W465:X465">_xlfn.TEXTSPLIT(T465,"/")</f>
        <v>film &amp; video</v>
      </c>
      <c r="X465" t="str">
        <v>animation</v>
      </c>
      <c r="Y465" s="1">
        <v>0</v>
      </c>
      <c r="Z465">
        <v>0</v>
      </c>
      <c r="AA465">
        <v>0</v>
      </c>
      <c r="AB465">
        <v>0</v>
      </c>
    </row>
    <row r="466" spans="1:28" ht="19.5" x14ac:dyDescent="0.4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 s="9">
        <v>43142.25</v>
      </c>
      <c r="L466" s="9" t="str">
        <f>MONTH(P466) &amp; "/" &amp; DAY(P466) &amp; "/" &amp; YEAR(P466)</f>
        <v>2/25/2018</v>
      </c>
      <c r="M466" s="8" t="str">
        <f>MONTH(L466) &amp; "/" &amp; DAY(L466) &amp; "/" &amp; YEAR(L466)</f>
        <v>2/25/2018</v>
      </c>
      <c r="N466" s="8" t="str">
        <f>RIGHT(M466,4)</f>
        <v>2018</v>
      </c>
      <c r="O466">
        <v>1519538400</v>
      </c>
      <c r="P466" s="9">
        <v>43156.25</v>
      </c>
      <c r="Q466" s="8" t="str">
        <f>MONTH(P466) &amp; "/" &amp; DAY(P466) &amp; "/" &amp; YEAR(P466)</f>
        <v>2/25/2018</v>
      </c>
      <c r="R466" t="b">
        <v>0</v>
      </c>
      <c r="S466" t="b">
        <v>0</v>
      </c>
      <c r="T466" t="s">
        <v>33</v>
      </c>
      <c r="U466" s="5">
        <f>E466/D466</f>
        <v>1.3345505617977529</v>
      </c>
      <c r="V466" s="13">
        <f>AVERAGE(E466:E1465)</f>
        <v>41520.76865671642</v>
      </c>
      <c r="W466" t="str" cm="1">
        <f t="array" ref="W466:X466">_xlfn.TEXTSPLIT(T466,"/")</f>
        <v>theater</v>
      </c>
      <c r="X466" t="str">
        <v>plays</v>
      </c>
      <c r="Y466" s="1">
        <v>0</v>
      </c>
      <c r="Z466">
        <v>0</v>
      </c>
      <c r="AA466">
        <v>0</v>
      </c>
      <c r="AB466">
        <v>0</v>
      </c>
    </row>
    <row r="467" spans="1:28" ht="19.5" x14ac:dyDescent="0.4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 s="9">
        <v>43127.25</v>
      </c>
      <c r="L467" s="9" t="str">
        <f>MONTH(P467) &amp; "/" &amp; DAY(P467) &amp; "/" &amp; YEAR(P467)</f>
        <v>2/5/2018</v>
      </c>
      <c r="M467" s="8" t="str">
        <f>MONTH(L467) &amp; "/" &amp; DAY(L467) &amp; "/" &amp; YEAR(L467)</f>
        <v>2/5/2018</v>
      </c>
      <c r="N467" s="8" t="str">
        <f>RIGHT(M467,4)</f>
        <v>2018</v>
      </c>
      <c r="O467">
        <v>1517810400</v>
      </c>
      <c r="P467" s="9">
        <v>43136.25</v>
      </c>
      <c r="Q467" s="8" t="str">
        <f>MONTH(P467) &amp; "/" &amp; DAY(P467) &amp; "/" &amp; YEAR(P467)</f>
        <v>2/5/2018</v>
      </c>
      <c r="R467" t="b">
        <v>0</v>
      </c>
      <c r="S467" t="b">
        <v>0</v>
      </c>
      <c r="T467" t="s">
        <v>206</v>
      </c>
      <c r="U467" s="5">
        <f>E467/D467</f>
        <v>1.8785106382978722</v>
      </c>
      <c r="V467" s="13">
        <f>AVERAGE(E467:E1466)</f>
        <v>41420.770093457941</v>
      </c>
      <c r="W467" t="str" cm="1">
        <f t="array" ref="W467:X467">_xlfn.TEXTSPLIT(T467,"/")</f>
        <v>publishing</v>
      </c>
      <c r="X467" t="str">
        <v>translations</v>
      </c>
      <c r="Y467" s="1">
        <v>0</v>
      </c>
      <c r="Z467">
        <v>0</v>
      </c>
      <c r="AA467">
        <v>0</v>
      </c>
      <c r="AB467">
        <v>0</v>
      </c>
    </row>
    <row r="468" spans="1:28" ht="19.5" x14ac:dyDescent="0.4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 s="9">
        <v>41409.208333333336</v>
      </c>
      <c r="L468" s="9" t="str">
        <f>MONTH(P468) &amp; "/" &amp; DAY(P468) &amp; "/" &amp; YEAR(P468)</f>
        <v>6/7/2013</v>
      </c>
      <c r="M468" s="8" t="str">
        <f>MONTH(L468) &amp; "/" &amp; DAY(L468) &amp; "/" &amp; YEAR(L468)</f>
        <v>6/7/2013</v>
      </c>
      <c r="N468" s="8" t="str">
        <f>RIGHT(M468,4)</f>
        <v>2013</v>
      </c>
      <c r="O468">
        <v>1370581200</v>
      </c>
      <c r="P468" s="9">
        <v>41432.208333333336</v>
      </c>
      <c r="Q468" s="8" t="str">
        <f>MONTH(P468) &amp; "/" &amp; DAY(P468) &amp; "/" &amp; YEAR(P468)</f>
        <v>6/7/2013</v>
      </c>
      <c r="R468" t="b">
        <v>0</v>
      </c>
      <c r="S468" t="b">
        <v>1</v>
      </c>
      <c r="T468" t="s">
        <v>65</v>
      </c>
      <c r="U468" s="5">
        <f>E468/D468</f>
        <v>3.32</v>
      </c>
      <c r="V468" s="13">
        <f>AVERAGE(E468:E1467)</f>
        <v>41481.803370786518</v>
      </c>
      <c r="W468" t="str" cm="1">
        <f t="array" ref="W468:X468">_xlfn.TEXTSPLIT(T468,"/")</f>
        <v>technology</v>
      </c>
      <c r="X468" t="str">
        <v>wearables</v>
      </c>
      <c r="Y468" s="1">
        <v>0</v>
      </c>
      <c r="Z468">
        <v>0</v>
      </c>
      <c r="AA468">
        <v>0</v>
      </c>
      <c r="AB468">
        <v>0</v>
      </c>
    </row>
    <row r="469" spans="1:28" ht="33.75" x14ac:dyDescent="0.4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 s="9">
        <v>42331.25</v>
      </c>
      <c r="L469" s="9" t="str">
        <f>MONTH(P469) &amp; "/" &amp; DAY(P469) &amp; "/" &amp; YEAR(P469)</f>
        <v>11/30/2015</v>
      </c>
      <c r="M469" s="8" t="str">
        <f>MONTH(L469) &amp; "/" &amp; DAY(L469) &amp; "/" &amp; YEAR(L469)</f>
        <v>11/30/2015</v>
      </c>
      <c r="N469" s="8" t="str">
        <f>RIGHT(M469,4)</f>
        <v>2015</v>
      </c>
      <c r="O469">
        <v>1448863200</v>
      </c>
      <c r="P469" s="9">
        <v>42338.25</v>
      </c>
      <c r="Q469" s="8" t="str">
        <f>MONTH(P469) &amp; "/" &amp; DAY(P469) &amp; "/" &amp; YEAR(P469)</f>
        <v>11/30/2015</v>
      </c>
      <c r="R469" t="b">
        <v>0</v>
      </c>
      <c r="S469" t="b">
        <v>1</v>
      </c>
      <c r="T469" t="s">
        <v>28</v>
      </c>
      <c r="U469" s="5">
        <f>E469/D469</f>
        <v>5.7521428571428572</v>
      </c>
      <c r="V469" s="13">
        <f>AVERAGE(E469:E1468)</f>
        <v>41552.155722326454</v>
      </c>
      <c r="W469" t="str" cm="1">
        <f t="array" ref="W469:X469">_xlfn.TEXTSPLIT(T469,"/")</f>
        <v>technology</v>
      </c>
      <c r="X469" t="str">
        <v>web</v>
      </c>
      <c r="Y469" s="1">
        <v>0</v>
      </c>
      <c r="Z469">
        <v>0</v>
      </c>
      <c r="AA469">
        <v>0</v>
      </c>
      <c r="AB469">
        <v>0</v>
      </c>
    </row>
    <row r="470" spans="1:28" ht="19.5" x14ac:dyDescent="0.4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 s="9">
        <v>43569.208333333328</v>
      </c>
      <c r="L470" s="9" t="str">
        <f>MONTH(P470) &amp; "/" &amp; DAY(P470) &amp; "/" &amp; YEAR(P470)</f>
        <v>4/30/2019</v>
      </c>
      <c r="M470" s="8" t="str">
        <f>MONTH(L470) &amp; "/" &amp; DAY(L470) &amp; "/" &amp; YEAR(L470)</f>
        <v>4/30/2019</v>
      </c>
      <c r="N470" s="8" t="str">
        <f>RIGHT(M470,4)</f>
        <v>2019</v>
      </c>
      <c r="O470">
        <v>1556600400</v>
      </c>
      <c r="P470" s="9">
        <v>43585.208333333328</v>
      </c>
      <c r="Q470" s="8" t="str">
        <f>MONTH(P470) &amp; "/" &amp; DAY(P470) &amp; "/" &amp; YEAR(P470)</f>
        <v>4/30/2019</v>
      </c>
      <c r="R470" t="b">
        <v>0</v>
      </c>
      <c r="S470" t="b">
        <v>0</v>
      </c>
      <c r="T470" t="s">
        <v>33</v>
      </c>
      <c r="U470" s="5">
        <f>E470/D470</f>
        <v>0.40500000000000003</v>
      </c>
      <c r="V470" s="13">
        <f>AVERAGE(E470:E1469)</f>
        <v>41615.124060150374</v>
      </c>
      <c r="W470" t="str" cm="1">
        <f t="array" ref="W470:X470">_xlfn.TEXTSPLIT(T470,"/")</f>
        <v>theater</v>
      </c>
      <c r="X470" t="str">
        <v>plays</v>
      </c>
      <c r="Y470" s="1">
        <v>0</v>
      </c>
      <c r="Z470">
        <v>0</v>
      </c>
      <c r="AA470">
        <v>0</v>
      </c>
      <c r="AB470">
        <v>1</v>
      </c>
    </row>
    <row r="471" spans="1:28" ht="19.5" x14ac:dyDescent="0.4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 s="9">
        <v>42142.208333333328</v>
      </c>
      <c r="L471" s="9" t="str">
        <f>MONTH(P471) &amp; "/" &amp; DAY(P471) &amp; "/" &amp; YEAR(P471)</f>
        <v>5/20/2015</v>
      </c>
      <c r="M471" s="8" t="str">
        <f>MONTH(L471) &amp; "/" &amp; DAY(L471) &amp; "/" &amp; YEAR(L471)</f>
        <v>5/20/2015</v>
      </c>
      <c r="N471" s="8" t="str">
        <f>RIGHT(M471,4)</f>
        <v>2015</v>
      </c>
      <c r="O471">
        <v>1432098000</v>
      </c>
      <c r="P471" s="9">
        <v>42144.208333333328</v>
      </c>
      <c r="Q471" s="8" t="str">
        <f>MONTH(P471) &amp; "/" &amp; DAY(P471) &amp; "/" &amp; YEAR(P471)</f>
        <v>5/20/2015</v>
      </c>
      <c r="R471" t="b">
        <v>0</v>
      </c>
      <c r="S471" t="b">
        <v>0</v>
      </c>
      <c r="T471" t="s">
        <v>53</v>
      </c>
      <c r="U471" s="5">
        <f>E471/D471</f>
        <v>1.8442857142857143</v>
      </c>
      <c r="V471" s="13">
        <f>AVERAGE(E471:E1470)</f>
        <v>41690.444444444445</v>
      </c>
      <c r="W471" t="str" cm="1">
        <f t="array" ref="W471:X471">_xlfn.TEXTSPLIT(T471,"/")</f>
        <v>film &amp; video</v>
      </c>
      <c r="X471" t="str">
        <v>drama</v>
      </c>
      <c r="Y471" s="1">
        <v>0</v>
      </c>
      <c r="Z471">
        <v>0</v>
      </c>
      <c r="AA471">
        <v>0</v>
      </c>
      <c r="AB471">
        <v>0</v>
      </c>
    </row>
    <row r="472" spans="1:28" ht="19.5" x14ac:dyDescent="0.4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 s="9">
        <v>42716.25</v>
      </c>
      <c r="L472" s="9" t="str">
        <f>MONTH(P472) &amp; "/" &amp; DAY(P472) &amp; "/" &amp; YEAR(P472)</f>
        <v>12/19/2016</v>
      </c>
      <c r="M472" s="8" t="str">
        <f>MONTH(L472) &amp; "/" &amp; DAY(L472) &amp; "/" &amp; YEAR(L472)</f>
        <v>12/19/2016</v>
      </c>
      <c r="N472" s="8" t="str">
        <f>RIGHT(M472,4)</f>
        <v>2016</v>
      </c>
      <c r="O472">
        <v>1482127200</v>
      </c>
      <c r="P472" s="9">
        <v>42723.25</v>
      </c>
      <c r="Q472" s="8" t="str">
        <f>MONTH(P472) &amp; "/" &amp; DAY(P472) &amp; "/" &amp; YEAR(P472)</f>
        <v>12/19/2016</v>
      </c>
      <c r="R472" t="b">
        <v>0</v>
      </c>
      <c r="S472" t="b">
        <v>0</v>
      </c>
      <c r="T472" t="s">
        <v>65</v>
      </c>
      <c r="U472" s="5">
        <f>E472/D472</f>
        <v>2.8580555555555556</v>
      </c>
      <c r="V472" s="13">
        <f>AVERAGE(E472:E1471)</f>
        <v>41749.618867924532</v>
      </c>
      <c r="W472" t="str" cm="1">
        <f t="array" ref="W472:X472">_xlfn.TEXTSPLIT(T472,"/")</f>
        <v>technology</v>
      </c>
      <c r="X472" t="str">
        <v>wearables</v>
      </c>
      <c r="Y472" s="1">
        <v>0</v>
      </c>
      <c r="Z472">
        <v>0</v>
      </c>
      <c r="AA472">
        <v>0</v>
      </c>
      <c r="AB472">
        <v>0</v>
      </c>
    </row>
    <row r="473" spans="1:28" ht="19.5" x14ac:dyDescent="0.4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 s="9">
        <v>41031.208333333336</v>
      </c>
      <c r="L473" s="9" t="str">
        <f>MONTH(P473) &amp; "/" &amp; DAY(P473) &amp; "/" &amp; YEAR(P473)</f>
        <v>5/2/2012</v>
      </c>
      <c r="M473" s="8" t="str">
        <f>MONTH(L473) &amp; "/" &amp; DAY(L473) &amp; "/" &amp; YEAR(L473)</f>
        <v>5/2/2012</v>
      </c>
      <c r="N473" s="8" t="str">
        <f>RIGHT(M473,4)</f>
        <v>2012</v>
      </c>
      <c r="O473">
        <v>1335934800</v>
      </c>
      <c r="P473" s="9">
        <v>41031.208333333336</v>
      </c>
      <c r="Q473" s="8" t="str">
        <f>MONTH(P473) &amp; "/" &amp; DAY(P473) &amp; "/" &amp; YEAR(P473)</f>
        <v>5/2/2012</v>
      </c>
      <c r="R473" t="b">
        <v>0</v>
      </c>
      <c r="S473" t="b">
        <v>1</v>
      </c>
      <c r="T473" t="s">
        <v>17</v>
      </c>
      <c r="U473" s="5">
        <f>E473/D473</f>
        <v>3.19</v>
      </c>
      <c r="V473" s="13">
        <f>AVERAGE(E473:E1472)</f>
        <v>41809.090737240076</v>
      </c>
      <c r="W473" t="str" cm="1">
        <f t="array" ref="W473:X473">_xlfn.TEXTSPLIT(T473,"/")</f>
        <v>food</v>
      </c>
      <c r="X473" t="str">
        <v>food trucks</v>
      </c>
      <c r="Y473" s="1">
        <v>0</v>
      </c>
      <c r="Z473">
        <v>0</v>
      </c>
      <c r="AA473">
        <v>0</v>
      </c>
      <c r="AB473">
        <v>0</v>
      </c>
    </row>
    <row r="474" spans="1:28" ht="19.5" x14ac:dyDescent="0.4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 s="9">
        <v>43535.208333333328</v>
      </c>
      <c r="L474" s="9" t="str">
        <f>MONTH(P474) &amp; "/" &amp; DAY(P474) &amp; "/" &amp; YEAR(P474)</f>
        <v>5/4/2019</v>
      </c>
      <c r="M474" s="8" t="str">
        <f>MONTH(L474) &amp; "/" &amp; DAY(L474) &amp; "/" &amp; YEAR(L474)</f>
        <v>5/4/2019</v>
      </c>
      <c r="N474" s="8" t="str">
        <f>RIGHT(M474,4)</f>
        <v>2019</v>
      </c>
      <c r="O474">
        <v>1556946000</v>
      </c>
      <c r="P474" s="9">
        <v>43589.208333333328</v>
      </c>
      <c r="Q474" s="8" t="str">
        <f>MONTH(P474) &amp; "/" &amp; DAY(P474) &amp; "/" &amp; YEAR(P474)</f>
        <v>5/4/2019</v>
      </c>
      <c r="R474" t="b">
        <v>0</v>
      </c>
      <c r="S474" t="b">
        <v>0</v>
      </c>
      <c r="T474" t="s">
        <v>23</v>
      </c>
      <c r="U474" s="5">
        <f>E474/D474</f>
        <v>0.39234070221066319</v>
      </c>
      <c r="V474" s="13">
        <f>AVERAGE(E474:E1473)</f>
        <v>41869.545454545456</v>
      </c>
      <c r="W474" t="str" cm="1">
        <f t="array" ref="W474:X474">_xlfn.TEXTSPLIT(T474,"/")</f>
        <v>music</v>
      </c>
      <c r="X474" t="str">
        <v>rock</v>
      </c>
      <c r="Y474" s="1">
        <v>0</v>
      </c>
      <c r="Z474">
        <v>0</v>
      </c>
      <c r="AA474">
        <v>0</v>
      </c>
      <c r="AB474">
        <v>1</v>
      </c>
    </row>
    <row r="475" spans="1:28" ht="19.5" x14ac:dyDescent="0.4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 s="9">
        <v>43277.208333333328</v>
      </c>
      <c r="L475" s="9" t="str">
        <f>MONTH(P475) &amp; "/" &amp; DAY(P475) &amp; "/" &amp; YEAR(P475)</f>
        <v>6/27/2018</v>
      </c>
      <c r="M475" s="8" t="str">
        <f>MONTH(L475) &amp; "/" &amp; DAY(L475) &amp; "/" &amp; YEAR(L475)</f>
        <v>6/27/2018</v>
      </c>
      <c r="N475" s="8" t="str">
        <f>RIGHT(M475,4)</f>
        <v>2018</v>
      </c>
      <c r="O475">
        <v>1530075600</v>
      </c>
      <c r="P475" s="9">
        <v>43278.208333333328</v>
      </c>
      <c r="Q475" s="8" t="str">
        <f>MONTH(P475) &amp; "/" &amp; DAY(P475) &amp; "/" &amp; YEAR(P475)</f>
        <v>6/27/2018</v>
      </c>
      <c r="R475" t="b">
        <v>0</v>
      </c>
      <c r="S475" t="b">
        <v>0</v>
      </c>
      <c r="T475" t="s">
        <v>50</v>
      </c>
      <c r="U475" s="5">
        <f>E475/D475</f>
        <v>1.7814000000000001</v>
      </c>
      <c r="V475" s="13">
        <f>AVERAGE(E475:E1474)</f>
        <v>41834.493358633779</v>
      </c>
      <c r="W475" t="str" cm="1">
        <f t="array" ref="W475:X475">_xlfn.TEXTSPLIT(T475,"/")</f>
        <v>music</v>
      </c>
      <c r="X475" t="str">
        <v>electric music</v>
      </c>
      <c r="Y475" s="1">
        <v>0</v>
      </c>
      <c r="Z475">
        <v>0</v>
      </c>
      <c r="AA475">
        <v>0</v>
      </c>
      <c r="AB475">
        <v>0</v>
      </c>
    </row>
    <row r="476" spans="1:28" ht="19.5" x14ac:dyDescent="0.4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 s="9">
        <v>41989.25</v>
      </c>
      <c r="L476" s="9" t="str">
        <f>MONTH(P476) &amp; "/" &amp; DAY(P476) &amp; "/" &amp; YEAR(P476)</f>
        <v>12/17/2014</v>
      </c>
      <c r="M476" s="8" t="str">
        <f>MONTH(L476) &amp; "/" &amp; DAY(L476) &amp; "/" &amp; YEAR(L476)</f>
        <v>12/17/2014</v>
      </c>
      <c r="N476" s="8" t="str">
        <f>RIGHT(M476,4)</f>
        <v>2014</v>
      </c>
      <c r="O476">
        <v>1418796000</v>
      </c>
      <c r="P476" s="9">
        <v>41990.25</v>
      </c>
      <c r="Q476" s="8" t="str">
        <f>MONTH(P476) &amp; "/" &amp; DAY(P476) &amp; "/" &amp; YEAR(P476)</f>
        <v>12/17/2014</v>
      </c>
      <c r="R476" t="b">
        <v>0</v>
      </c>
      <c r="S476" t="b">
        <v>0</v>
      </c>
      <c r="T476" t="s">
        <v>269</v>
      </c>
      <c r="U476" s="5">
        <f>E476/D476</f>
        <v>3.6515</v>
      </c>
      <c r="V476" s="13">
        <f>AVERAGE(E476:E1475)</f>
        <v>41897.093155893534</v>
      </c>
      <c r="W476" t="str" cm="1">
        <f t="array" ref="W476:X476">_xlfn.TEXTSPLIT(T476,"/")</f>
        <v>film &amp; video</v>
      </c>
      <c r="X476" t="str">
        <v>television</v>
      </c>
      <c r="Y476" s="1">
        <v>0</v>
      </c>
      <c r="Z476">
        <v>0</v>
      </c>
      <c r="AA476">
        <v>0</v>
      </c>
      <c r="AB476">
        <v>0</v>
      </c>
    </row>
    <row r="477" spans="1:28" ht="33.75" x14ac:dyDescent="0.4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 s="9">
        <v>41450.208333333336</v>
      </c>
      <c r="L477" s="9" t="str">
        <f>MONTH(P477) &amp; "/" &amp; DAY(P477) &amp; "/" &amp; YEAR(P477)</f>
        <v>6/29/2013</v>
      </c>
      <c r="M477" s="8" t="str">
        <f>MONTH(L477) &amp; "/" &amp; DAY(L477) &amp; "/" &amp; YEAR(L477)</f>
        <v>6/29/2013</v>
      </c>
      <c r="N477" s="8" t="str">
        <f>RIGHT(M477,4)</f>
        <v>2013</v>
      </c>
      <c r="O477">
        <v>1372482000</v>
      </c>
      <c r="P477" s="9">
        <v>41454.208333333336</v>
      </c>
      <c r="Q477" s="8" t="str">
        <f>MONTH(P477) &amp; "/" &amp; DAY(P477) &amp; "/" &amp; YEAR(P477)</f>
        <v>6/29/2013</v>
      </c>
      <c r="R477" t="b">
        <v>0</v>
      </c>
      <c r="S477" t="b">
        <v>1</v>
      </c>
      <c r="T477" t="s">
        <v>206</v>
      </c>
      <c r="U477" s="5">
        <f>E477/D477</f>
        <v>1.1394594594594594</v>
      </c>
      <c r="V477" s="13">
        <f>AVERAGE(E477:E1476)</f>
        <v>41949.076190476189</v>
      </c>
      <c r="W477" t="str" cm="1">
        <f t="array" ref="W477:X477">_xlfn.TEXTSPLIT(T477,"/")</f>
        <v>publishing</v>
      </c>
      <c r="X477" t="str">
        <v>translations</v>
      </c>
      <c r="Y477" s="1">
        <v>0</v>
      </c>
      <c r="Z477">
        <v>0</v>
      </c>
      <c r="AA477">
        <v>0</v>
      </c>
      <c r="AB477">
        <v>0</v>
      </c>
    </row>
    <row r="478" spans="1:28" ht="33.75" x14ac:dyDescent="0.4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 s="9">
        <v>43322.208333333328</v>
      </c>
      <c r="L478" s="9" t="str">
        <f>MONTH(P478) &amp; "/" &amp; DAY(P478) &amp; "/" &amp; YEAR(P478)</f>
        <v>8/16/2018</v>
      </c>
      <c r="M478" s="8" t="str">
        <f>MONTH(L478) &amp; "/" &amp; DAY(L478) &amp; "/" &amp; YEAR(L478)</f>
        <v>8/16/2018</v>
      </c>
      <c r="N478" s="8" t="str">
        <f>RIGHT(M478,4)</f>
        <v>2018</v>
      </c>
      <c r="O478">
        <v>1534395600</v>
      </c>
      <c r="P478" s="9">
        <v>43328.208333333328</v>
      </c>
      <c r="Q478" s="8" t="str">
        <f>MONTH(P478) &amp; "/" &amp; DAY(P478) &amp; "/" &amp; YEAR(P478)</f>
        <v>8/16/2018</v>
      </c>
      <c r="R478" t="b">
        <v>0</v>
      </c>
      <c r="S478" t="b">
        <v>0</v>
      </c>
      <c r="T478" t="s">
        <v>119</v>
      </c>
      <c r="U478" s="5">
        <f>E478/D478</f>
        <v>0.29828720626631855</v>
      </c>
      <c r="V478" s="13">
        <f>AVERAGE(E478:E1477)</f>
        <v>42013.040076335878</v>
      </c>
      <c r="W478" t="str" cm="1">
        <f t="array" ref="W478:X478">_xlfn.TEXTSPLIT(T478,"/")</f>
        <v>publishing</v>
      </c>
      <c r="X478" t="str">
        <v>fiction</v>
      </c>
      <c r="Y478" s="1">
        <v>0</v>
      </c>
      <c r="Z478">
        <v>0</v>
      </c>
      <c r="AA478">
        <v>0</v>
      </c>
      <c r="AB478">
        <v>1</v>
      </c>
    </row>
    <row r="479" spans="1:28" ht="19.5" x14ac:dyDescent="0.4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 s="9">
        <v>40720.208333333336</v>
      </c>
      <c r="L479" s="9" t="str">
        <f>MONTH(P479) &amp; "/" &amp; DAY(P479) &amp; "/" &amp; YEAR(P479)</f>
        <v>7/23/2011</v>
      </c>
      <c r="M479" s="8" t="str">
        <f>MONTH(L479) &amp; "/" &amp; DAY(L479) &amp; "/" &amp; YEAR(L479)</f>
        <v>7/23/2011</v>
      </c>
      <c r="N479" s="8" t="str">
        <f>RIGHT(M479,4)</f>
        <v>2011</v>
      </c>
      <c r="O479">
        <v>1311397200</v>
      </c>
      <c r="P479" s="9">
        <v>40747.208333333336</v>
      </c>
      <c r="Q479" s="8" t="str">
        <f>MONTH(P479) &amp; "/" &amp; DAY(P479) &amp; "/" &amp; YEAR(P479)</f>
        <v>7/23/2011</v>
      </c>
      <c r="R479" t="b">
        <v>0</v>
      </c>
      <c r="S479" t="b">
        <v>0</v>
      </c>
      <c r="T479" t="s">
        <v>474</v>
      </c>
      <c r="U479" s="5">
        <f>E479/D479</f>
        <v>0.54270588235294115</v>
      </c>
      <c r="V479" s="13">
        <f>AVERAGE(E479:E1478)</f>
        <v>41984.151051625238</v>
      </c>
      <c r="W479" t="str" cm="1">
        <f t="array" ref="W479:X479">_xlfn.TEXTSPLIT(T479,"/")</f>
        <v>film &amp; video</v>
      </c>
      <c r="X479" t="str">
        <v>science fiction</v>
      </c>
      <c r="Y479" s="1">
        <v>0</v>
      </c>
      <c r="Z479">
        <v>0</v>
      </c>
      <c r="AA479">
        <v>0</v>
      </c>
      <c r="AB479">
        <v>1</v>
      </c>
    </row>
    <row r="480" spans="1:28" ht="19.5" x14ac:dyDescent="0.4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 s="9">
        <v>42072.208333333328</v>
      </c>
      <c r="L480" s="9" t="str">
        <f>MONTH(P480) &amp; "/" &amp; DAY(P480) &amp; "/" &amp; YEAR(P480)</f>
        <v>3/21/2015</v>
      </c>
      <c r="M480" s="8" t="str">
        <f>MONTH(L480) &amp; "/" &amp; DAY(L480) &amp; "/" &amp; YEAR(L480)</f>
        <v>3/21/2015</v>
      </c>
      <c r="N480" s="8" t="str">
        <f>RIGHT(M480,4)</f>
        <v>2015</v>
      </c>
      <c r="O480">
        <v>1426914000</v>
      </c>
      <c r="P480" s="9">
        <v>42084.208333333328</v>
      </c>
      <c r="Q480" s="8" t="str">
        <f>MONTH(P480) &amp; "/" &amp; DAY(P480) &amp; "/" &amp; YEAR(P480)</f>
        <v>3/21/2015</v>
      </c>
      <c r="R480" t="b">
        <v>0</v>
      </c>
      <c r="S480" t="b">
        <v>0</v>
      </c>
      <c r="T480" t="s">
        <v>65</v>
      </c>
      <c r="U480" s="5">
        <f>E480/D480</f>
        <v>2.3634156976744185</v>
      </c>
      <c r="V480" s="13">
        <f>AVERAGE(E480:E1479)</f>
        <v>42055.743295019158</v>
      </c>
      <c r="W480" t="str" cm="1">
        <f t="array" ref="W480:X480">_xlfn.TEXTSPLIT(T480,"/")</f>
        <v>technology</v>
      </c>
      <c r="X480" t="str">
        <v>wearables</v>
      </c>
      <c r="Y480" s="1">
        <v>0</v>
      </c>
      <c r="Z480">
        <v>0</v>
      </c>
      <c r="AA480">
        <v>0</v>
      </c>
      <c r="AB480">
        <v>0</v>
      </c>
    </row>
    <row r="481" spans="1:28" ht="19.5" x14ac:dyDescent="0.4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 s="9">
        <v>42945.208333333328</v>
      </c>
      <c r="L481" s="9" t="str">
        <f>MONTH(P481) &amp; "/" &amp; DAY(P481) &amp; "/" &amp; YEAR(P481)</f>
        <v>7/31/2017</v>
      </c>
      <c r="M481" s="8" t="str">
        <f>MONTH(L481) &amp; "/" &amp; DAY(L481) &amp; "/" &amp; YEAR(L481)</f>
        <v>7/31/2017</v>
      </c>
      <c r="N481" s="8" t="str">
        <f>RIGHT(M481,4)</f>
        <v>2017</v>
      </c>
      <c r="O481">
        <v>1501477200</v>
      </c>
      <c r="P481" s="9">
        <v>42947.208333333328</v>
      </c>
      <c r="Q481" s="8" t="str">
        <f>MONTH(P481) &amp; "/" &amp; DAY(P481) &amp; "/" &amp; YEAR(P481)</f>
        <v>7/31/2017</v>
      </c>
      <c r="R481" t="b">
        <v>0</v>
      </c>
      <c r="S481" t="b">
        <v>0</v>
      </c>
      <c r="T481" t="s">
        <v>17</v>
      </c>
      <c r="U481" s="5">
        <f>E481/D481</f>
        <v>5.1291666666666664</v>
      </c>
      <c r="V481" s="13">
        <f>AVERAGE(E481:E1480)</f>
        <v>41824.366602687143</v>
      </c>
      <c r="W481" t="str" cm="1">
        <f t="array" ref="W481:X481">_xlfn.TEXTSPLIT(T481,"/")</f>
        <v>food</v>
      </c>
      <c r="X481" t="str">
        <v>food trucks</v>
      </c>
      <c r="Y481" s="1">
        <v>0</v>
      </c>
      <c r="Z481">
        <v>0</v>
      </c>
      <c r="AA481">
        <v>0</v>
      </c>
      <c r="AB481">
        <v>0</v>
      </c>
    </row>
    <row r="482" spans="1:28" ht="19.5" x14ac:dyDescent="0.4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 s="9">
        <v>40248.25</v>
      </c>
      <c r="L482" s="9" t="str">
        <f>MONTH(P482) &amp; "/" &amp; DAY(P482) &amp; "/" &amp; YEAR(P482)</f>
        <v>3/20/2010</v>
      </c>
      <c r="M482" s="8" t="str">
        <f>MONTH(L482) &amp; "/" &amp; DAY(L482) &amp; "/" &amp; YEAR(L482)</f>
        <v>3/20/2010</v>
      </c>
      <c r="N482" s="8" t="str">
        <f>RIGHT(M482,4)</f>
        <v>2010</v>
      </c>
      <c r="O482">
        <v>1269061200</v>
      </c>
      <c r="P482" s="9">
        <v>40257.208333333336</v>
      </c>
      <c r="Q482" s="8" t="str">
        <f>MONTH(P482) &amp; "/" &amp; DAY(P482) &amp; "/" &amp; YEAR(P482)</f>
        <v>3/20/2010</v>
      </c>
      <c r="R482" t="b">
        <v>0</v>
      </c>
      <c r="S482" t="b">
        <v>1</v>
      </c>
      <c r="T482" t="s">
        <v>122</v>
      </c>
      <c r="U482" s="5">
        <f>E482/D482</f>
        <v>1.0065116279069768</v>
      </c>
      <c r="V482" s="13">
        <f>AVERAGE(E482:E1481)</f>
        <v>41881.125</v>
      </c>
      <c r="W482" t="str" cm="1">
        <f t="array" ref="W482:X482">_xlfn.TEXTSPLIT(T482,"/")</f>
        <v>photography</v>
      </c>
      <c r="X482" t="str">
        <v>photography books</v>
      </c>
      <c r="Y482" s="1">
        <v>0</v>
      </c>
      <c r="Z482">
        <v>0</v>
      </c>
      <c r="AA482">
        <v>0</v>
      </c>
      <c r="AB482">
        <v>0</v>
      </c>
    </row>
    <row r="483" spans="1:28" ht="33.75" x14ac:dyDescent="0.4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 s="9">
        <v>41913.208333333336</v>
      </c>
      <c r="L483" s="9" t="str">
        <f>MONTH(P483) &amp; "/" &amp; DAY(P483) &amp; "/" &amp; YEAR(P483)</f>
        <v>11/12/2014</v>
      </c>
      <c r="M483" s="8" t="str">
        <f>MONTH(L483) &amp; "/" &amp; DAY(L483) &amp; "/" &amp; YEAR(L483)</f>
        <v>11/12/2014</v>
      </c>
      <c r="N483" s="8" t="str">
        <f>RIGHT(M483,4)</f>
        <v>2014</v>
      </c>
      <c r="O483">
        <v>1415772000</v>
      </c>
      <c r="P483" s="9">
        <v>41955.25</v>
      </c>
      <c r="Q483" s="8" t="str">
        <f>MONTH(P483) &amp; "/" &amp; DAY(P483) &amp; "/" &amp; YEAR(P483)</f>
        <v>11/12/2014</v>
      </c>
      <c r="R483" t="b">
        <v>0</v>
      </c>
      <c r="S483" t="b">
        <v>1</v>
      </c>
      <c r="T483" t="s">
        <v>33</v>
      </c>
      <c r="U483" s="5">
        <f>E483/D483</f>
        <v>0.81348423194303154</v>
      </c>
      <c r="V483" s="13">
        <f>AVERAGE(E483:E1482)</f>
        <v>41945.142581888249</v>
      </c>
      <c r="W483" t="str" cm="1">
        <f t="array" ref="W483:X483">_xlfn.TEXTSPLIT(T483,"/")</f>
        <v>theater</v>
      </c>
      <c r="X483" t="str">
        <v>plays</v>
      </c>
      <c r="Y483" s="1">
        <v>0</v>
      </c>
      <c r="Z483">
        <v>0</v>
      </c>
      <c r="AA483">
        <v>0</v>
      </c>
      <c r="AB483">
        <v>1</v>
      </c>
    </row>
    <row r="484" spans="1:28" ht="33.75" x14ac:dyDescent="0.4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 s="9">
        <v>40963.25</v>
      </c>
      <c r="L484" s="9" t="str">
        <f>MONTH(P484) &amp; "/" &amp; DAY(P484) &amp; "/" &amp; YEAR(P484)</f>
        <v>3/6/2012</v>
      </c>
      <c r="M484" s="8" t="str">
        <f>MONTH(L484) &amp; "/" &amp; DAY(L484) &amp; "/" &amp; YEAR(L484)</f>
        <v>3/6/2012</v>
      </c>
      <c r="N484" s="8" t="str">
        <f>RIGHT(M484,4)</f>
        <v>2012</v>
      </c>
      <c r="O484">
        <v>1331013600</v>
      </c>
      <c r="P484" s="9">
        <v>40974.25</v>
      </c>
      <c r="Q484" s="8" t="str">
        <f>MONTH(P484) &amp; "/" &amp; DAY(P484) &amp; "/" &amp; YEAR(P484)</f>
        <v>3/6/2012</v>
      </c>
      <c r="R484" t="b">
        <v>0</v>
      </c>
      <c r="S484" t="b">
        <v>1</v>
      </c>
      <c r="T484" t="s">
        <v>119</v>
      </c>
      <c r="U484" s="5">
        <f>E484/D484</f>
        <v>0.16404761904761905</v>
      </c>
      <c r="V484" s="13">
        <f>AVERAGE(E484:E1483)</f>
        <v>41717.370656370658</v>
      </c>
      <c r="W484" t="str" cm="1">
        <f t="array" ref="W484:X484">_xlfn.TEXTSPLIT(T484,"/")</f>
        <v>publishing</v>
      </c>
      <c r="X484" t="str">
        <v>fiction</v>
      </c>
      <c r="Y484" s="1">
        <v>0</v>
      </c>
      <c r="Z484">
        <v>0</v>
      </c>
      <c r="AA484">
        <v>0</v>
      </c>
      <c r="AB484">
        <v>1</v>
      </c>
    </row>
    <row r="485" spans="1:28" ht="19.5" x14ac:dyDescent="0.4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 s="9">
        <v>43811.25</v>
      </c>
      <c r="L485" s="9" t="str">
        <f>MONTH(P485) &amp; "/" &amp; DAY(P485) &amp; "/" &amp; YEAR(P485)</f>
        <v>12/19/2019</v>
      </c>
      <c r="M485" s="8" t="str">
        <f>MONTH(L485) &amp; "/" &amp; DAY(L485) &amp; "/" &amp; YEAR(L485)</f>
        <v>12/19/2019</v>
      </c>
      <c r="N485" s="8" t="str">
        <f>RIGHT(M485,4)</f>
        <v>2019</v>
      </c>
      <c r="O485">
        <v>1576735200</v>
      </c>
      <c r="P485" s="9">
        <v>43818.25</v>
      </c>
      <c r="Q485" s="8" t="str">
        <f>MONTH(P485) &amp; "/" &amp; DAY(P485) &amp; "/" &amp; YEAR(P485)</f>
        <v>12/19/2019</v>
      </c>
      <c r="R485" t="b">
        <v>0</v>
      </c>
      <c r="S485" t="b">
        <v>0</v>
      </c>
      <c r="T485" t="s">
        <v>33</v>
      </c>
      <c r="U485" s="5">
        <f>E485/D485</f>
        <v>0.52774617067833696</v>
      </c>
      <c r="V485" s="13">
        <f>AVERAGE(E485:E1484)</f>
        <v>41796.729206963253</v>
      </c>
      <c r="W485" t="str" cm="1">
        <f t="array" ref="W485:X485">_xlfn.TEXTSPLIT(T485,"/")</f>
        <v>theater</v>
      </c>
      <c r="X485" t="str">
        <v>plays</v>
      </c>
      <c r="Y485" s="1">
        <v>0</v>
      </c>
      <c r="Z485">
        <v>0</v>
      </c>
      <c r="AA485">
        <v>0</v>
      </c>
      <c r="AB485">
        <v>1</v>
      </c>
    </row>
    <row r="486" spans="1:28" ht="19.5" x14ac:dyDescent="0.4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 s="9">
        <v>41855.208333333336</v>
      </c>
      <c r="L486" s="9" t="str">
        <f>MONTH(P486) &amp; "/" &amp; DAY(P486) &amp; "/" &amp; YEAR(P486)</f>
        <v>9/22/2014</v>
      </c>
      <c r="M486" s="8" t="str">
        <f>MONTH(L486) &amp; "/" &amp; DAY(L486) &amp; "/" &amp; YEAR(L486)</f>
        <v>9/22/2014</v>
      </c>
      <c r="N486" s="8" t="str">
        <f>RIGHT(M486,4)</f>
        <v>2014</v>
      </c>
      <c r="O486">
        <v>1411362000</v>
      </c>
      <c r="P486" s="9">
        <v>41904.208333333336</v>
      </c>
      <c r="Q486" s="8" t="str">
        <f>MONTH(P486) &amp; "/" &amp; DAY(P486) &amp; "/" &amp; YEAR(P486)</f>
        <v>9/22/2014</v>
      </c>
      <c r="R486" t="b">
        <v>0</v>
      </c>
      <c r="S486" t="b">
        <v>1</v>
      </c>
      <c r="T486" t="s">
        <v>17</v>
      </c>
      <c r="U486" s="5">
        <f>E486/D486</f>
        <v>2.6020608108108108</v>
      </c>
      <c r="V486" s="13">
        <f>AVERAGE(E486:E1485)</f>
        <v>41784.25</v>
      </c>
      <c r="W486" t="str" cm="1">
        <f t="array" ref="W486:X486">_xlfn.TEXTSPLIT(T486,"/")</f>
        <v>food</v>
      </c>
      <c r="X486" t="str">
        <v>food trucks</v>
      </c>
      <c r="Y486" s="1">
        <v>0</v>
      </c>
      <c r="Z486">
        <v>0</v>
      </c>
      <c r="AA486">
        <v>0</v>
      </c>
      <c r="AB486">
        <v>0</v>
      </c>
    </row>
    <row r="487" spans="1:28" ht="33.75" x14ac:dyDescent="0.4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 s="9">
        <v>43626.208333333328</v>
      </c>
      <c r="L487" s="9" t="str">
        <f>MONTH(P487) &amp; "/" &amp; DAY(P487) &amp; "/" &amp; YEAR(P487)</f>
        <v>7/21/2019</v>
      </c>
      <c r="M487" s="8" t="str">
        <f>MONTH(L487) &amp; "/" &amp; DAY(L487) &amp; "/" &amp; YEAR(L487)</f>
        <v>7/21/2019</v>
      </c>
      <c r="N487" s="8" t="str">
        <f>RIGHT(M487,4)</f>
        <v>2019</v>
      </c>
      <c r="O487">
        <v>1563685200</v>
      </c>
      <c r="P487" s="9">
        <v>43667.208333333328</v>
      </c>
      <c r="Q487" s="8" t="str">
        <f>MONTH(P487) &amp; "/" &amp; DAY(P487) &amp; "/" &amp; YEAR(P487)</f>
        <v>7/21/2019</v>
      </c>
      <c r="R487" t="b">
        <v>0</v>
      </c>
      <c r="S487" t="b">
        <v>0</v>
      </c>
      <c r="T487" t="s">
        <v>33</v>
      </c>
      <c r="U487" s="5">
        <f>E487/D487</f>
        <v>0.30732891832229581</v>
      </c>
      <c r="V487" s="13">
        <f>AVERAGE(E487:E1486)</f>
        <v>41715.82912621359</v>
      </c>
      <c r="W487" t="str" cm="1">
        <f t="array" ref="W487:X487">_xlfn.TEXTSPLIT(T487,"/")</f>
        <v>theater</v>
      </c>
      <c r="X487" t="str">
        <v>plays</v>
      </c>
      <c r="Y487" s="1">
        <v>0</v>
      </c>
      <c r="Z487">
        <v>0</v>
      </c>
      <c r="AA487">
        <v>0</v>
      </c>
      <c r="AB487">
        <v>1</v>
      </c>
    </row>
    <row r="488" spans="1:28" ht="33.75" x14ac:dyDescent="0.4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 s="9">
        <v>43168.25</v>
      </c>
      <c r="L488" s="9" t="str">
        <f>MONTH(P488) &amp; "/" &amp; DAY(P488) &amp; "/" &amp; YEAR(P488)</f>
        <v>3/24/2018</v>
      </c>
      <c r="M488" s="8" t="str">
        <f>MONTH(L488) &amp; "/" &amp; DAY(L488) &amp; "/" &amp; YEAR(L488)</f>
        <v>3/24/2018</v>
      </c>
      <c r="N488" s="8" t="str">
        <f>RIGHT(M488,4)</f>
        <v>2018</v>
      </c>
      <c r="O488">
        <v>1521867600</v>
      </c>
      <c r="P488" s="9">
        <v>43183.208333333328</v>
      </c>
      <c r="Q488" s="8" t="str">
        <f>MONTH(P488) &amp; "/" &amp; DAY(P488) &amp; "/" &amp; YEAR(P488)</f>
        <v>3/24/2018</v>
      </c>
      <c r="R488" t="b">
        <v>0</v>
      </c>
      <c r="S488" t="b">
        <v>1</v>
      </c>
      <c r="T488" t="s">
        <v>206</v>
      </c>
      <c r="U488" s="5">
        <f>E488/D488</f>
        <v>0.13500000000000001</v>
      </c>
      <c r="V488" s="13">
        <f>AVERAGE(E488:E1487)</f>
        <v>41742.817120622567</v>
      </c>
      <c r="W488" t="str" cm="1">
        <f t="array" ref="W488:X488">_xlfn.TEXTSPLIT(T488,"/")</f>
        <v>publishing</v>
      </c>
      <c r="X488" t="str">
        <v>translations</v>
      </c>
      <c r="Y488" s="1">
        <v>0</v>
      </c>
      <c r="Z488">
        <v>0</v>
      </c>
      <c r="AA488">
        <v>0</v>
      </c>
      <c r="AB488">
        <v>1</v>
      </c>
    </row>
    <row r="489" spans="1:28" ht="19.5" x14ac:dyDescent="0.4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 s="9">
        <v>42845.208333333328</v>
      </c>
      <c r="L489" s="9" t="str">
        <f>MONTH(P489) &amp; "/" &amp; DAY(P489) &amp; "/" &amp; YEAR(P489)</f>
        <v>5/23/2017</v>
      </c>
      <c r="M489" s="8" t="str">
        <f>MONTH(L489) &amp; "/" &amp; DAY(L489) &amp; "/" &amp; YEAR(L489)</f>
        <v>5/23/2017</v>
      </c>
      <c r="N489" s="8" t="str">
        <f>RIGHT(M489,4)</f>
        <v>2017</v>
      </c>
      <c r="O489">
        <v>1495515600</v>
      </c>
      <c r="P489" s="9">
        <v>42878.208333333328</v>
      </c>
      <c r="Q489" s="8" t="str">
        <f>MONTH(P489) &amp; "/" &amp; DAY(P489) &amp; "/" &amp; YEAR(P489)</f>
        <v>5/23/2017</v>
      </c>
      <c r="R489" t="b">
        <v>0</v>
      </c>
      <c r="S489" t="b">
        <v>0</v>
      </c>
      <c r="T489" t="s">
        <v>33</v>
      </c>
      <c r="U489" s="5">
        <f>E489/D489</f>
        <v>1.7862556663644606</v>
      </c>
      <c r="V489" s="13">
        <f>AVERAGE(E489:E1488)</f>
        <v>41822.818713450295</v>
      </c>
      <c r="W489" t="str" cm="1">
        <f t="array" ref="W489:X489">_xlfn.TEXTSPLIT(T489,"/")</f>
        <v>theater</v>
      </c>
      <c r="X489" t="str">
        <v>plays</v>
      </c>
      <c r="Y489" s="1">
        <v>0</v>
      </c>
      <c r="Z489">
        <v>0</v>
      </c>
      <c r="AA489">
        <v>0</v>
      </c>
      <c r="AB489">
        <v>0</v>
      </c>
    </row>
    <row r="490" spans="1:28" ht="19.5" x14ac:dyDescent="0.4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 s="9">
        <v>42403.25</v>
      </c>
      <c r="L490" s="9" t="str">
        <f>MONTH(P490) &amp; "/" &amp; DAY(P490) &amp; "/" &amp; YEAR(P490)</f>
        <v>2/20/2016</v>
      </c>
      <c r="M490" s="8" t="str">
        <f>MONTH(L490) &amp; "/" &amp; DAY(L490) &amp; "/" &amp; YEAR(L490)</f>
        <v>2/20/2016</v>
      </c>
      <c r="N490" s="8" t="str">
        <f>RIGHT(M490,4)</f>
        <v>2016</v>
      </c>
      <c r="O490">
        <v>1455948000</v>
      </c>
      <c r="P490" s="9">
        <v>42420.25</v>
      </c>
      <c r="Q490" s="8" t="str">
        <f>MONTH(P490) &amp; "/" &amp; DAY(P490) &amp; "/" &amp; YEAR(P490)</f>
        <v>2/20/2016</v>
      </c>
      <c r="R490" t="b">
        <v>0</v>
      </c>
      <c r="S490" t="b">
        <v>0</v>
      </c>
      <c r="T490" t="s">
        <v>33</v>
      </c>
      <c r="U490" s="5">
        <f>E490/D490</f>
        <v>2.2005660377358489</v>
      </c>
      <c r="V490" s="13">
        <f>AVERAGE(E490:E1489)</f>
        <v>41519.69140625</v>
      </c>
      <c r="W490" t="str" cm="1">
        <f t="array" ref="W490:X490">_xlfn.TEXTSPLIT(T490,"/")</f>
        <v>theater</v>
      </c>
      <c r="X490" t="str">
        <v>plays</v>
      </c>
      <c r="Y490" s="1">
        <v>0</v>
      </c>
      <c r="Z490">
        <v>0</v>
      </c>
      <c r="AA490">
        <v>0</v>
      </c>
      <c r="AB490">
        <v>0</v>
      </c>
    </row>
    <row r="491" spans="1:28" ht="19.5" x14ac:dyDescent="0.4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 s="9">
        <v>40406.208333333336</v>
      </c>
      <c r="L491" s="9" t="str">
        <f>MONTH(P491) &amp; "/" &amp; DAY(P491) &amp; "/" &amp; YEAR(P491)</f>
        <v>8/21/2010</v>
      </c>
      <c r="M491" s="8" t="str">
        <f>MONTH(L491) &amp; "/" &amp; DAY(L491) &amp; "/" &amp; YEAR(L491)</f>
        <v>8/21/2010</v>
      </c>
      <c r="N491" s="8" t="str">
        <f>RIGHT(M491,4)</f>
        <v>2010</v>
      </c>
      <c r="O491">
        <v>1282366800</v>
      </c>
      <c r="P491" s="9">
        <v>40411.208333333336</v>
      </c>
      <c r="Q491" s="8" t="str">
        <f>MONTH(P491) &amp; "/" &amp; DAY(P491) &amp; "/" &amp; YEAR(P491)</f>
        <v>8/21/2010</v>
      </c>
      <c r="R491" t="b">
        <v>0</v>
      </c>
      <c r="S491" t="b">
        <v>0</v>
      </c>
      <c r="T491" t="s">
        <v>65</v>
      </c>
      <c r="U491" s="5">
        <f>E491/D491</f>
        <v>1.015108695652174</v>
      </c>
      <c r="V491" s="13">
        <f>AVERAGE(E491:E1490)</f>
        <v>41578.119373776906</v>
      </c>
      <c r="W491" t="str" cm="1">
        <f t="array" ref="W491:X491">_xlfn.TEXTSPLIT(T491,"/")</f>
        <v>technology</v>
      </c>
      <c r="X491" t="str">
        <v>wearables</v>
      </c>
      <c r="Y491" s="1">
        <v>0</v>
      </c>
      <c r="Z491">
        <v>0</v>
      </c>
      <c r="AA491">
        <v>0</v>
      </c>
      <c r="AB491">
        <v>0</v>
      </c>
    </row>
    <row r="492" spans="1:28" ht="19.5" x14ac:dyDescent="0.4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 s="9">
        <v>43786.25</v>
      </c>
      <c r="L492" s="9" t="str">
        <f>MONTH(P492) &amp; "/" &amp; DAY(P492) &amp; "/" &amp; YEAR(P492)</f>
        <v>11/24/2019</v>
      </c>
      <c r="M492" s="8" t="str">
        <f>MONTH(L492) &amp; "/" &amp; DAY(L492) &amp; "/" &amp; YEAR(L492)</f>
        <v>11/24/2019</v>
      </c>
      <c r="N492" s="8" t="str">
        <f>RIGHT(M492,4)</f>
        <v>2019</v>
      </c>
      <c r="O492">
        <v>1574575200</v>
      </c>
      <c r="P492" s="9">
        <v>43793.25</v>
      </c>
      <c r="Q492" s="8" t="str">
        <f>MONTH(P492) &amp; "/" &amp; DAY(P492) &amp; "/" &amp; YEAR(P492)</f>
        <v>11/24/2019</v>
      </c>
      <c r="R492" t="b">
        <v>0</v>
      </c>
      <c r="S492" t="b">
        <v>0</v>
      </c>
      <c r="T492" t="s">
        <v>1029</v>
      </c>
      <c r="U492" s="5">
        <f>E492/D492</f>
        <v>1.915</v>
      </c>
      <c r="V492" s="13">
        <f>AVERAGE(E492:E1491)</f>
        <v>41641.333333333336</v>
      </c>
      <c r="W492" t="str" cm="1">
        <f t="array" ref="W492:X492">_xlfn.TEXTSPLIT(T492,"/")</f>
        <v>journalism</v>
      </c>
      <c r="X492" t="str">
        <v>audio</v>
      </c>
      <c r="Y492" s="1">
        <v>0</v>
      </c>
      <c r="Z492">
        <v>0</v>
      </c>
      <c r="AA492">
        <v>0</v>
      </c>
      <c r="AB492">
        <v>0</v>
      </c>
    </row>
    <row r="493" spans="1:28" ht="33.75" x14ac:dyDescent="0.4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 s="9">
        <v>41456.208333333336</v>
      </c>
      <c r="L493" s="9" t="str">
        <f>MONTH(P493) &amp; "/" &amp; DAY(P493) &amp; "/" &amp; YEAR(P493)</f>
        <v>7/27/2013</v>
      </c>
      <c r="M493" s="8" t="str">
        <f>MONTH(L493) &amp; "/" &amp; DAY(L493) &amp; "/" &amp; YEAR(L493)</f>
        <v>7/27/2013</v>
      </c>
      <c r="N493" s="8" t="str">
        <f>RIGHT(M493,4)</f>
        <v>2013</v>
      </c>
      <c r="O493">
        <v>1374901200</v>
      </c>
      <c r="P493" s="9">
        <v>41482.208333333336</v>
      </c>
      <c r="Q493" s="8" t="str">
        <f>MONTH(P493) &amp; "/" &amp; DAY(P493) &amp; "/" &amp; YEAR(P493)</f>
        <v>7/27/2013</v>
      </c>
      <c r="R493" t="b">
        <v>0</v>
      </c>
      <c r="S493" t="b">
        <v>1</v>
      </c>
      <c r="T493" t="s">
        <v>17</v>
      </c>
      <c r="U493" s="5">
        <f>E493/D493</f>
        <v>3.0534683098591549</v>
      </c>
      <c r="V493" s="13">
        <f>AVERAGE(E493:E1492)</f>
        <v>41714.113948919447</v>
      </c>
      <c r="W493" t="str" cm="1">
        <f t="array" ref="W493:X493">_xlfn.TEXTSPLIT(T493,"/")</f>
        <v>food</v>
      </c>
      <c r="X493" t="str">
        <v>food trucks</v>
      </c>
      <c r="Y493" s="1">
        <v>0</v>
      </c>
      <c r="Z493">
        <v>0</v>
      </c>
      <c r="AA493">
        <v>0</v>
      </c>
      <c r="AB493">
        <v>0</v>
      </c>
    </row>
    <row r="494" spans="1:28" ht="19.5" x14ac:dyDescent="0.4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 s="9">
        <v>40336.208333333336</v>
      </c>
      <c r="L494" s="9" t="str">
        <f>MONTH(P494) &amp; "/" &amp; DAY(P494) &amp; "/" &amp; YEAR(P494)</f>
        <v>7/12/2010</v>
      </c>
      <c r="M494" s="8" t="str">
        <f>MONTH(L494) &amp; "/" &amp; DAY(L494) &amp; "/" &amp; YEAR(L494)</f>
        <v>7/12/2010</v>
      </c>
      <c r="N494" s="8" t="str">
        <f>RIGHT(M494,4)</f>
        <v>2010</v>
      </c>
      <c r="O494">
        <v>1278910800</v>
      </c>
      <c r="P494" s="9">
        <v>40371.208333333336</v>
      </c>
      <c r="Q494" s="8" t="str">
        <f>MONTH(P494) &amp; "/" &amp; DAY(P494) &amp; "/" &amp; YEAR(P494)</f>
        <v>7/12/2010</v>
      </c>
      <c r="R494" t="b">
        <v>1</v>
      </c>
      <c r="S494" t="b">
        <v>1</v>
      </c>
      <c r="T494" t="s">
        <v>100</v>
      </c>
      <c r="U494" s="5">
        <f>E494/D494</f>
        <v>0.23995287958115183</v>
      </c>
      <c r="V494" s="13">
        <f>AVERAGE(E494:E1493)</f>
        <v>41454.816929133856</v>
      </c>
      <c r="W494" t="str" cm="1">
        <f t="array" ref="W494:X494">_xlfn.TEXTSPLIT(T494,"/")</f>
        <v>film &amp; video</v>
      </c>
      <c r="X494" t="str">
        <v>shorts</v>
      </c>
      <c r="Y494" s="1">
        <v>1</v>
      </c>
      <c r="Z494">
        <v>0</v>
      </c>
      <c r="AA494">
        <v>0</v>
      </c>
      <c r="AB494">
        <v>0</v>
      </c>
    </row>
    <row r="495" spans="1:28" ht="19.5" x14ac:dyDescent="0.4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 s="9">
        <v>43645.208333333328</v>
      </c>
      <c r="L495" s="9" t="str">
        <f>MONTH(P495) &amp; "/" &amp; DAY(P495) &amp; "/" &amp; YEAR(P495)</f>
        <v>7/12/2019</v>
      </c>
      <c r="M495" s="8" t="str">
        <f>MONTH(L495) &amp; "/" &amp; DAY(L495) &amp; "/" &amp; YEAR(L495)</f>
        <v>7/12/2019</v>
      </c>
      <c r="N495" s="8" t="str">
        <f>RIGHT(M495,4)</f>
        <v>2019</v>
      </c>
      <c r="O495">
        <v>1562907600</v>
      </c>
      <c r="P495" s="9">
        <v>43658.208333333328</v>
      </c>
      <c r="Q495" s="8" t="str">
        <f>MONTH(P495) &amp; "/" &amp; DAY(P495) &amp; "/" &amp; YEAR(P495)</f>
        <v>7/12/2019</v>
      </c>
      <c r="R495" t="b">
        <v>0</v>
      </c>
      <c r="S495" t="b">
        <v>0</v>
      </c>
      <c r="T495" t="s">
        <v>122</v>
      </c>
      <c r="U495" s="5">
        <f>E495/D495</f>
        <v>7.2377777777777776</v>
      </c>
      <c r="V495" s="13">
        <f>AVERAGE(E495:E1494)</f>
        <v>41446.185404339252</v>
      </c>
      <c r="W495" t="str" cm="1">
        <f t="array" ref="W495:X495">_xlfn.TEXTSPLIT(T495,"/")</f>
        <v>photography</v>
      </c>
      <c r="X495" t="str">
        <v>photography books</v>
      </c>
      <c r="Y495" s="1">
        <v>0</v>
      </c>
      <c r="Z495">
        <v>0</v>
      </c>
      <c r="AA495">
        <v>0</v>
      </c>
      <c r="AB495">
        <v>0</v>
      </c>
    </row>
    <row r="496" spans="1:28" ht="19.5" x14ac:dyDescent="0.4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 s="9">
        <v>40990.208333333336</v>
      </c>
      <c r="L496" s="9" t="str">
        <f>MONTH(P496) &amp; "/" &amp; DAY(P496) &amp; "/" &amp; YEAR(P496)</f>
        <v>3/23/2012</v>
      </c>
      <c r="M496" s="8" t="str">
        <f>MONTH(L496) &amp; "/" &amp; DAY(L496) &amp; "/" &amp; YEAR(L496)</f>
        <v>3/23/2012</v>
      </c>
      <c r="N496" s="8" t="str">
        <f>RIGHT(M496,4)</f>
        <v>2012</v>
      </c>
      <c r="O496">
        <v>1332478800</v>
      </c>
      <c r="P496" s="9">
        <v>40991.208333333336</v>
      </c>
      <c r="Q496" s="8" t="str">
        <f>MONTH(P496) &amp; "/" &amp; DAY(P496) &amp; "/" &amp; YEAR(P496)</f>
        <v>3/23/2012</v>
      </c>
      <c r="R496" t="b">
        <v>0</v>
      </c>
      <c r="S496" t="b">
        <v>0</v>
      </c>
      <c r="T496" t="s">
        <v>65</v>
      </c>
      <c r="U496" s="5">
        <f>E496/D496</f>
        <v>5.4736000000000002</v>
      </c>
      <c r="V496" s="13">
        <f>AVERAGE(E496:E1495)</f>
        <v>41515.22134387352</v>
      </c>
      <c r="W496" t="str" cm="1">
        <f t="array" ref="W496:X496">_xlfn.TEXTSPLIT(T496,"/")</f>
        <v>technology</v>
      </c>
      <c r="X496" t="str">
        <v>wearables</v>
      </c>
      <c r="Y496" s="1">
        <v>0</v>
      </c>
      <c r="Z496">
        <v>0</v>
      </c>
      <c r="AA496">
        <v>0</v>
      </c>
      <c r="AB496">
        <v>0</v>
      </c>
    </row>
    <row r="497" spans="1:28" ht="19.5" x14ac:dyDescent="0.4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 s="9">
        <v>41800.208333333336</v>
      </c>
      <c r="L497" s="9" t="str">
        <f>MONTH(P497) &amp; "/" &amp; DAY(P497) &amp; "/" &amp; YEAR(P497)</f>
        <v>6/14/2014</v>
      </c>
      <c r="M497" s="8" t="str">
        <f>MONTH(L497) &amp; "/" &amp; DAY(L497) &amp; "/" &amp; YEAR(L497)</f>
        <v>6/14/2014</v>
      </c>
      <c r="N497" s="8" t="str">
        <f>RIGHT(M497,4)</f>
        <v>2014</v>
      </c>
      <c r="O497">
        <v>1402722000</v>
      </c>
      <c r="P497" s="9">
        <v>41804.208333333336</v>
      </c>
      <c r="Q497" s="8" t="str">
        <f>MONTH(P497) &amp; "/" &amp; DAY(P497) &amp; "/" &amp; YEAR(P497)</f>
        <v>6/14/2014</v>
      </c>
      <c r="R497" t="b">
        <v>0</v>
      </c>
      <c r="S497" t="b">
        <v>0</v>
      </c>
      <c r="T497" t="s">
        <v>33</v>
      </c>
      <c r="U497" s="5">
        <f>E497/D497</f>
        <v>4.1449999999999996</v>
      </c>
      <c r="V497" s="13">
        <f>AVERAGE(E497:E1496)</f>
        <v>41570.332673267323</v>
      </c>
      <c r="W497" t="str" cm="1">
        <f t="array" ref="W497:X497">_xlfn.TEXTSPLIT(T497,"/")</f>
        <v>theater</v>
      </c>
      <c r="X497" t="str">
        <v>plays</v>
      </c>
      <c r="Y497" s="1">
        <v>0</v>
      </c>
      <c r="Z497">
        <v>0</v>
      </c>
      <c r="AA497">
        <v>0</v>
      </c>
      <c r="AB497">
        <v>0</v>
      </c>
    </row>
    <row r="498" spans="1:28" ht="19.5" x14ac:dyDescent="0.4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 s="9">
        <v>42876.208333333328</v>
      </c>
      <c r="L498" s="9" t="str">
        <f>MONTH(P498) &amp; "/" &amp; DAY(P498) &amp; "/" &amp; YEAR(P498)</f>
        <v>6/7/2017</v>
      </c>
      <c r="M498" s="8" t="str">
        <f>MONTH(L498) &amp; "/" &amp; DAY(L498) &amp; "/" &amp; YEAR(L498)</f>
        <v>6/7/2017</v>
      </c>
      <c r="N498" s="8" t="str">
        <f>RIGHT(M498,4)</f>
        <v>2017</v>
      </c>
      <c r="O498">
        <v>1496811600</v>
      </c>
      <c r="P498" s="9">
        <v>42893.208333333328</v>
      </c>
      <c r="Q498" s="8" t="str">
        <f>MONTH(P498) &amp; "/" &amp; DAY(P498) &amp; "/" &amp; YEAR(P498)</f>
        <v>6/7/2017</v>
      </c>
      <c r="R498" t="b">
        <v>0</v>
      </c>
      <c r="S498" t="b">
        <v>0</v>
      </c>
      <c r="T498" t="s">
        <v>71</v>
      </c>
      <c r="U498" s="5">
        <f>E498/D498</f>
        <v>9.0696409140369975E-3</v>
      </c>
      <c r="V498" s="13">
        <f>AVERAGE(E498:E1497)</f>
        <v>41626.496031746028</v>
      </c>
      <c r="W498" t="str" cm="1">
        <f t="array" ref="W498:X498">_xlfn.TEXTSPLIT(T498,"/")</f>
        <v>film &amp; video</v>
      </c>
      <c r="X498" t="str">
        <v>animation</v>
      </c>
      <c r="Y498" s="1">
        <v>0</v>
      </c>
      <c r="Z498">
        <v>0</v>
      </c>
      <c r="AA498">
        <v>0</v>
      </c>
      <c r="AB498">
        <v>1</v>
      </c>
    </row>
    <row r="499" spans="1:28" ht="19.5" x14ac:dyDescent="0.4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 s="9">
        <v>42724.25</v>
      </c>
      <c r="L499" s="9" t="str">
        <f>MONTH(P499) &amp; "/" &amp; DAY(P499) &amp; "/" &amp; YEAR(P499)</f>
        <v>12/20/2016</v>
      </c>
      <c r="M499" s="8" t="str">
        <f>MONTH(L499) &amp; "/" &amp; DAY(L499) &amp; "/" &amp; YEAR(L499)</f>
        <v>12/20/2016</v>
      </c>
      <c r="N499" s="8" t="str">
        <f>RIGHT(M499,4)</f>
        <v>2016</v>
      </c>
      <c r="O499">
        <v>1482213600</v>
      </c>
      <c r="P499" s="9">
        <v>42724.25</v>
      </c>
      <c r="Q499" s="8" t="str">
        <f>MONTH(P499) &amp; "/" &amp; DAY(P499) &amp; "/" &amp; YEAR(P499)</f>
        <v>12/20/2016</v>
      </c>
      <c r="R499" t="b">
        <v>0</v>
      </c>
      <c r="S499" t="b">
        <v>1</v>
      </c>
      <c r="T499" t="s">
        <v>65</v>
      </c>
      <c r="U499" s="5">
        <f>E499/D499</f>
        <v>0.34173469387755101</v>
      </c>
      <c r="V499" s="13">
        <f>AVERAGE(E499:E1498)</f>
        <v>41705.93836978131</v>
      </c>
      <c r="W499" t="str" cm="1">
        <f t="array" ref="W499:X499">_xlfn.TEXTSPLIT(T499,"/")</f>
        <v>technology</v>
      </c>
      <c r="X499" t="str">
        <v>wearables</v>
      </c>
      <c r="Y499" s="1">
        <v>0</v>
      </c>
      <c r="Z499">
        <v>0</v>
      </c>
      <c r="AA499">
        <v>0</v>
      </c>
      <c r="AB499">
        <v>1</v>
      </c>
    </row>
    <row r="500" spans="1:28" ht="19.5" x14ac:dyDescent="0.4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 s="9">
        <v>42005.25</v>
      </c>
      <c r="L500" s="9" t="str">
        <f>MONTH(P500) &amp; "/" &amp; DAY(P500) &amp; "/" &amp; YEAR(P500)</f>
        <v>1/3/2015</v>
      </c>
      <c r="M500" s="8" t="str">
        <f>MONTH(L500) &amp; "/" &amp; DAY(L500) &amp; "/" &amp; YEAR(L500)</f>
        <v>1/3/2015</v>
      </c>
      <c r="N500" s="8" t="str">
        <f>RIGHT(M500,4)</f>
        <v>2015</v>
      </c>
      <c r="O500">
        <v>1420264800</v>
      </c>
      <c r="P500" s="9">
        <v>42007.25</v>
      </c>
      <c r="Q500" s="8" t="str">
        <f>MONTH(P500) &amp; "/" &amp; DAY(P500) &amp; "/" &amp; YEAR(P500)</f>
        <v>1/3/2015</v>
      </c>
      <c r="R500" t="b">
        <v>0</v>
      </c>
      <c r="S500" t="b">
        <v>0</v>
      </c>
      <c r="T500" t="s">
        <v>28</v>
      </c>
      <c r="U500" s="5">
        <f>E500/D500</f>
        <v>0.239488107549121</v>
      </c>
      <c r="V500" s="13">
        <f>AVERAGE(E500:E1499)</f>
        <v>41782.346613545815</v>
      </c>
      <c r="W500" t="str" cm="1">
        <f t="array" ref="W500:X500">_xlfn.TEXTSPLIT(T500,"/")</f>
        <v>technology</v>
      </c>
      <c r="X500" t="str">
        <v>web</v>
      </c>
      <c r="Y500" s="1">
        <v>0</v>
      </c>
      <c r="Z500">
        <v>0</v>
      </c>
      <c r="AA500">
        <v>0</v>
      </c>
      <c r="AB500">
        <v>1</v>
      </c>
    </row>
    <row r="501" spans="1:28" ht="33.75" x14ac:dyDescent="0.4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 s="9">
        <v>42444.208333333328</v>
      </c>
      <c r="L501" s="9" t="str">
        <f>MONTH(P501) &amp; "/" &amp; DAY(P501) &amp; "/" &amp; YEAR(P501)</f>
        <v>3/20/2016</v>
      </c>
      <c r="M501" s="8" t="str">
        <f>MONTH(L501) &amp; "/" &amp; DAY(L501) &amp; "/" &amp; YEAR(L501)</f>
        <v>3/20/2016</v>
      </c>
      <c r="N501" s="8" t="str">
        <f>RIGHT(M501,4)</f>
        <v>2016</v>
      </c>
      <c r="O501">
        <v>1458450000</v>
      </c>
      <c r="P501" s="9">
        <v>42449.208333333328</v>
      </c>
      <c r="Q501" s="8" t="str">
        <f>MONTH(P501) &amp; "/" &amp; DAY(P501) &amp; "/" &amp; YEAR(P501)</f>
        <v>3/20/2016</v>
      </c>
      <c r="R501" t="b">
        <v>0</v>
      </c>
      <c r="S501" t="b">
        <v>1</v>
      </c>
      <c r="T501" t="s">
        <v>42</v>
      </c>
      <c r="U501" s="5">
        <f>E501/D501</f>
        <v>0.48072649572649573</v>
      </c>
      <c r="V501" s="13">
        <f>AVERAGE(E501:E1500)</f>
        <v>41773.295409181635</v>
      </c>
      <c r="W501" t="str" cm="1">
        <f t="array" ref="W501:X501">_xlfn.TEXTSPLIT(T501,"/")</f>
        <v>film &amp; video</v>
      </c>
      <c r="X501" t="str">
        <v>documentary</v>
      </c>
      <c r="Y501" s="1">
        <v>0</v>
      </c>
      <c r="Z501">
        <v>0</v>
      </c>
      <c r="AA501">
        <v>0</v>
      </c>
      <c r="AB501">
        <v>1</v>
      </c>
    </row>
    <row r="502" spans="1:28" ht="19.5" x14ac:dyDescent="0.4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 s="9">
        <v>41395.208333333336</v>
      </c>
      <c r="L502" s="9" t="str">
        <f>MONTH(P502) &amp; "/" &amp; DAY(P502) &amp; "/" &amp; YEAR(P502)</f>
        <v>5/29/2013</v>
      </c>
      <c r="M502" s="8" t="str">
        <f>MONTH(L502) &amp; "/" &amp; DAY(L502) &amp; "/" &amp; YEAR(L502)</f>
        <v>5/29/2013</v>
      </c>
      <c r="N502" s="8" t="str">
        <f>RIGHT(M502,4)</f>
        <v>2013</v>
      </c>
      <c r="O502">
        <v>1369803600</v>
      </c>
      <c r="P502" s="9">
        <v>41423.208333333336</v>
      </c>
      <c r="Q502" s="8" t="str">
        <f>MONTH(P502) &amp; "/" &amp; DAY(P502) &amp; "/" &amp; YEAR(P502)</f>
        <v>5/29/2013</v>
      </c>
      <c r="R502" t="b">
        <v>0</v>
      </c>
      <c r="S502" t="b">
        <v>1</v>
      </c>
      <c r="T502" t="s">
        <v>33</v>
      </c>
      <c r="U502" s="5">
        <f>E502/D502</f>
        <v>0</v>
      </c>
      <c r="V502" s="13">
        <f>AVERAGE(E502:E1501)</f>
        <v>41699.356</v>
      </c>
      <c r="W502" t="str" cm="1">
        <f t="array" ref="W502:X502">_xlfn.TEXTSPLIT(T502,"/")</f>
        <v>theater</v>
      </c>
      <c r="X502" t="str">
        <v>plays</v>
      </c>
      <c r="Y502" s="1">
        <v>0</v>
      </c>
      <c r="Z502">
        <v>0</v>
      </c>
      <c r="AA502">
        <v>0</v>
      </c>
      <c r="AB502">
        <v>1</v>
      </c>
    </row>
    <row r="503" spans="1:28" ht="19.5" x14ac:dyDescent="0.4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 s="9">
        <v>41345.208333333336</v>
      </c>
      <c r="L503" s="9" t="str">
        <f>MONTH(P503) &amp; "/" &amp; DAY(P503) &amp; "/" &amp; YEAR(P503)</f>
        <v>3/14/2013</v>
      </c>
      <c r="M503" s="8" t="str">
        <f>MONTH(L503) &amp; "/" &amp; DAY(L503) &amp; "/" &amp; YEAR(L503)</f>
        <v>3/14/2013</v>
      </c>
      <c r="N503" s="8" t="str">
        <f>RIGHT(M503,4)</f>
        <v>2013</v>
      </c>
      <c r="O503">
        <v>1363237200</v>
      </c>
      <c r="P503" s="9">
        <v>41347.208333333336</v>
      </c>
      <c r="Q503" s="8" t="str">
        <f>MONTH(P503) &amp; "/" &amp; DAY(P503) &amp; "/" &amp; YEAR(P503)</f>
        <v>3/14/2013</v>
      </c>
      <c r="R503" t="b">
        <v>0</v>
      </c>
      <c r="S503" t="b">
        <v>0</v>
      </c>
      <c r="T503" t="s">
        <v>42</v>
      </c>
      <c r="U503" s="5">
        <f>E503/D503</f>
        <v>0.70145182291666663</v>
      </c>
      <c r="V503" s="13">
        <f>AVERAGE(E503:E1502)</f>
        <v>41782.921843687378</v>
      </c>
      <c r="W503" t="str" cm="1">
        <f t="array" ref="W503:X503">_xlfn.TEXTSPLIT(T503,"/")</f>
        <v>film &amp; video</v>
      </c>
      <c r="X503" t="str">
        <v>documentary</v>
      </c>
      <c r="Y503" s="1">
        <v>0</v>
      </c>
      <c r="Z503">
        <v>0</v>
      </c>
      <c r="AA503">
        <v>0</v>
      </c>
      <c r="AB503">
        <v>1</v>
      </c>
    </row>
    <row r="504" spans="1:28" ht="19.5" x14ac:dyDescent="0.4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 s="9">
        <v>41117.208333333336</v>
      </c>
      <c r="L504" s="9" t="str">
        <f>MONTH(P504) &amp; "/" &amp; DAY(P504) &amp; "/" &amp; YEAR(P504)</f>
        <v>8/25/2012</v>
      </c>
      <c r="M504" s="8" t="str">
        <f>MONTH(L504) &amp; "/" &amp; DAY(L504) &amp; "/" &amp; YEAR(L504)</f>
        <v>8/25/2012</v>
      </c>
      <c r="N504" s="8" t="str">
        <f>RIGHT(M504,4)</f>
        <v>2012</v>
      </c>
      <c r="O504">
        <v>1345870800</v>
      </c>
      <c r="P504" s="9">
        <v>41146.208333333336</v>
      </c>
      <c r="Q504" s="8" t="str">
        <f>MONTH(P504) &amp; "/" &amp; DAY(P504) &amp; "/" &amp; YEAR(P504)</f>
        <v>8/25/2012</v>
      </c>
      <c r="R504" t="b">
        <v>0</v>
      </c>
      <c r="S504" t="b">
        <v>1</v>
      </c>
      <c r="T504" t="s">
        <v>89</v>
      </c>
      <c r="U504" s="5">
        <f>E504/D504</f>
        <v>5.2992307692307694</v>
      </c>
      <c r="V504" s="13">
        <f>AVERAGE(E504:E1503)</f>
        <v>41650.4718875502</v>
      </c>
      <c r="W504" t="str" cm="1">
        <f t="array" ref="W504:X504">_xlfn.TEXTSPLIT(T504,"/")</f>
        <v>games</v>
      </c>
      <c r="X504" t="str">
        <v>video games</v>
      </c>
      <c r="Y504" s="1">
        <v>0</v>
      </c>
      <c r="Z504">
        <v>0</v>
      </c>
      <c r="AA504">
        <v>0</v>
      </c>
      <c r="AB504">
        <v>0</v>
      </c>
    </row>
    <row r="505" spans="1:28" ht="33.75" x14ac:dyDescent="0.4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 s="9">
        <v>42186.208333333328</v>
      </c>
      <c r="L505" s="9" t="str">
        <f>MONTH(P505) &amp; "/" &amp; DAY(P505) &amp; "/" &amp; YEAR(P505)</f>
        <v>7/21/2015</v>
      </c>
      <c r="M505" s="8" t="str">
        <f>MONTH(L505) &amp; "/" &amp; DAY(L505) &amp; "/" &amp; YEAR(L505)</f>
        <v>7/21/2015</v>
      </c>
      <c r="N505" s="8" t="str">
        <f>RIGHT(M505,4)</f>
        <v>2015</v>
      </c>
      <c r="O505">
        <v>1437454800</v>
      </c>
      <c r="P505" s="9">
        <v>42206.208333333328</v>
      </c>
      <c r="Q505" s="8" t="str">
        <f>MONTH(P505) &amp; "/" &amp; DAY(P505) &amp; "/" &amp; YEAR(P505)</f>
        <v>7/21/2015</v>
      </c>
      <c r="R505" t="b">
        <v>0</v>
      </c>
      <c r="S505" t="b">
        <v>0</v>
      </c>
      <c r="T505" t="s">
        <v>53</v>
      </c>
      <c r="U505" s="5">
        <f>E505/D505</f>
        <v>1.8032549019607844</v>
      </c>
      <c r="V505" s="13">
        <f>AVERAGE(E505:E1504)</f>
        <v>41720.414486921531</v>
      </c>
      <c r="W505" t="str" cm="1">
        <f t="array" ref="W505:X505">_xlfn.TEXTSPLIT(T505,"/")</f>
        <v>film &amp; video</v>
      </c>
      <c r="X505" t="str">
        <v>drama</v>
      </c>
      <c r="Y505" s="1">
        <v>0</v>
      </c>
      <c r="Z505">
        <v>0</v>
      </c>
      <c r="AA505">
        <v>0</v>
      </c>
      <c r="AB505">
        <v>0</v>
      </c>
    </row>
    <row r="506" spans="1:28" ht="19.5" x14ac:dyDescent="0.4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 s="9">
        <v>42142.208333333328</v>
      </c>
      <c r="L506" s="9" t="str">
        <f>MONTH(P506) &amp; "/" &amp; DAY(P506) &amp; "/" &amp; YEAR(P506)</f>
        <v>5/19/2015</v>
      </c>
      <c r="M506" s="8" t="str">
        <f>MONTH(L506) &amp; "/" &amp; DAY(L506) &amp; "/" &amp; YEAR(L506)</f>
        <v>5/19/2015</v>
      </c>
      <c r="N506" s="8" t="str">
        <f>RIGHT(M506,4)</f>
        <v>2015</v>
      </c>
      <c r="O506">
        <v>1432011600</v>
      </c>
      <c r="P506" s="9">
        <v>42143.208333333328</v>
      </c>
      <c r="Q506" s="8" t="str">
        <f>MONTH(P506) &amp; "/" &amp; DAY(P506) &amp; "/" &amp; YEAR(P506)</f>
        <v>5/19/2015</v>
      </c>
      <c r="R506" t="b">
        <v>0</v>
      </c>
      <c r="S506" t="b">
        <v>0</v>
      </c>
      <c r="T506" t="s">
        <v>23</v>
      </c>
      <c r="U506" s="5">
        <f>E506/D506</f>
        <v>0.92320000000000002</v>
      </c>
      <c r="V506" s="13">
        <f>AVERAGE(E506:E1505)</f>
        <v>41711.820564516129</v>
      </c>
      <c r="W506" t="str" cm="1">
        <f t="array" ref="W506:X506">_xlfn.TEXTSPLIT(T506,"/")</f>
        <v>music</v>
      </c>
      <c r="X506" t="str">
        <v>rock</v>
      </c>
      <c r="Y506" s="1">
        <v>0</v>
      </c>
      <c r="Z506">
        <v>0</v>
      </c>
      <c r="AA506">
        <v>0</v>
      </c>
      <c r="AB506">
        <v>1</v>
      </c>
    </row>
    <row r="507" spans="1:28" ht="19.5" x14ac:dyDescent="0.4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 s="9">
        <v>41341.25</v>
      </c>
      <c r="L507" s="9" t="str">
        <f>MONTH(P507) &amp; "/" &amp; DAY(P507) &amp; "/" &amp; YEAR(P507)</f>
        <v>4/19/2013</v>
      </c>
      <c r="M507" s="8" t="str">
        <f>MONTH(L507) &amp; "/" &amp; DAY(L507) &amp; "/" &amp; YEAR(L507)</f>
        <v>4/19/2013</v>
      </c>
      <c r="N507" s="8" t="str">
        <f>RIGHT(M507,4)</f>
        <v>2013</v>
      </c>
      <c r="O507">
        <v>1366347600</v>
      </c>
      <c r="P507" s="9">
        <v>41383.208333333336</v>
      </c>
      <c r="Q507" s="8" t="str">
        <f>MONTH(P507) &amp; "/" &amp; DAY(P507) &amp; "/" &amp; YEAR(P507)</f>
        <v>4/19/2013</v>
      </c>
      <c r="R507" t="b">
        <v>0</v>
      </c>
      <c r="S507" t="b">
        <v>1</v>
      </c>
      <c r="T507" t="s">
        <v>133</v>
      </c>
      <c r="U507" s="5">
        <f>E507/D507</f>
        <v>0.13901001112347053</v>
      </c>
      <c r="V507" s="13">
        <f>AVERAGE(E507:E1506)</f>
        <v>41782.098989898986</v>
      </c>
      <c r="W507" t="str" cm="1">
        <f t="array" ref="W507:X507">_xlfn.TEXTSPLIT(T507,"/")</f>
        <v>publishing</v>
      </c>
      <c r="X507" t="str">
        <v>radio &amp; podcasts</v>
      </c>
      <c r="Y507" s="1">
        <v>0</v>
      </c>
      <c r="Z507">
        <v>0</v>
      </c>
      <c r="AA507">
        <v>0</v>
      </c>
      <c r="AB507">
        <v>1</v>
      </c>
    </row>
    <row r="508" spans="1:28" ht="19.5" x14ac:dyDescent="0.4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 s="9">
        <v>43062.25</v>
      </c>
      <c r="L508" s="9" t="str">
        <f>MONTH(P508) &amp; "/" &amp; DAY(P508) &amp; "/" &amp; YEAR(P508)</f>
        <v>12/10/2017</v>
      </c>
      <c r="M508" s="8" t="str">
        <f>MONTH(L508) &amp; "/" &amp; DAY(L508) &amp; "/" &amp; YEAR(L508)</f>
        <v>12/10/2017</v>
      </c>
      <c r="N508" s="8" t="str">
        <f>RIGHT(M508,4)</f>
        <v>2017</v>
      </c>
      <c r="O508">
        <v>1512885600</v>
      </c>
      <c r="P508" s="9">
        <v>43079.25</v>
      </c>
      <c r="Q508" s="8" t="str">
        <f>MONTH(P508) &amp; "/" &amp; DAY(P508) &amp; "/" &amp; YEAR(P508)</f>
        <v>12/10/2017</v>
      </c>
      <c r="R508" t="b">
        <v>0</v>
      </c>
      <c r="S508" t="b">
        <v>1</v>
      </c>
      <c r="T508" t="s">
        <v>33</v>
      </c>
      <c r="U508" s="5">
        <f>E508/D508</f>
        <v>9.2707777777777771</v>
      </c>
      <c r="V508" s="13">
        <f>AVERAGE(E508:E1507)</f>
        <v>41841.380566801621</v>
      </c>
      <c r="W508" t="str" cm="1">
        <f t="array" ref="W508:X508">_xlfn.TEXTSPLIT(T508,"/")</f>
        <v>theater</v>
      </c>
      <c r="X508" t="str">
        <v>plays</v>
      </c>
      <c r="Y508" s="1">
        <v>0</v>
      </c>
      <c r="Z508">
        <v>0</v>
      </c>
      <c r="AA508">
        <v>0</v>
      </c>
      <c r="AB508">
        <v>0</v>
      </c>
    </row>
    <row r="509" spans="1:28" ht="33.75" x14ac:dyDescent="0.4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 s="9">
        <v>41373.208333333336</v>
      </c>
      <c r="L509" s="9" t="str">
        <f>MONTH(P509) &amp; "/" &amp; DAY(P509) &amp; "/" &amp; YEAR(P509)</f>
        <v>5/28/2013</v>
      </c>
      <c r="M509" s="8" t="str">
        <f>MONTH(L509) &amp; "/" &amp; DAY(L509) &amp; "/" &amp; YEAR(L509)</f>
        <v>5/28/2013</v>
      </c>
      <c r="N509" s="8" t="str">
        <f>RIGHT(M509,4)</f>
        <v>2013</v>
      </c>
      <c r="O509">
        <v>1369717200</v>
      </c>
      <c r="P509" s="9">
        <v>41422.208333333336</v>
      </c>
      <c r="Q509" s="8" t="str">
        <f>MONTH(P509) &amp; "/" &amp; DAY(P509) &amp; "/" &amp; YEAR(P509)</f>
        <v>5/28/2013</v>
      </c>
      <c r="R509" t="b">
        <v>0</v>
      </c>
      <c r="S509" t="b">
        <v>1</v>
      </c>
      <c r="T509" t="s">
        <v>28</v>
      </c>
      <c r="U509" s="5">
        <f>E509/D509</f>
        <v>0.39857142857142858</v>
      </c>
      <c r="V509" s="13">
        <f>AVERAGE(E509:E1508)</f>
        <v>41587.76470588235</v>
      </c>
      <c r="W509" t="str" cm="1">
        <f t="array" ref="W509:X509">_xlfn.TEXTSPLIT(T509,"/")</f>
        <v>technology</v>
      </c>
      <c r="X509" t="str">
        <v>web</v>
      </c>
      <c r="Y509" s="1">
        <v>0</v>
      </c>
      <c r="Z509">
        <v>0</v>
      </c>
      <c r="AA509">
        <v>0</v>
      </c>
      <c r="AB509">
        <v>1</v>
      </c>
    </row>
    <row r="510" spans="1:28" ht="19.5" x14ac:dyDescent="0.4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 s="9">
        <v>43310.208333333328</v>
      </c>
      <c r="L510" s="9" t="str">
        <f>MONTH(P510) &amp; "/" &amp; DAY(P510) &amp; "/" &amp; YEAR(P510)</f>
        <v>8/19/2018</v>
      </c>
      <c r="M510" s="8" t="str">
        <f>MONTH(L510) &amp; "/" &amp; DAY(L510) &amp; "/" &amp; YEAR(L510)</f>
        <v>8/19/2018</v>
      </c>
      <c r="N510" s="8" t="str">
        <f>RIGHT(M510,4)</f>
        <v>2018</v>
      </c>
      <c r="O510">
        <v>1534654800</v>
      </c>
      <c r="P510" s="9">
        <v>43331.208333333328</v>
      </c>
      <c r="Q510" s="8" t="str">
        <f>MONTH(P510) &amp; "/" &amp; DAY(P510) &amp; "/" &amp; YEAR(P510)</f>
        <v>8/19/2018</v>
      </c>
      <c r="R510" t="b">
        <v>0</v>
      </c>
      <c r="S510" t="b">
        <v>0</v>
      </c>
      <c r="T510" t="s">
        <v>33</v>
      </c>
      <c r="U510" s="5">
        <f>E510/D510</f>
        <v>1.1222929936305732</v>
      </c>
      <c r="V510" s="13">
        <f>AVERAGE(E510:E1509)</f>
        <v>41670.591463414632</v>
      </c>
      <c r="W510" t="str" cm="1">
        <f t="array" ref="W510:X510">_xlfn.TEXTSPLIT(T510,"/")</f>
        <v>theater</v>
      </c>
      <c r="X510" t="str">
        <v>plays</v>
      </c>
      <c r="Y510" s="1">
        <v>0</v>
      </c>
      <c r="Z510">
        <v>0</v>
      </c>
      <c r="AA510">
        <v>0</v>
      </c>
      <c r="AB510">
        <v>0</v>
      </c>
    </row>
    <row r="511" spans="1:28" ht="19.5" x14ac:dyDescent="0.4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 s="9">
        <v>41034.208333333336</v>
      </c>
      <c r="L511" s="9" t="str">
        <f>MONTH(P511) &amp; "/" &amp; DAY(P511) &amp; "/" &amp; YEAR(P511)</f>
        <v>5/15/2012</v>
      </c>
      <c r="M511" s="8" t="str">
        <f>MONTH(L511) &amp; "/" &amp; DAY(L511) &amp; "/" &amp; YEAR(L511)</f>
        <v>5/15/2012</v>
      </c>
      <c r="N511" s="8" t="str">
        <f>RIGHT(M511,4)</f>
        <v>2012</v>
      </c>
      <c r="O511">
        <v>1337058000</v>
      </c>
      <c r="P511" s="9">
        <v>41044.208333333336</v>
      </c>
      <c r="Q511" s="8" t="str">
        <f>MONTH(P511) &amp; "/" &amp; DAY(P511) &amp; "/" &amp; YEAR(P511)</f>
        <v>5/15/2012</v>
      </c>
      <c r="R511" t="b">
        <v>0</v>
      </c>
      <c r="S511" t="b">
        <v>0</v>
      </c>
      <c r="T511" t="s">
        <v>33</v>
      </c>
      <c r="U511" s="5">
        <f>E511/D511</f>
        <v>0.70925816023738875</v>
      </c>
      <c r="V511" s="13">
        <f>AVERAGE(E511:E1510)</f>
        <v>41360.714867617105</v>
      </c>
      <c r="W511" t="str" cm="1">
        <f t="array" ref="W511:X511">_xlfn.TEXTSPLIT(T511,"/")</f>
        <v>theater</v>
      </c>
      <c r="X511" t="str">
        <v>plays</v>
      </c>
      <c r="Y511" s="1">
        <v>0</v>
      </c>
      <c r="Z511">
        <v>0</v>
      </c>
      <c r="AA511">
        <v>0</v>
      </c>
      <c r="AB511">
        <v>1</v>
      </c>
    </row>
    <row r="512" spans="1:28" ht="19.5" x14ac:dyDescent="0.4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 s="9">
        <v>43251.208333333328</v>
      </c>
      <c r="L512" s="9" t="str">
        <f>MONTH(P512) &amp; "/" &amp; DAY(P512) &amp; "/" &amp; YEAR(P512)</f>
        <v>6/24/2018</v>
      </c>
      <c r="M512" s="8" t="str">
        <f>MONTH(L512) &amp; "/" &amp; DAY(L512) &amp; "/" &amp; YEAR(L512)</f>
        <v>6/24/2018</v>
      </c>
      <c r="N512" s="8" t="str">
        <f>RIGHT(M512,4)</f>
        <v>2018</v>
      </c>
      <c r="O512">
        <v>1529816400</v>
      </c>
      <c r="P512" s="9">
        <v>43275.208333333328</v>
      </c>
      <c r="Q512" s="8" t="str">
        <f>MONTH(P512) &amp; "/" &amp; DAY(P512) &amp; "/" &amp; YEAR(P512)</f>
        <v>6/24/2018</v>
      </c>
      <c r="R512" t="b">
        <v>0</v>
      </c>
      <c r="S512" t="b">
        <v>0</v>
      </c>
      <c r="T512" t="s">
        <v>53</v>
      </c>
      <c r="U512" s="5">
        <f>E512/D512</f>
        <v>1.1908974358974358</v>
      </c>
      <c r="V512" s="13">
        <f>AVERAGE(E512:E1511)</f>
        <v>41201.226530612243</v>
      </c>
      <c r="W512" t="str" cm="1">
        <f t="array" ref="W512:X512">_xlfn.TEXTSPLIT(T512,"/")</f>
        <v>film &amp; video</v>
      </c>
      <c r="X512" t="str">
        <v>drama</v>
      </c>
      <c r="Y512" s="1">
        <v>0</v>
      </c>
      <c r="Z512">
        <v>0</v>
      </c>
      <c r="AA512">
        <v>0</v>
      </c>
      <c r="AB512">
        <v>0</v>
      </c>
    </row>
    <row r="513" spans="1:28" ht="19.5" x14ac:dyDescent="0.4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 s="9">
        <v>43671.208333333328</v>
      </c>
      <c r="L513" s="9" t="str">
        <f>MONTH(P513) &amp; "/" &amp; DAY(P513) &amp; "/" &amp; YEAR(P513)</f>
        <v>8/4/2019</v>
      </c>
      <c r="M513" s="8" t="str">
        <f>MONTH(L513) &amp; "/" &amp; DAY(L513) &amp; "/" &amp; YEAR(L513)</f>
        <v>8/4/2019</v>
      </c>
      <c r="N513" s="8" t="str">
        <f>RIGHT(M513,4)</f>
        <v>2019</v>
      </c>
      <c r="O513">
        <v>1564894800</v>
      </c>
      <c r="P513" s="9">
        <v>43681.208333333328</v>
      </c>
      <c r="Q513" s="8" t="str">
        <f>MONTH(P513) &amp; "/" &amp; DAY(P513) &amp; "/" &amp; YEAR(P513)</f>
        <v>8/4/2019</v>
      </c>
      <c r="R513" t="b">
        <v>0</v>
      </c>
      <c r="S513" t="b">
        <v>0</v>
      </c>
      <c r="T513" t="s">
        <v>33</v>
      </c>
      <c r="U513" s="5">
        <f>E513/D513</f>
        <v>0.24017591339648173</v>
      </c>
      <c r="V513" s="13">
        <f>AVERAGE(E513:E1512)</f>
        <v>41266.486707566459</v>
      </c>
      <c r="W513" t="str" cm="1">
        <f t="array" ref="W513:X513">_xlfn.TEXTSPLIT(T513,"/")</f>
        <v>theater</v>
      </c>
      <c r="X513" t="str">
        <v>plays</v>
      </c>
      <c r="Y513" s="1">
        <v>0</v>
      </c>
      <c r="Z513">
        <v>0</v>
      </c>
      <c r="AA513">
        <v>0</v>
      </c>
      <c r="AB513">
        <v>1</v>
      </c>
    </row>
    <row r="514" spans="1:28" ht="19.5" x14ac:dyDescent="0.4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 s="9">
        <v>41825.208333333336</v>
      </c>
      <c r="L514" s="9" t="str">
        <f>MONTH(P514) &amp; "/" &amp; DAY(P514) &amp; "/" &amp; YEAR(P514)</f>
        <v>7/6/2014</v>
      </c>
      <c r="M514" s="8" t="str">
        <f>MONTH(L514) &amp; "/" &amp; DAY(L514) &amp; "/" &amp; YEAR(L514)</f>
        <v>7/6/2014</v>
      </c>
      <c r="N514" s="8" t="str">
        <f>RIGHT(M514,4)</f>
        <v>2014</v>
      </c>
      <c r="O514">
        <v>1404622800</v>
      </c>
      <c r="P514" s="9">
        <v>41826.208333333336</v>
      </c>
      <c r="Q514" s="8" t="str">
        <f>MONTH(P514) &amp; "/" &amp; DAY(P514) &amp; "/" &amp; YEAR(P514)</f>
        <v>7/6/2014</v>
      </c>
      <c r="R514" t="b">
        <v>0</v>
      </c>
      <c r="S514" t="b">
        <v>1</v>
      </c>
      <c r="T514" t="s">
        <v>89</v>
      </c>
      <c r="U514" s="5">
        <f>E514/D514</f>
        <v>1.3931868131868133</v>
      </c>
      <c r="V514" s="13">
        <f>AVERAGE(E514:E1513)</f>
        <v>41278.307377049183</v>
      </c>
      <c r="W514" t="str" cm="1">
        <f t="array" ref="W514:X514">_xlfn.TEXTSPLIT(T514,"/")</f>
        <v>games</v>
      </c>
      <c r="X514" t="str">
        <v>video games</v>
      </c>
      <c r="Y514" s="1">
        <v>0</v>
      </c>
      <c r="Z514">
        <v>0</v>
      </c>
      <c r="AA514">
        <v>0</v>
      </c>
      <c r="AB514">
        <v>0</v>
      </c>
    </row>
    <row r="515" spans="1:28" ht="19.5" x14ac:dyDescent="0.4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 s="9">
        <v>40430.208333333336</v>
      </c>
      <c r="L515" s="9" t="str">
        <f>MONTH(P515) &amp; "/" &amp; DAY(P515) &amp; "/" &amp; YEAR(P515)</f>
        <v>9/11/2010</v>
      </c>
      <c r="M515" s="8" t="str">
        <f>MONTH(L515) &amp; "/" &amp; DAY(L515) &amp; "/" &amp; YEAR(L515)</f>
        <v>9/11/2010</v>
      </c>
      <c r="N515" s="8" t="str">
        <f>RIGHT(M515,4)</f>
        <v>2010</v>
      </c>
      <c r="O515">
        <v>1284181200</v>
      </c>
      <c r="P515" s="9">
        <v>40432.208333333336</v>
      </c>
      <c r="Q515" s="8" t="str">
        <f>MONTH(P515) &amp; "/" &amp; DAY(P515) &amp; "/" &amp; YEAR(P515)</f>
        <v>9/11/2010</v>
      </c>
      <c r="R515" t="b">
        <v>0</v>
      </c>
      <c r="S515" t="b">
        <v>0</v>
      </c>
      <c r="T515" t="s">
        <v>269</v>
      </c>
      <c r="U515" s="5">
        <f>E515/D515</f>
        <v>0.39277108433734942</v>
      </c>
      <c r="V515" s="13">
        <f>AVERAGE(E515:E1514)</f>
        <v>41337.034907597539</v>
      </c>
      <c r="W515" t="str" cm="1">
        <f t="array" ref="W515:X515">_xlfn.TEXTSPLIT(T515,"/")</f>
        <v>film &amp; video</v>
      </c>
      <c r="X515" t="str">
        <v>television</v>
      </c>
      <c r="Y515" s="1">
        <v>1</v>
      </c>
      <c r="Z515">
        <v>0</v>
      </c>
      <c r="AA515">
        <v>0</v>
      </c>
      <c r="AB515">
        <v>0</v>
      </c>
    </row>
    <row r="516" spans="1:28" ht="19.5" x14ac:dyDescent="0.4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 s="9">
        <v>41614.25</v>
      </c>
      <c r="L516" s="9" t="str">
        <f>MONTH(P516) &amp; "/" &amp; DAY(P516) &amp; "/" &amp; YEAR(P516)</f>
        <v>12/11/2013</v>
      </c>
      <c r="M516" s="8" t="str">
        <f>MONTH(L516) &amp; "/" &amp; DAY(L516) &amp; "/" &amp; YEAR(L516)</f>
        <v>12/11/2013</v>
      </c>
      <c r="N516" s="8" t="str">
        <f>RIGHT(M516,4)</f>
        <v>2013</v>
      </c>
      <c r="O516">
        <v>1386741600</v>
      </c>
      <c r="P516" s="9">
        <v>41619.25</v>
      </c>
      <c r="Q516" s="8" t="str">
        <f>MONTH(P516) &amp; "/" &amp; DAY(P516) &amp; "/" &amp; YEAR(P516)</f>
        <v>12/11/2013</v>
      </c>
      <c r="R516" t="b">
        <v>0</v>
      </c>
      <c r="S516" t="b">
        <v>1</v>
      </c>
      <c r="T516" t="s">
        <v>23</v>
      </c>
      <c r="U516" s="5">
        <f>E516/D516</f>
        <v>0.22439077144917088</v>
      </c>
      <c r="V516" s="13">
        <f>AVERAGE(E516:E1515)</f>
        <v>41415.382716049382</v>
      </c>
      <c r="W516" t="str" cm="1">
        <f t="array" ref="W516:X516">_xlfn.TEXTSPLIT(T516,"/")</f>
        <v>music</v>
      </c>
      <c r="X516" t="str">
        <v>rock</v>
      </c>
      <c r="Y516" s="1">
        <v>1</v>
      </c>
      <c r="Z516">
        <v>0</v>
      </c>
      <c r="AA516">
        <v>0</v>
      </c>
      <c r="AB516">
        <v>0</v>
      </c>
    </row>
    <row r="517" spans="1:28" ht="19.5" x14ac:dyDescent="0.4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 s="9">
        <v>40900.25</v>
      </c>
      <c r="L517" s="9" t="str">
        <f>MONTH(P517) &amp; "/" &amp; DAY(P517) &amp; "/" &amp; YEAR(P517)</f>
        <v>12/25/2011</v>
      </c>
      <c r="M517" s="8" t="str">
        <f>MONTH(L517) &amp; "/" &amp; DAY(L517) &amp; "/" &amp; YEAR(L517)</f>
        <v>12/25/2011</v>
      </c>
      <c r="N517" s="8" t="str">
        <f>RIGHT(M517,4)</f>
        <v>2011</v>
      </c>
      <c r="O517">
        <v>1324792800</v>
      </c>
      <c r="P517" s="9">
        <v>40902.25</v>
      </c>
      <c r="Q517" s="8" t="str">
        <f>MONTH(P517) &amp; "/" &amp; DAY(P517) &amp; "/" &amp; YEAR(P517)</f>
        <v>12/25/2011</v>
      </c>
      <c r="R517" t="b">
        <v>0</v>
      </c>
      <c r="S517" t="b">
        <v>1</v>
      </c>
      <c r="T517" t="s">
        <v>33</v>
      </c>
      <c r="U517" s="5">
        <f>E517/D517</f>
        <v>0.55779069767441858</v>
      </c>
      <c r="V517" s="13">
        <f>AVERAGE(E517:E1516)</f>
        <v>41436.604123711339</v>
      </c>
      <c r="W517" t="str" cm="1">
        <f t="array" ref="W517:X517">_xlfn.TEXTSPLIT(T517,"/")</f>
        <v>theater</v>
      </c>
      <c r="X517" t="str">
        <v>plays</v>
      </c>
      <c r="Y517" s="1">
        <v>0</v>
      </c>
      <c r="Z517">
        <v>0</v>
      </c>
      <c r="AA517">
        <v>0</v>
      </c>
      <c r="AB517">
        <v>1</v>
      </c>
    </row>
    <row r="518" spans="1:28" ht="19.5" x14ac:dyDescent="0.4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 s="9">
        <v>40396.208333333336</v>
      </c>
      <c r="L518" s="9" t="str">
        <f>MONTH(P518) &amp; "/" &amp; DAY(P518) &amp; "/" &amp; YEAR(P518)</f>
        <v>9/13/2010</v>
      </c>
      <c r="M518" s="8" t="str">
        <f>MONTH(L518) &amp; "/" &amp; DAY(L518) &amp; "/" &amp; YEAR(L518)</f>
        <v>9/13/2010</v>
      </c>
      <c r="N518" s="8" t="str">
        <f>RIGHT(M518,4)</f>
        <v>2010</v>
      </c>
      <c r="O518">
        <v>1284354000</v>
      </c>
      <c r="P518" s="9">
        <v>40434.208333333336</v>
      </c>
      <c r="Q518" s="8" t="str">
        <f>MONTH(P518) &amp; "/" &amp; DAY(P518) &amp; "/" &amp; YEAR(P518)</f>
        <v>9/13/2010</v>
      </c>
      <c r="R518" t="b">
        <v>0</v>
      </c>
      <c r="S518" t="b">
        <v>0</v>
      </c>
      <c r="T518" t="s">
        <v>68</v>
      </c>
      <c r="U518" s="5">
        <f>E518/D518</f>
        <v>0.42523125996810207</v>
      </c>
      <c r="V518" s="13">
        <f>AVERAGE(E518:E1517)</f>
        <v>41512.305785123965</v>
      </c>
      <c r="W518" t="str" cm="1">
        <f t="array" ref="W518:X518">_xlfn.TEXTSPLIT(T518,"/")</f>
        <v>publishing</v>
      </c>
      <c r="X518" t="str">
        <v>nonfiction</v>
      </c>
      <c r="Y518" s="1">
        <v>0</v>
      </c>
      <c r="Z518">
        <v>0</v>
      </c>
      <c r="AA518">
        <v>0</v>
      </c>
      <c r="AB518">
        <v>1</v>
      </c>
    </row>
    <row r="519" spans="1:28" ht="19.5" x14ac:dyDescent="0.4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 s="9">
        <v>42860.208333333328</v>
      </c>
      <c r="L519" s="9" t="str">
        <f>MONTH(P519) &amp; "/" &amp; DAY(P519) &amp; "/" &amp; YEAR(P519)</f>
        <v>5/10/2017</v>
      </c>
      <c r="M519" s="8" t="str">
        <f>MONTH(L519) &amp; "/" &amp; DAY(L519) &amp; "/" &amp; YEAR(L519)</f>
        <v>5/10/2017</v>
      </c>
      <c r="N519" s="8" t="str">
        <f>RIGHT(M519,4)</f>
        <v>2017</v>
      </c>
      <c r="O519">
        <v>1494392400</v>
      </c>
      <c r="P519" s="9">
        <v>42865.208333333328</v>
      </c>
      <c r="Q519" s="8" t="str">
        <f>MONTH(P519) &amp; "/" &amp; DAY(P519) &amp; "/" &amp; YEAR(P519)</f>
        <v>5/10/2017</v>
      </c>
      <c r="R519" t="b">
        <v>0</v>
      </c>
      <c r="S519" t="b">
        <v>0</v>
      </c>
      <c r="T519" t="s">
        <v>17</v>
      </c>
      <c r="U519" s="5">
        <f>E519/D519</f>
        <v>1.1200000000000001</v>
      </c>
      <c r="V519" s="13">
        <f>AVERAGE(E519:E1518)</f>
        <v>41487.850931677021</v>
      </c>
      <c r="W519" t="str" cm="1">
        <f t="array" ref="W519:X519">_xlfn.TEXTSPLIT(T519,"/")</f>
        <v>food</v>
      </c>
      <c r="X519" t="str">
        <v>food trucks</v>
      </c>
      <c r="Y519" s="1">
        <v>0</v>
      </c>
      <c r="Z519">
        <v>0</v>
      </c>
      <c r="AA519">
        <v>0</v>
      </c>
      <c r="AB519">
        <v>0</v>
      </c>
    </row>
    <row r="520" spans="1:28" ht="33.75" x14ac:dyDescent="0.4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 s="9">
        <v>43154.25</v>
      </c>
      <c r="L520" s="9" t="str">
        <f>MONTH(P520) &amp; "/" &amp; DAY(P520) &amp; "/" &amp; YEAR(P520)</f>
        <v>2/25/2018</v>
      </c>
      <c r="M520" s="8" t="str">
        <f>MONTH(L520) &amp; "/" &amp; DAY(L520) &amp; "/" &amp; YEAR(L520)</f>
        <v>2/25/2018</v>
      </c>
      <c r="N520" s="8" t="str">
        <f>RIGHT(M520,4)</f>
        <v>2018</v>
      </c>
      <c r="O520">
        <v>1519538400</v>
      </c>
      <c r="P520" s="9">
        <v>43156.25</v>
      </c>
      <c r="Q520" s="8" t="str">
        <f>MONTH(P520) &amp; "/" &amp; DAY(P520) &amp; "/" &amp; YEAR(P520)</f>
        <v>2/25/2018</v>
      </c>
      <c r="R520" t="b">
        <v>0</v>
      </c>
      <c r="S520" t="b">
        <v>1</v>
      </c>
      <c r="T520" t="s">
        <v>71</v>
      </c>
      <c r="U520" s="5">
        <f>E520/D520</f>
        <v>7.0681818181818179E-2</v>
      </c>
      <c r="V520" s="13">
        <f>AVERAGE(E520:E1519)</f>
        <v>41560.215767634858</v>
      </c>
      <c r="W520" t="str" cm="1">
        <f t="array" ref="W520:X520">_xlfn.TEXTSPLIT(T520,"/")</f>
        <v>film &amp; video</v>
      </c>
      <c r="X520" t="str">
        <v>animation</v>
      </c>
      <c r="Y520" s="1">
        <v>0</v>
      </c>
      <c r="Z520">
        <v>0</v>
      </c>
      <c r="AA520">
        <v>0</v>
      </c>
      <c r="AB520">
        <v>1</v>
      </c>
    </row>
    <row r="521" spans="1:28" ht="19.5" x14ac:dyDescent="0.4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 s="9">
        <v>42012.25</v>
      </c>
      <c r="L521" s="9" t="str">
        <f>MONTH(P521) &amp; "/" &amp; DAY(P521) &amp; "/" &amp; YEAR(P521)</f>
        <v>1/22/2015</v>
      </c>
      <c r="M521" s="8" t="str">
        <f>MONTH(L521) &amp; "/" &amp; DAY(L521) &amp; "/" &amp; YEAR(L521)</f>
        <v>1/22/2015</v>
      </c>
      <c r="N521" s="8" t="str">
        <f>RIGHT(M521,4)</f>
        <v>2015</v>
      </c>
      <c r="O521">
        <v>1421906400</v>
      </c>
      <c r="P521" s="9">
        <v>42026.25</v>
      </c>
      <c r="Q521" s="8" t="str">
        <f>MONTH(P521) &amp; "/" &amp; DAY(P521) &amp; "/" &amp; YEAR(P521)</f>
        <v>1/22/2015</v>
      </c>
      <c r="R521" t="b">
        <v>0</v>
      </c>
      <c r="S521" t="b">
        <v>1</v>
      </c>
      <c r="T521" t="s">
        <v>23</v>
      </c>
      <c r="U521" s="5">
        <f>E521/D521</f>
        <v>1.0174563871693867</v>
      </c>
      <c r="V521" s="13">
        <f>AVERAGE(E521:E1520)</f>
        <v>41645.326403326406</v>
      </c>
      <c r="W521" t="str" cm="1">
        <f t="array" ref="W521:X521">_xlfn.TEXTSPLIT(T521,"/")</f>
        <v>music</v>
      </c>
      <c r="X521" t="str">
        <v>rock</v>
      </c>
      <c r="Y521" s="1">
        <v>0</v>
      </c>
      <c r="Z521">
        <v>0</v>
      </c>
      <c r="AA521">
        <v>0</v>
      </c>
      <c r="AB521">
        <v>0</v>
      </c>
    </row>
    <row r="522" spans="1:28" ht="19.5" x14ac:dyDescent="0.4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 s="9">
        <v>43574.208333333328</v>
      </c>
      <c r="L522" s="9" t="str">
        <f>MONTH(P522) &amp; "/" &amp; DAY(P522) &amp; "/" &amp; YEAR(P522)</f>
        <v>4/22/2019</v>
      </c>
      <c r="M522" s="8" t="str">
        <f>MONTH(L522) &amp; "/" &amp; DAY(L522) &amp; "/" &amp; YEAR(L522)</f>
        <v>4/22/2019</v>
      </c>
      <c r="N522" s="8" t="str">
        <f>RIGHT(M522,4)</f>
        <v>2019</v>
      </c>
      <c r="O522">
        <v>1555909200</v>
      </c>
      <c r="P522" s="9">
        <v>43577.208333333328</v>
      </c>
      <c r="Q522" s="8" t="str">
        <f>MONTH(P522) &amp; "/" &amp; DAY(P522) &amp; "/" &amp; YEAR(P522)</f>
        <v>4/22/2019</v>
      </c>
      <c r="R522" t="b">
        <v>0</v>
      </c>
      <c r="S522" t="b">
        <v>0</v>
      </c>
      <c r="T522" t="s">
        <v>33</v>
      </c>
      <c r="U522" s="5">
        <f>E522/D522</f>
        <v>4.2575000000000003</v>
      </c>
      <c r="V522" s="13">
        <f>AVERAGE(E522:E1521)</f>
        <v>41355.416666666664</v>
      </c>
      <c r="W522" t="str" cm="1">
        <f t="array" ref="W522:X522">_xlfn.TEXTSPLIT(T522,"/")</f>
        <v>theater</v>
      </c>
      <c r="X522" t="str">
        <v>plays</v>
      </c>
      <c r="Y522" s="1">
        <v>0</v>
      </c>
      <c r="Z522">
        <v>0</v>
      </c>
      <c r="AA522">
        <v>0</v>
      </c>
      <c r="AB522">
        <v>0</v>
      </c>
    </row>
    <row r="523" spans="1:28" ht="19.5" x14ac:dyDescent="0.4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 s="9">
        <v>42605.208333333328</v>
      </c>
      <c r="L523" s="9" t="str">
        <f>MONTH(P523) &amp; "/" &amp; DAY(P523) &amp; "/" &amp; YEAR(P523)</f>
        <v>8/29/2016</v>
      </c>
      <c r="M523" s="8" t="str">
        <f>MONTH(L523) &amp; "/" &amp; DAY(L523) &amp; "/" &amp; YEAR(L523)</f>
        <v>8/29/2016</v>
      </c>
      <c r="N523" s="8" t="str">
        <f>RIGHT(M523,4)</f>
        <v>2016</v>
      </c>
      <c r="O523">
        <v>1472446800</v>
      </c>
      <c r="P523" s="9">
        <v>42611.208333333328</v>
      </c>
      <c r="Q523" s="8" t="str">
        <f>MONTH(P523) &amp; "/" &amp; DAY(P523) &amp; "/" &amp; YEAR(P523)</f>
        <v>8/29/2016</v>
      </c>
      <c r="R523" t="b">
        <v>0</v>
      </c>
      <c r="S523" t="b">
        <v>1</v>
      </c>
      <c r="T523" t="s">
        <v>53</v>
      </c>
      <c r="U523" s="5">
        <f>E523/D523</f>
        <v>1.4553947368421052</v>
      </c>
      <c r="V523" s="13">
        <f>AVERAGE(E523:E1522)</f>
        <v>41434.643006263046</v>
      </c>
      <c r="W523" t="str" cm="1">
        <f t="array" ref="W523:X523">_xlfn.TEXTSPLIT(T523,"/")</f>
        <v>film &amp; video</v>
      </c>
      <c r="X523" t="str">
        <v>drama</v>
      </c>
      <c r="Y523" s="1">
        <v>0</v>
      </c>
      <c r="Z523">
        <v>0</v>
      </c>
      <c r="AA523">
        <v>0</v>
      </c>
      <c r="AB523">
        <v>0</v>
      </c>
    </row>
    <row r="524" spans="1:28" ht="33.75" x14ac:dyDescent="0.4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 s="9">
        <v>41093.208333333336</v>
      </c>
      <c r="L524" s="9" t="str">
        <f>MONTH(P524) &amp; "/" &amp; DAY(P524) &amp; "/" &amp; YEAR(P524)</f>
        <v>7/15/2012</v>
      </c>
      <c r="M524" s="8" t="str">
        <f>MONTH(L524) &amp; "/" &amp; DAY(L524) &amp; "/" &amp; YEAR(L524)</f>
        <v>7/15/2012</v>
      </c>
      <c r="N524" s="8" t="str">
        <f>RIGHT(M524,4)</f>
        <v>2012</v>
      </c>
      <c r="O524">
        <v>1342328400</v>
      </c>
      <c r="P524" s="9">
        <v>41105.208333333336</v>
      </c>
      <c r="Q524" s="8" t="str">
        <f>MONTH(P524) &amp; "/" &amp; DAY(P524) &amp; "/" &amp; YEAR(P524)</f>
        <v>7/15/2012</v>
      </c>
      <c r="R524" t="b">
        <v>0</v>
      </c>
      <c r="S524" t="b">
        <v>0</v>
      </c>
      <c r="T524" t="s">
        <v>100</v>
      </c>
      <c r="U524" s="5">
        <f>E524/D524</f>
        <v>0.32453465346534655</v>
      </c>
      <c r="V524" s="13">
        <f>AVERAGE(E524:E1523)</f>
        <v>41498.186192468616</v>
      </c>
      <c r="W524" t="str" cm="1">
        <f t="array" ref="W524:X524">_xlfn.TEXTSPLIT(T524,"/")</f>
        <v>film &amp; video</v>
      </c>
      <c r="X524" t="str">
        <v>shorts</v>
      </c>
      <c r="Y524" s="1">
        <v>0</v>
      </c>
      <c r="Z524">
        <v>0</v>
      </c>
      <c r="AA524">
        <v>0</v>
      </c>
      <c r="AB524">
        <v>1</v>
      </c>
    </row>
    <row r="525" spans="1:28" ht="19.5" x14ac:dyDescent="0.4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 s="9">
        <v>40241.25</v>
      </c>
      <c r="L525" s="9" t="str">
        <f>MONTH(P525) &amp; "/" &amp; DAY(P525) &amp; "/" &amp; YEAR(P525)</f>
        <v>3/9/2010</v>
      </c>
      <c r="M525" s="8" t="str">
        <f>MONTH(L525) &amp; "/" &amp; DAY(L525) &amp; "/" &amp; YEAR(L525)</f>
        <v>3/9/2010</v>
      </c>
      <c r="N525" s="8" t="str">
        <f>RIGHT(M525,4)</f>
        <v>2010</v>
      </c>
      <c r="O525">
        <v>1268114400</v>
      </c>
      <c r="P525" s="9">
        <v>40246.25</v>
      </c>
      <c r="Q525" s="8" t="str">
        <f>MONTH(P525) &amp; "/" &amp; DAY(P525) &amp; "/" &amp; YEAR(P525)</f>
        <v>3/9/2010</v>
      </c>
      <c r="R525" t="b">
        <v>0</v>
      </c>
      <c r="S525" t="b">
        <v>0</v>
      </c>
      <c r="T525" t="s">
        <v>100</v>
      </c>
      <c r="U525" s="5">
        <f>E525/D525</f>
        <v>7.003333333333333</v>
      </c>
      <c r="V525" s="13">
        <f>AVERAGE(E525:E1524)</f>
        <v>41550.825995807128</v>
      </c>
      <c r="W525" t="str" cm="1">
        <f t="array" ref="W525:X525">_xlfn.TEXTSPLIT(T525,"/")</f>
        <v>film &amp; video</v>
      </c>
      <c r="X525" t="str">
        <v>shorts</v>
      </c>
      <c r="Y525" s="1">
        <v>0</v>
      </c>
      <c r="Z525">
        <v>0</v>
      </c>
      <c r="AA525">
        <v>0</v>
      </c>
      <c r="AB525">
        <v>0</v>
      </c>
    </row>
    <row r="526" spans="1:28" ht="19.5" x14ac:dyDescent="0.4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 s="9">
        <v>40294.208333333336</v>
      </c>
      <c r="L526" s="9" t="str">
        <f>MONTH(P526) &amp; "/" &amp; DAY(P526) &amp; "/" &amp; YEAR(P526)</f>
        <v>5/9/2010</v>
      </c>
      <c r="M526" s="8" t="str">
        <f>MONTH(L526) &amp; "/" &amp; DAY(L526) &amp; "/" &amp; YEAR(L526)</f>
        <v>5/9/2010</v>
      </c>
      <c r="N526" s="8" t="str">
        <f>RIGHT(M526,4)</f>
        <v>2010</v>
      </c>
      <c r="O526">
        <v>1273381200</v>
      </c>
      <c r="P526" s="9">
        <v>40307.208333333336</v>
      </c>
      <c r="Q526" s="8" t="str">
        <f>MONTH(P526) &amp; "/" &amp; DAY(P526) &amp; "/" &amp; YEAR(P526)</f>
        <v>5/9/2010</v>
      </c>
      <c r="R526" t="b">
        <v>0</v>
      </c>
      <c r="S526" t="b">
        <v>0</v>
      </c>
      <c r="T526" t="s">
        <v>33</v>
      </c>
      <c r="U526" s="5">
        <f>E526/D526</f>
        <v>0.83904860392967939</v>
      </c>
      <c r="V526" s="13">
        <f>AVERAGE(E526:E1525)</f>
        <v>41624.876050420171</v>
      </c>
      <c r="W526" t="str" cm="1">
        <f t="array" ref="W526:X526">_xlfn.TEXTSPLIT(T526,"/")</f>
        <v>theater</v>
      </c>
      <c r="X526" t="str">
        <v>plays</v>
      </c>
      <c r="Y526" s="1">
        <v>0</v>
      </c>
      <c r="Z526">
        <v>0</v>
      </c>
      <c r="AA526">
        <v>0</v>
      </c>
      <c r="AB526">
        <v>1</v>
      </c>
    </row>
    <row r="527" spans="1:28" ht="19.5" x14ac:dyDescent="0.4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 s="9">
        <v>40505.25</v>
      </c>
      <c r="L527" s="9" t="str">
        <f>MONTH(P527) &amp; "/" &amp; DAY(P527) &amp; "/" &amp; YEAR(P527)</f>
        <v>11/27/2010</v>
      </c>
      <c r="M527" s="8" t="str">
        <f>MONTH(L527) &amp; "/" &amp; DAY(L527) &amp; "/" &amp; YEAR(L527)</f>
        <v>11/27/2010</v>
      </c>
      <c r="N527" s="8" t="str">
        <f>RIGHT(M527,4)</f>
        <v>2010</v>
      </c>
      <c r="O527">
        <v>1290837600</v>
      </c>
      <c r="P527" s="9">
        <v>40509.25</v>
      </c>
      <c r="Q527" s="8" t="str">
        <f>MONTH(P527) &amp; "/" &amp; DAY(P527) &amp; "/" &amp; YEAR(P527)</f>
        <v>11/27/2010</v>
      </c>
      <c r="R527" t="b">
        <v>0</v>
      </c>
      <c r="S527" t="b">
        <v>0</v>
      </c>
      <c r="T527" t="s">
        <v>65</v>
      </c>
      <c r="U527" s="5">
        <f>E527/D527</f>
        <v>0.84190476190476193</v>
      </c>
      <c r="V527" s="13">
        <f>AVERAGE(E527:E1526)</f>
        <v>41541.694736842102</v>
      </c>
      <c r="W527" t="str" cm="1">
        <f t="array" ref="W527:X527">_xlfn.TEXTSPLIT(T527,"/")</f>
        <v>technology</v>
      </c>
      <c r="X527" t="str">
        <v>wearables</v>
      </c>
      <c r="Y527" s="1">
        <v>0</v>
      </c>
      <c r="Z527">
        <v>0</v>
      </c>
      <c r="AA527">
        <v>0</v>
      </c>
      <c r="AB527">
        <v>1</v>
      </c>
    </row>
    <row r="528" spans="1:28" ht="33.75" x14ac:dyDescent="0.4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 s="9">
        <v>42364.25</v>
      </c>
      <c r="L528" s="9" t="str">
        <f>MONTH(P528) &amp; "/" &amp; DAY(P528) &amp; "/" &amp; YEAR(P528)</f>
        <v>2/1/2016</v>
      </c>
      <c r="M528" s="8" t="str">
        <f>MONTH(L528) &amp; "/" &amp; DAY(L528) &amp; "/" &amp; YEAR(L528)</f>
        <v>2/1/2016</v>
      </c>
      <c r="N528" s="8" t="str">
        <f>RIGHT(M528,4)</f>
        <v>2016</v>
      </c>
      <c r="O528">
        <v>1454306400</v>
      </c>
      <c r="P528" s="9">
        <v>42401.25</v>
      </c>
      <c r="Q528" s="8" t="str">
        <f>MONTH(P528) &amp; "/" &amp; DAY(P528) &amp; "/" &amp; YEAR(P528)</f>
        <v>2/1/2016</v>
      </c>
      <c r="R528" t="b">
        <v>0</v>
      </c>
      <c r="S528" t="b">
        <v>1</v>
      </c>
      <c r="T528" t="s">
        <v>33</v>
      </c>
      <c r="U528" s="5">
        <f>E528/D528</f>
        <v>1.5595180722891566</v>
      </c>
      <c r="V528" s="13">
        <f>AVERAGE(E528:E1527)</f>
        <v>41625.605485232067</v>
      </c>
      <c r="W528" t="str" cm="1">
        <f t="array" ref="W528:X528">_xlfn.TEXTSPLIT(T528,"/")</f>
        <v>theater</v>
      </c>
      <c r="X528" t="str">
        <v>plays</v>
      </c>
      <c r="Y528" s="1">
        <v>0</v>
      </c>
      <c r="Z528">
        <v>0</v>
      </c>
      <c r="AA528">
        <v>0</v>
      </c>
      <c r="AB528">
        <v>0</v>
      </c>
    </row>
    <row r="529" spans="1:28" ht="19.5" x14ac:dyDescent="0.4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 s="9">
        <v>42405.25</v>
      </c>
      <c r="L529" s="9" t="str">
        <f>MONTH(P529) &amp; "/" &amp; DAY(P529) &amp; "/" &amp; YEAR(P529)</f>
        <v>3/12/2016</v>
      </c>
      <c r="M529" s="8" t="str">
        <f>MONTH(L529) &amp; "/" &amp; DAY(L529) &amp; "/" &amp; YEAR(L529)</f>
        <v>3/12/2016</v>
      </c>
      <c r="N529" s="8" t="str">
        <f>RIGHT(M529,4)</f>
        <v>2016</v>
      </c>
      <c r="O529">
        <v>1457762400</v>
      </c>
      <c r="P529" s="9">
        <v>42441.25</v>
      </c>
      <c r="Q529" s="8" t="str">
        <f>MONTH(P529) &amp; "/" &amp; DAY(P529) &amp; "/" &amp; YEAR(P529)</f>
        <v>3/12/2016</v>
      </c>
      <c r="R529" t="b">
        <v>0</v>
      </c>
      <c r="S529" t="b">
        <v>0</v>
      </c>
      <c r="T529" t="s">
        <v>71</v>
      </c>
      <c r="U529" s="5">
        <f>E529/D529</f>
        <v>0.99619450317124736</v>
      </c>
      <c r="V529" s="13">
        <f>AVERAGE(E529:E1528)</f>
        <v>41686.243128964059</v>
      </c>
      <c r="W529" t="str" cm="1">
        <f t="array" ref="W529:X529">_xlfn.TEXTSPLIT(T529,"/")</f>
        <v>film &amp; video</v>
      </c>
      <c r="X529" t="str">
        <v>animation</v>
      </c>
      <c r="Y529" s="1">
        <v>0</v>
      </c>
      <c r="Z529">
        <v>0</v>
      </c>
      <c r="AA529">
        <v>0</v>
      </c>
      <c r="AB529">
        <v>1</v>
      </c>
    </row>
    <row r="530" spans="1:28" ht="19.5" x14ac:dyDescent="0.4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 s="9">
        <v>41601.25</v>
      </c>
      <c r="L530" s="9" t="str">
        <f>MONTH(P530) &amp; "/" &amp; DAY(P530) &amp; "/" &amp; YEAR(P530)</f>
        <v>1/7/2014</v>
      </c>
      <c r="M530" s="8" t="str">
        <f>MONTH(L530) &amp; "/" &amp; DAY(L530) &amp; "/" &amp; YEAR(L530)</f>
        <v>1/7/2014</v>
      </c>
      <c r="N530" s="8" t="str">
        <f>RIGHT(M530,4)</f>
        <v>2014</v>
      </c>
      <c r="O530">
        <v>1389074400</v>
      </c>
      <c r="P530" s="9">
        <v>41646.25</v>
      </c>
      <c r="Q530" s="8" t="str">
        <f>MONTH(P530) &amp; "/" &amp; DAY(P530) &amp; "/" &amp; YEAR(P530)</f>
        <v>1/7/2014</v>
      </c>
      <c r="R530" t="b">
        <v>0</v>
      </c>
      <c r="S530" t="b">
        <v>0</v>
      </c>
      <c r="T530" t="s">
        <v>60</v>
      </c>
      <c r="U530" s="5">
        <f>E530/D530</f>
        <v>0.80300000000000005</v>
      </c>
      <c r="V530" s="13">
        <f>AVERAGE(E530:E1529)</f>
        <v>41375.239406779663</v>
      </c>
      <c r="W530" t="str" cm="1">
        <f t="array" ref="W530:X530">_xlfn.TEXTSPLIT(T530,"/")</f>
        <v>music</v>
      </c>
      <c r="X530" t="str">
        <v>indie rock</v>
      </c>
      <c r="Y530" s="1">
        <v>0</v>
      </c>
      <c r="Z530">
        <v>0</v>
      </c>
      <c r="AA530">
        <v>0</v>
      </c>
      <c r="AB530">
        <v>1</v>
      </c>
    </row>
    <row r="531" spans="1:28" ht="19.5" x14ac:dyDescent="0.4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 s="9">
        <v>41769.208333333336</v>
      </c>
      <c r="L531" s="9" t="str">
        <f>MONTH(P531) &amp; "/" &amp; DAY(P531) &amp; "/" &amp; YEAR(P531)</f>
        <v>6/7/2014</v>
      </c>
      <c r="M531" s="8" t="str">
        <f>MONTH(L531) &amp; "/" &amp; DAY(L531) &amp; "/" &amp; YEAR(L531)</f>
        <v>6/7/2014</v>
      </c>
      <c r="N531" s="8" t="str">
        <f>RIGHT(M531,4)</f>
        <v>2014</v>
      </c>
      <c r="O531">
        <v>1402117200</v>
      </c>
      <c r="P531" s="9">
        <v>41797.208333333336</v>
      </c>
      <c r="Q531" s="8" t="str">
        <f>MONTH(P531) &amp; "/" &amp; DAY(P531) &amp; "/" &amp; YEAR(P531)</f>
        <v>6/7/2014</v>
      </c>
      <c r="R531" t="b">
        <v>0</v>
      </c>
      <c r="S531" t="b">
        <v>0</v>
      </c>
      <c r="T531" t="s">
        <v>89</v>
      </c>
      <c r="U531" s="5">
        <f>E531/D531</f>
        <v>0.11254901960784314</v>
      </c>
      <c r="V531" s="13">
        <f>AVERAGE(E531:E1530)</f>
        <v>41447.740976645437</v>
      </c>
      <c r="W531" t="str" cm="1">
        <f t="array" ref="W531:X531">_xlfn.TEXTSPLIT(T531,"/")</f>
        <v>games</v>
      </c>
      <c r="X531" t="str">
        <v>video games</v>
      </c>
      <c r="Y531" s="1">
        <v>0</v>
      </c>
      <c r="Z531">
        <v>0</v>
      </c>
      <c r="AA531">
        <v>0</v>
      </c>
      <c r="AB531">
        <v>1</v>
      </c>
    </row>
    <row r="532" spans="1:28" ht="19.5" x14ac:dyDescent="0.4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 s="9">
        <v>40421.208333333336</v>
      </c>
      <c r="L532" s="9" t="str">
        <f>MONTH(P532) &amp; "/" &amp; DAY(P532) &amp; "/" &amp; YEAR(P532)</f>
        <v>9/14/2010</v>
      </c>
      <c r="M532" s="8" t="str">
        <f>MONTH(L532) &amp; "/" &amp; DAY(L532) &amp; "/" &amp; YEAR(L532)</f>
        <v>9/14/2010</v>
      </c>
      <c r="N532" s="8" t="str">
        <f>RIGHT(M532,4)</f>
        <v>2010</v>
      </c>
      <c r="O532">
        <v>1284440400</v>
      </c>
      <c r="P532" s="9">
        <v>40435.208333333336</v>
      </c>
      <c r="Q532" s="8" t="str">
        <f>MONTH(P532) &amp; "/" &amp; DAY(P532) &amp; "/" &amp; YEAR(P532)</f>
        <v>9/14/2010</v>
      </c>
      <c r="R532" t="b">
        <v>0</v>
      </c>
      <c r="S532" t="b">
        <v>1</v>
      </c>
      <c r="T532" t="s">
        <v>119</v>
      </c>
      <c r="U532" s="5">
        <f>E532/D532</f>
        <v>0.91740952380952379</v>
      </c>
      <c r="V532" s="13">
        <f>AVERAGE(E532:E1531)</f>
        <v>41534.706382978722</v>
      </c>
      <c r="W532" t="str" cm="1">
        <f t="array" ref="W532:X532">_xlfn.TEXTSPLIT(T532,"/")</f>
        <v>publishing</v>
      </c>
      <c r="X532" t="str">
        <v>fiction</v>
      </c>
      <c r="Y532" s="1">
        <v>0</v>
      </c>
      <c r="Z532">
        <v>0</v>
      </c>
      <c r="AA532">
        <v>0</v>
      </c>
      <c r="AB532">
        <v>1</v>
      </c>
    </row>
    <row r="533" spans="1:28" ht="33.75" x14ac:dyDescent="0.4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 s="9">
        <v>41589.25</v>
      </c>
      <c r="L533" s="9" t="str">
        <f>MONTH(P533) &amp; "/" &amp; DAY(P533) &amp; "/" &amp; YEAR(P533)</f>
        <v>1/6/2014</v>
      </c>
      <c r="M533" s="8" t="str">
        <f>MONTH(L533) &amp; "/" &amp; DAY(L533) &amp; "/" &amp; YEAR(L533)</f>
        <v>1/6/2014</v>
      </c>
      <c r="N533" s="8" t="str">
        <f>RIGHT(M533,4)</f>
        <v>2014</v>
      </c>
      <c r="O533">
        <v>1388988000</v>
      </c>
      <c r="P533" s="9">
        <v>41645.25</v>
      </c>
      <c r="Q533" s="8" t="str">
        <f>MONTH(P533) &amp; "/" &amp; DAY(P533) &amp; "/" &amp; YEAR(P533)</f>
        <v>1/6/2014</v>
      </c>
      <c r="R533" t="b">
        <v>0</v>
      </c>
      <c r="S533" t="b">
        <v>0</v>
      </c>
      <c r="T533" t="s">
        <v>89</v>
      </c>
      <c r="U533" s="5">
        <f>E533/D533</f>
        <v>0.95521156936261387</v>
      </c>
      <c r="V533" s="13">
        <f>AVERAGE(E533:E1532)</f>
        <v>41417.876332622604</v>
      </c>
      <c r="W533" t="str" cm="1">
        <f t="array" ref="W533:X533">_xlfn.TEXTSPLIT(T533,"/")</f>
        <v>games</v>
      </c>
      <c r="X533" t="str">
        <v>video games</v>
      </c>
      <c r="Y533" s="1">
        <v>0</v>
      </c>
      <c r="Z533">
        <v>1</v>
      </c>
      <c r="AA533">
        <v>0</v>
      </c>
      <c r="AB533">
        <v>0</v>
      </c>
    </row>
    <row r="534" spans="1:28" ht="19.5" x14ac:dyDescent="0.4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 s="9">
        <v>43125.25</v>
      </c>
      <c r="L534" s="9" t="str">
        <f>MONTH(P534) &amp; "/" &amp; DAY(P534) &amp; "/" &amp; YEAR(P534)</f>
        <v>1/26/2018</v>
      </c>
      <c r="M534" s="8" t="str">
        <f>MONTH(L534) &amp; "/" &amp; DAY(L534) &amp; "/" &amp; YEAR(L534)</f>
        <v>1/26/2018</v>
      </c>
      <c r="N534" s="8" t="str">
        <f>RIGHT(M534,4)</f>
        <v>2018</v>
      </c>
      <c r="O534">
        <v>1516946400</v>
      </c>
      <c r="P534" s="9">
        <v>43126.25</v>
      </c>
      <c r="Q534" s="8" t="str">
        <f>MONTH(P534) &amp; "/" &amp; DAY(P534) &amp; "/" &amp; YEAR(P534)</f>
        <v>1/26/2018</v>
      </c>
      <c r="R534" t="b">
        <v>0</v>
      </c>
      <c r="S534" t="b">
        <v>0</v>
      </c>
      <c r="T534" t="s">
        <v>33</v>
      </c>
      <c r="U534" s="5">
        <f>E534/D534</f>
        <v>5.0287499999999996</v>
      </c>
      <c r="V534" s="13">
        <f>AVERAGE(E534:E1533)</f>
        <v>41125.311965811969</v>
      </c>
      <c r="W534" t="str" cm="1">
        <f t="array" ref="W534:X534">_xlfn.TEXTSPLIT(T534,"/")</f>
        <v>theater</v>
      </c>
      <c r="X534" t="str">
        <v>plays</v>
      </c>
      <c r="Y534" s="1">
        <v>0</v>
      </c>
      <c r="Z534">
        <v>0</v>
      </c>
      <c r="AA534">
        <v>0</v>
      </c>
      <c r="AB534">
        <v>0</v>
      </c>
    </row>
    <row r="535" spans="1:28" ht="19.5" x14ac:dyDescent="0.4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 s="9">
        <v>41479.208333333336</v>
      </c>
      <c r="L535" s="9" t="str">
        <f>MONTH(P535) &amp; "/" &amp; DAY(P535) &amp; "/" &amp; YEAR(P535)</f>
        <v>8/29/2013</v>
      </c>
      <c r="M535" s="8" t="str">
        <f>MONTH(L535) &amp; "/" &amp; DAY(L535) &amp; "/" &amp; YEAR(L535)</f>
        <v>8/29/2013</v>
      </c>
      <c r="N535" s="8" t="str">
        <f>RIGHT(M535,4)</f>
        <v>2013</v>
      </c>
      <c r="O535">
        <v>1377752400</v>
      </c>
      <c r="P535" s="9">
        <v>41515.208333333336</v>
      </c>
      <c r="Q535" s="8" t="str">
        <f>MONTH(P535) &amp; "/" &amp; DAY(P535) &amp; "/" &amp; YEAR(P535)</f>
        <v>8/29/2013</v>
      </c>
      <c r="R535" t="b">
        <v>0</v>
      </c>
      <c r="S535" t="b">
        <v>0</v>
      </c>
      <c r="T535" t="s">
        <v>60</v>
      </c>
      <c r="U535" s="5">
        <f>E535/D535</f>
        <v>1.5924394463667819</v>
      </c>
      <c r="V535" s="13">
        <f>AVERAGE(E535:E1534)</f>
        <v>41196.14561027837</v>
      </c>
      <c r="W535" t="str" cm="1">
        <f t="array" ref="W535:X535">_xlfn.TEXTSPLIT(T535,"/")</f>
        <v>music</v>
      </c>
      <c r="X535" t="str">
        <v>indie rock</v>
      </c>
      <c r="Y535" s="1">
        <v>0</v>
      </c>
      <c r="Z535">
        <v>0</v>
      </c>
      <c r="AA535">
        <v>0</v>
      </c>
      <c r="AB535">
        <v>0</v>
      </c>
    </row>
    <row r="536" spans="1:28" ht="19.5" x14ac:dyDescent="0.4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 s="9">
        <v>43329.208333333328</v>
      </c>
      <c r="L536" s="9" t="str">
        <f>MONTH(P536) &amp; "/" &amp; DAY(P536) &amp; "/" &amp; YEAR(P536)</f>
        <v>8/18/2018</v>
      </c>
      <c r="M536" s="8" t="str">
        <f>MONTH(L536) &amp; "/" &amp; DAY(L536) &amp; "/" &amp; YEAR(L536)</f>
        <v>8/18/2018</v>
      </c>
      <c r="N536" s="8" t="str">
        <f>RIGHT(M536,4)</f>
        <v>2018</v>
      </c>
      <c r="O536">
        <v>1534568400</v>
      </c>
      <c r="P536" s="9">
        <v>43330.208333333328</v>
      </c>
      <c r="Q536" s="8" t="str">
        <f>MONTH(P536) &amp; "/" &amp; DAY(P536) &amp; "/" &amp; YEAR(P536)</f>
        <v>8/18/2018</v>
      </c>
      <c r="R536" t="b">
        <v>0</v>
      </c>
      <c r="S536" t="b">
        <v>1</v>
      </c>
      <c r="T536" t="s">
        <v>53</v>
      </c>
      <c r="U536" s="5">
        <f>E536/D536</f>
        <v>0.15022446689113356</v>
      </c>
      <c r="V536" s="13">
        <f>AVERAGE(E536:E1535)</f>
        <v>40889.515021459229</v>
      </c>
      <c r="W536" t="str" cm="1">
        <f t="array" ref="W536:X536">_xlfn.TEXTSPLIT(T536,"/")</f>
        <v>film &amp; video</v>
      </c>
      <c r="X536" t="str">
        <v>drama</v>
      </c>
      <c r="Y536" s="1">
        <v>0</v>
      </c>
      <c r="Z536">
        <v>0</v>
      </c>
      <c r="AA536">
        <v>0</v>
      </c>
      <c r="AB536">
        <v>1</v>
      </c>
    </row>
    <row r="537" spans="1:28" ht="19.5" x14ac:dyDescent="0.4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 s="9">
        <v>43259.208333333328</v>
      </c>
      <c r="L537" s="9" t="str">
        <f>MONTH(P537) &amp; "/" &amp; DAY(P537) &amp; "/" &amp; YEAR(P537)</f>
        <v>6/10/2018</v>
      </c>
      <c r="M537" s="8" t="str">
        <f>MONTH(L537) &amp; "/" &amp; DAY(L537) &amp; "/" &amp; YEAR(L537)</f>
        <v>6/10/2018</v>
      </c>
      <c r="N537" s="8" t="str">
        <f>RIGHT(M537,4)</f>
        <v>2018</v>
      </c>
      <c r="O537">
        <v>1528606800</v>
      </c>
      <c r="P537" s="9">
        <v>43261.208333333328</v>
      </c>
      <c r="Q537" s="8" t="str">
        <f>MONTH(P537) &amp; "/" &amp; DAY(P537) &amp; "/" &amp; YEAR(P537)</f>
        <v>6/10/2018</v>
      </c>
      <c r="R537" t="b">
        <v>0</v>
      </c>
      <c r="S537" t="b">
        <v>1</v>
      </c>
      <c r="T537" t="s">
        <v>33</v>
      </c>
      <c r="U537" s="5">
        <f>E537/D537</f>
        <v>4.820384615384615</v>
      </c>
      <c r="V537" s="13">
        <f>AVERAGE(E537:E1536)</f>
        <v>40948.664516129029</v>
      </c>
      <c r="W537" t="str" cm="1">
        <f t="array" ref="W537:X537">_xlfn.TEXTSPLIT(T537,"/")</f>
        <v>theater</v>
      </c>
      <c r="X537" t="str">
        <v>plays</v>
      </c>
      <c r="Y537" s="1">
        <v>0</v>
      </c>
      <c r="Z537">
        <v>0</v>
      </c>
      <c r="AA537">
        <v>0</v>
      </c>
      <c r="AB537">
        <v>0</v>
      </c>
    </row>
    <row r="538" spans="1:28" ht="19.5" x14ac:dyDescent="0.4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 s="9">
        <v>40414.208333333336</v>
      </c>
      <c r="L538" s="9" t="str">
        <f>MONTH(P538) &amp; "/" &amp; DAY(P538) &amp; "/" &amp; YEAR(P538)</f>
        <v>9/19/2010</v>
      </c>
      <c r="M538" s="8" t="str">
        <f>MONTH(L538) &amp; "/" &amp; DAY(L538) &amp; "/" &amp; YEAR(L538)</f>
        <v>9/19/2010</v>
      </c>
      <c r="N538" s="8" t="str">
        <f>RIGHT(M538,4)</f>
        <v>2010</v>
      </c>
      <c r="O538">
        <v>1284872400</v>
      </c>
      <c r="P538" s="9">
        <v>40440.208333333336</v>
      </c>
      <c r="Q538" s="8" t="str">
        <f>MONTH(P538) &amp; "/" &amp; DAY(P538) &amp; "/" &amp; YEAR(P538)</f>
        <v>9/19/2010</v>
      </c>
      <c r="R538" t="b">
        <v>0</v>
      </c>
      <c r="S538" t="b">
        <v>0</v>
      </c>
      <c r="T538" t="s">
        <v>119</v>
      </c>
      <c r="U538" s="5">
        <f>E538/D538</f>
        <v>1.4996938775510205</v>
      </c>
      <c r="V538" s="13">
        <f>AVERAGE(E538:E1537)</f>
        <v>41009.90517241379</v>
      </c>
      <c r="W538" t="str" cm="1">
        <f t="array" ref="W538:X538">_xlfn.TEXTSPLIT(T538,"/")</f>
        <v>publishing</v>
      </c>
      <c r="X538" t="str">
        <v>fiction</v>
      </c>
      <c r="Y538" s="1">
        <v>0</v>
      </c>
      <c r="Z538">
        <v>0</v>
      </c>
      <c r="AA538">
        <v>0</v>
      </c>
      <c r="AB538">
        <v>0</v>
      </c>
    </row>
    <row r="539" spans="1:28" ht="19.5" x14ac:dyDescent="0.4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 s="9">
        <v>43342.208333333328</v>
      </c>
      <c r="L539" s="9" t="str">
        <f>MONTH(P539) &amp; "/" &amp; DAY(P539) &amp; "/" &amp; YEAR(P539)</f>
        <v>9/22/2018</v>
      </c>
      <c r="M539" s="8" t="str">
        <f>MONTH(L539) &amp; "/" &amp; DAY(L539) &amp; "/" &amp; YEAR(L539)</f>
        <v>9/22/2018</v>
      </c>
      <c r="N539" s="8" t="str">
        <f>RIGHT(M539,4)</f>
        <v>2018</v>
      </c>
      <c r="O539">
        <v>1537592400</v>
      </c>
      <c r="P539" s="9">
        <v>43365.208333333328</v>
      </c>
      <c r="Q539" s="8" t="str">
        <f>MONTH(P539) &amp; "/" &amp; DAY(P539) &amp; "/" &amp; YEAR(P539)</f>
        <v>9/22/2018</v>
      </c>
      <c r="R539" t="b">
        <v>1</v>
      </c>
      <c r="S539" t="b">
        <v>1</v>
      </c>
      <c r="T539" t="s">
        <v>42</v>
      </c>
      <c r="U539" s="5">
        <f>E539/D539</f>
        <v>1.1722156398104266</v>
      </c>
      <c r="V539" s="13">
        <f>AVERAGE(E539:E1538)</f>
        <v>41066.736501079911</v>
      </c>
      <c r="W539" t="str" cm="1">
        <f t="array" ref="W539:X539">_xlfn.TEXTSPLIT(T539,"/")</f>
        <v>film &amp; video</v>
      </c>
      <c r="X539" t="str">
        <v>documentary</v>
      </c>
      <c r="Y539" s="1">
        <v>0</v>
      </c>
      <c r="Z539">
        <v>0</v>
      </c>
      <c r="AA539">
        <v>0</v>
      </c>
      <c r="AB539">
        <v>0</v>
      </c>
    </row>
    <row r="540" spans="1:28" ht="19.5" x14ac:dyDescent="0.4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 s="9">
        <v>41539.208333333336</v>
      </c>
      <c r="L540" s="9" t="str">
        <f>MONTH(P540) &amp; "/" &amp; DAY(P540) &amp; "/" &amp; YEAR(P540)</f>
        <v>10/8/2013</v>
      </c>
      <c r="M540" s="8" t="str">
        <f>MONTH(L540) &amp; "/" &amp; DAY(L540) &amp; "/" &amp; YEAR(L540)</f>
        <v>10/8/2013</v>
      </c>
      <c r="N540" s="8" t="str">
        <f>RIGHT(M540,4)</f>
        <v>2013</v>
      </c>
      <c r="O540">
        <v>1381208400</v>
      </c>
      <c r="P540" s="9">
        <v>41555.208333333336</v>
      </c>
      <c r="Q540" s="8" t="str">
        <f>MONTH(P540) &amp; "/" &amp; DAY(P540) &amp; "/" &amp; YEAR(P540)</f>
        <v>10/8/2013</v>
      </c>
      <c r="R540" t="b">
        <v>0</v>
      </c>
      <c r="S540" t="b">
        <v>0</v>
      </c>
      <c r="T540" t="s">
        <v>292</v>
      </c>
      <c r="U540" s="5">
        <f>E540/D540</f>
        <v>0.37695968274950431</v>
      </c>
      <c r="V540" s="13">
        <f>AVERAGE(E540:E1539)</f>
        <v>40941.480519480523</v>
      </c>
      <c r="W540" t="str" cm="1">
        <f t="array" ref="W540:X540">_xlfn.TEXTSPLIT(T540,"/")</f>
        <v>games</v>
      </c>
      <c r="X540" t="str">
        <v>mobile games</v>
      </c>
      <c r="Y540" s="1">
        <v>0</v>
      </c>
      <c r="Z540">
        <v>0</v>
      </c>
      <c r="AA540">
        <v>0</v>
      </c>
      <c r="AB540">
        <v>1</v>
      </c>
    </row>
    <row r="541" spans="1:28" ht="19.5" x14ac:dyDescent="0.4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 s="9">
        <v>43647.208333333328</v>
      </c>
      <c r="L541" s="9" t="str">
        <f>MONTH(P541) &amp; "/" &amp; DAY(P541) &amp; "/" &amp; YEAR(P541)</f>
        <v>7/7/2019</v>
      </c>
      <c r="M541" s="8" t="str">
        <f>MONTH(L541) &amp; "/" &amp; DAY(L541) &amp; "/" &amp; YEAR(L541)</f>
        <v>7/7/2019</v>
      </c>
      <c r="N541" s="8" t="str">
        <f>RIGHT(M541,4)</f>
        <v>2019</v>
      </c>
      <c r="O541">
        <v>1562475600</v>
      </c>
      <c r="P541" s="9">
        <v>43653.208333333328</v>
      </c>
      <c r="Q541" s="8" t="str">
        <f>MONTH(P541) &amp; "/" &amp; DAY(P541) &amp; "/" &amp; YEAR(P541)</f>
        <v>7/7/2019</v>
      </c>
      <c r="R541" t="b">
        <v>0</v>
      </c>
      <c r="S541" t="b">
        <v>1</v>
      </c>
      <c r="T541" t="s">
        <v>17</v>
      </c>
      <c r="U541" s="5">
        <f>E541/D541</f>
        <v>0.72653061224489801</v>
      </c>
      <c r="V541" s="13">
        <f>AVERAGE(E541:E1540)</f>
        <v>40906.5726681128</v>
      </c>
      <c r="W541" t="str" cm="1">
        <f t="array" ref="W541:X541">_xlfn.TEXTSPLIT(T541,"/")</f>
        <v>food</v>
      </c>
      <c r="X541" t="str">
        <v>food trucks</v>
      </c>
      <c r="Y541" s="1">
        <v>0</v>
      </c>
      <c r="Z541">
        <v>0</v>
      </c>
      <c r="AA541">
        <v>0</v>
      </c>
      <c r="AB541">
        <v>1</v>
      </c>
    </row>
    <row r="542" spans="1:28" ht="19.5" x14ac:dyDescent="0.4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 s="9">
        <v>43225.208333333328</v>
      </c>
      <c r="L542" s="9" t="str">
        <f>MONTH(P542) &amp; "/" &amp; DAY(P542) &amp; "/" &amp; YEAR(P542)</f>
        <v>5/27/2018</v>
      </c>
      <c r="M542" s="8" t="str">
        <f>MONTH(L542) &amp; "/" &amp; DAY(L542) &amp; "/" &amp; YEAR(L542)</f>
        <v>5/27/2018</v>
      </c>
      <c r="N542" s="8" t="str">
        <f>RIGHT(M542,4)</f>
        <v>2018</v>
      </c>
      <c r="O542">
        <v>1527397200</v>
      </c>
      <c r="P542" s="9">
        <v>43247.208333333328</v>
      </c>
      <c r="Q542" s="8" t="str">
        <f>MONTH(P542) &amp; "/" &amp; DAY(P542) &amp; "/" &amp; YEAR(P542)</f>
        <v>5/27/2018</v>
      </c>
      <c r="R542" t="b">
        <v>0</v>
      </c>
      <c r="S542" t="b">
        <v>0</v>
      </c>
      <c r="T542" t="s">
        <v>122</v>
      </c>
      <c r="U542" s="5">
        <f>E542/D542</f>
        <v>2.6598113207547169</v>
      </c>
      <c r="V542" s="13">
        <f>AVERAGE(E542:E1541)</f>
        <v>40980.021739130432</v>
      </c>
      <c r="W542" t="str" cm="1">
        <f t="array" ref="W542:X542">_xlfn.TEXTSPLIT(T542,"/")</f>
        <v>photography</v>
      </c>
      <c r="X542" t="str">
        <v>photography books</v>
      </c>
      <c r="Y542" s="1">
        <v>0</v>
      </c>
      <c r="Z542">
        <v>0</v>
      </c>
      <c r="AA542">
        <v>0</v>
      </c>
      <c r="AB542">
        <v>0</v>
      </c>
    </row>
    <row r="543" spans="1:28" ht="19.5" x14ac:dyDescent="0.4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 s="9">
        <v>42165.208333333328</v>
      </c>
      <c r="L543" s="9" t="str">
        <f>MONTH(P543) &amp; "/" &amp; DAY(P543) &amp; "/" &amp; YEAR(P543)</f>
        <v>7/6/2015</v>
      </c>
      <c r="M543" s="8" t="str">
        <f>MONTH(L543) &amp; "/" &amp; DAY(L543) &amp; "/" &amp; YEAR(L543)</f>
        <v>7/6/2015</v>
      </c>
      <c r="N543" s="8" t="str">
        <f>RIGHT(M543,4)</f>
        <v>2015</v>
      </c>
      <c r="O543">
        <v>1436158800</v>
      </c>
      <c r="P543" s="9">
        <v>42191.208333333328</v>
      </c>
      <c r="Q543" s="8" t="str">
        <f>MONTH(P543) &amp; "/" &amp; DAY(P543) &amp; "/" &amp; YEAR(P543)</f>
        <v>7/6/2015</v>
      </c>
      <c r="R543" t="b">
        <v>0</v>
      </c>
      <c r="S543" t="b">
        <v>0</v>
      </c>
      <c r="T543" t="s">
        <v>292</v>
      </c>
      <c r="U543" s="5">
        <f>E543/D543</f>
        <v>0.24205617977528091</v>
      </c>
      <c r="V543" s="13">
        <f>AVERAGE(E543:E1542)</f>
        <v>41038.590413943355</v>
      </c>
      <c r="W543" t="str" cm="1">
        <f t="array" ref="W543:X543">_xlfn.TEXTSPLIT(T543,"/")</f>
        <v>games</v>
      </c>
      <c r="X543" t="str">
        <v>mobile games</v>
      </c>
      <c r="Y543" s="1">
        <v>0</v>
      </c>
      <c r="Z543">
        <v>0</v>
      </c>
      <c r="AA543">
        <v>0</v>
      </c>
      <c r="AB543">
        <v>1</v>
      </c>
    </row>
    <row r="544" spans="1:28" ht="19.5" x14ac:dyDescent="0.4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 s="9">
        <v>42391.25</v>
      </c>
      <c r="L544" s="9" t="str">
        <f>MONTH(P544) &amp; "/" &amp; DAY(P544) &amp; "/" &amp; YEAR(P544)</f>
        <v>2/21/2016</v>
      </c>
      <c r="M544" s="8" t="str">
        <f>MONTH(L544) &amp; "/" &amp; DAY(L544) &amp; "/" &amp; YEAR(L544)</f>
        <v>2/21/2016</v>
      </c>
      <c r="N544" s="8" t="str">
        <f>RIGHT(M544,4)</f>
        <v>2016</v>
      </c>
      <c r="O544">
        <v>1456034400</v>
      </c>
      <c r="P544" s="9">
        <v>42421.25</v>
      </c>
      <c r="Q544" s="8" t="str">
        <f>MONTH(P544) &amp; "/" &amp; DAY(P544) &amp; "/" &amp; YEAR(P544)</f>
        <v>2/21/2016</v>
      </c>
      <c r="R544" t="b">
        <v>0</v>
      </c>
      <c r="S544" t="b">
        <v>0</v>
      </c>
      <c r="T544" t="s">
        <v>60</v>
      </c>
      <c r="U544" s="5">
        <f>E544/D544</f>
        <v>2.5064935064935064E-2</v>
      </c>
      <c r="V544" s="13">
        <f>AVERAGE(E544:E1543)</f>
        <v>41034.120087336247</v>
      </c>
      <c r="W544" t="str" cm="1">
        <f t="array" ref="W544:X544">_xlfn.TEXTSPLIT(T544,"/")</f>
        <v>music</v>
      </c>
      <c r="X544" t="str">
        <v>indie rock</v>
      </c>
      <c r="Y544" s="1">
        <v>0</v>
      </c>
      <c r="Z544">
        <v>0</v>
      </c>
      <c r="AA544">
        <v>0</v>
      </c>
      <c r="AB544">
        <v>1</v>
      </c>
    </row>
    <row r="545" spans="1:28" ht="19.5" x14ac:dyDescent="0.4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 s="9">
        <v>41528.208333333336</v>
      </c>
      <c r="L545" s="9" t="str">
        <f>MONTH(P545) &amp; "/" &amp; DAY(P545) &amp; "/" &amp; YEAR(P545)</f>
        <v>9/26/2013</v>
      </c>
      <c r="M545" s="8" t="str">
        <f>MONTH(L545) &amp; "/" &amp; DAY(L545) &amp; "/" &amp; YEAR(L545)</f>
        <v>9/26/2013</v>
      </c>
      <c r="N545" s="8" t="str">
        <f>RIGHT(M545,4)</f>
        <v>2013</v>
      </c>
      <c r="O545">
        <v>1380171600</v>
      </c>
      <c r="P545" s="9">
        <v>41543.208333333336</v>
      </c>
      <c r="Q545" s="8" t="str">
        <f>MONTH(P545) &amp; "/" &amp; DAY(P545) &amp; "/" &amp; YEAR(P545)</f>
        <v>9/26/2013</v>
      </c>
      <c r="R545" t="b">
        <v>0</v>
      </c>
      <c r="S545" t="b">
        <v>0</v>
      </c>
      <c r="T545" t="s">
        <v>89</v>
      </c>
      <c r="U545" s="5">
        <f>E545/D545</f>
        <v>0.1632979976442874</v>
      </c>
      <c r="V545" s="13">
        <f>AVERAGE(E545:E1544)</f>
        <v>41119.687089715539</v>
      </c>
      <c r="W545" t="str" cm="1">
        <f t="array" ref="W545:X545">_xlfn.TEXTSPLIT(T545,"/")</f>
        <v>games</v>
      </c>
      <c r="X545" t="str">
        <v>video games</v>
      </c>
      <c r="Y545" s="1">
        <v>0</v>
      </c>
      <c r="Z545">
        <v>0</v>
      </c>
      <c r="AA545">
        <v>0</v>
      </c>
      <c r="AB545">
        <v>1</v>
      </c>
    </row>
    <row r="546" spans="1:28" ht="33.75" x14ac:dyDescent="0.4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 s="9">
        <v>42377.25</v>
      </c>
      <c r="L546" s="9" t="str">
        <f>MONTH(P546) &amp; "/" &amp; DAY(P546) &amp; "/" &amp; YEAR(P546)</f>
        <v>1/21/2016</v>
      </c>
      <c r="M546" s="8" t="str">
        <f>MONTH(L546) &amp; "/" &amp; DAY(L546) &amp; "/" &amp; YEAR(L546)</f>
        <v>1/21/2016</v>
      </c>
      <c r="N546" s="8" t="str">
        <f>RIGHT(M546,4)</f>
        <v>2016</v>
      </c>
      <c r="O546">
        <v>1453356000</v>
      </c>
      <c r="P546" s="9">
        <v>42390.25</v>
      </c>
      <c r="Q546" s="8" t="str">
        <f>MONTH(P546) &amp; "/" &amp; DAY(P546) &amp; "/" &amp; YEAR(P546)</f>
        <v>1/21/2016</v>
      </c>
      <c r="R546" t="b">
        <v>0</v>
      </c>
      <c r="S546" t="b">
        <v>0</v>
      </c>
      <c r="T546" t="s">
        <v>23</v>
      </c>
      <c r="U546" s="5">
        <f>E546/D546</f>
        <v>2.7650000000000001</v>
      </c>
      <c r="V546" s="13">
        <f>AVERAGE(E546:E1545)</f>
        <v>41179.458333333336</v>
      </c>
      <c r="W546" t="str" cm="1">
        <f t="array" ref="W546:X546">_xlfn.TEXTSPLIT(T546,"/")</f>
        <v>music</v>
      </c>
      <c r="X546" t="str">
        <v>rock</v>
      </c>
      <c r="Y546" s="1">
        <v>0</v>
      </c>
      <c r="Z546">
        <v>0</v>
      </c>
      <c r="AA546">
        <v>0</v>
      </c>
      <c r="AB546">
        <v>0</v>
      </c>
    </row>
    <row r="547" spans="1:28" ht="19.5" x14ac:dyDescent="0.4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 s="9">
        <v>43824.25</v>
      </c>
      <c r="L547" s="9" t="str">
        <f>MONTH(P547) &amp; "/" &amp; DAY(P547) &amp; "/" &amp; YEAR(P547)</f>
        <v>1/14/2020</v>
      </c>
      <c r="M547" s="8" t="str">
        <f>MONTH(L547) &amp; "/" &amp; DAY(L547) &amp; "/" &amp; YEAR(L547)</f>
        <v>1/14/2020</v>
      </c>
      <c r="N547" s="8" t="str">
        <f>RIGHT(M547,4)</f>
        <v>2020</v>
      </c>
      <c r="O547">
        <v>1578981600</v>
      </c>
      <c r="P547" s="9">
        <v>43844.25</v>
      </c>
      <c r="Q547" s="8" t="str">
        <f>MONTH(P547) &amp; "/" &amp; DAY(P547) &amp; "/" &amp; YEAR(P547)</f>
        <v>1/14/2020</v>
      </c>
      <c r="R547" t="b">
        <v>0</v>
      </c>
      <c r="S547" t="b">
        <v>0</v>
      </c>
      <c r="T547" t="s">
        <v>33</v>
      </c>
      <c r="U547" s="5">
        <f>E547/D547</f>
        <v>0.88803571428571426</v>
      </c>
      <c r="V547" s="13">
        <f>AVERAGE(E547:E1546)</f>
        <v>41252.947252747254</v>
      </c>
      <c r="W547" t="str" cm="1">
        <f t="array" ref="W547:X547">_xlfn.TEXTSPLIT(T547,"/")</f>
        <v>theater</v>
      </c>
      <c r="X547" t="str">
        <v>plays</v>
      </c>
      <c r="Y547" s="1">
        <v>0</v>
      </c>
      <c r="Z547">
        <v>0</v>
      </c>
      <c r="AA547">
        <v>0</v>
      </c>
      <c r="AB547">
        <v>1</v>
      </c>
    </row>
    <row r="548" spans="1:28" ht="19.5" x14ac:dyDescent="0.4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 s="9">
        <v>43360.208333333328</v>
      </c>
      <c r="L548" s="9" t="str">
        <f>MONTH(P548) &amp; "/" &amp; DAY(P548) &amp; "/" &amp; YEAR(P548)</f>
        <v>9/20/2018</v>
      </c>
      <c r="M548" s="8" t="str">
        <f>MONTH(L548) &amp; "/" &amp; DAY(L548) &amp; "/" &amp; YEAR(L548)</f>
        <v>9/20/2018</v>
      </c>
      <c r="N548" s="8" t="str">
        <f>RIGHT(M548,4)</f>
        <v>2018</v>
      </c>
      <c r="O548">
        <v>1537419600</v>
      </c>
      <c r="P548" s="9">
        <v>43363.208333333328</v>
      </c>
      <c r="Q548" s="8" t="str">
        <f>MONTH(P548) &amp; "/" &amp; DAY(P548) &amp; "/" &amp; YEAR(P548)</f>
        <v>9/20/2018</v>
      </c>
      <c r="R548" t="b">
        <v>0</v>
      </c>
      <c r="S548" t="b">
        <v>1</v>
      </c>
      <c r="T548" t="s">
        <v>33</v>
      </c>
      <c r="U548" s="5">
        <f>E548/D548</f>
        <v>1.6357142857142857</v>
      </c>
      <c r="V548" s="13">
        <f>AVERAGE(E548:E1547)</f>
        <v>40982.339207048455</v>
      </c>
      <c r="W548" t="str" cm="1">
        <f t="array" ref="W548:X548">_xlfn.TEXTSPLIT(T548,"/")</f>
        <v>theater</v>
      </c>
      <c r="X548" t="str">
        <v>plays</v>
      </c>
      <c r="Y548" s="1">
        <v>0</v>
      </c>
      <c r="Z548">
        <v>0</v>
      </c>
      <c r="AA548">
        <v>0</v>
      </c>
      <c r="AB548">
        <v>0</v>
      </c>
    </row>
    <row r="549" spans="1:28" ht="19.5" x14ac:dyDescent="0.4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 s="9">
        <v>42029.25</v>
      </c>
      <c r="L549" s="9" t="str">
        <f>MONTH(P549) &amp; "/" &amp; DAY(P549) &amp; "/" &amp; YEAR(P549)</f>
        <v>2/6/2015</v>
      </c>
      <c r="M549" s="8" t="str">
        <f>MONTH(L549) &amp; "/" &amp; DAY(L549) &amp; "/" &amp; YEAR(L549)</f>
        <v>2/6/2015</v>
      </c>
      <c r="N549" s="8" t="str">
        <f>RIGHT(M549,4)</f>
        <v>2015</v>
      </c>
      <c r="O549">
        <v>1423202400</v>
      </c>
      <c r="P549" s="9">
        <v>42041.25</v>
      </c>
      <c r="Q549" s="8" t="str">
        <f>MONTH(P549) &amp; "/" &amp; DAY(P549) &amp; "/" &amp; YEAR(P549)</f>
        <v>2/6/2015</v>
      </c>
      <c r="R549" t="b">
        <v>0</v>
      </c>
      <c r="S549" t="b">
        <v>0</v>
      </c>
      <c r="T549" t="s">
        <v>53</v>
      </c>
      <c r="U549" s="5">
        <f>E549/D549</f>
        <v>9.69</v>
      </c>
      <c r="V549" s="13">
        <f>AVERAGE(E549:E1548)</f>
        <v>41057.642384105959</v>
      </c>
      <c r="W549" t="str" cm="1">
        <f t="array" ref="W549:X549">_xlfn.TEXTSPLIT(T549,"/")</f>
        <v>film &amp; video</v>
      </c>
      <c r="X549" t="str">
        <v>drama</v>
      </c>
      <c r="Y549" s="1">
        <v>0</v>
      </c>
      <c r="Z549">
        <v>0</v>
      </c>
      <c r="AA549">
        <v>0</v>
      </c>
      <c r="AB549">
        <v>0</v>
      </c>
    </row>
    <row r="550" spans="1:28" ht="19.5" x14ac:dyDescent="0.4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 s="9">
        <v>42461.208333333328</v>
      </c>
      <c r="L550" s="9" t="str">
        <f>MONTH(P550) &amp; "/" &amp; DAY(P550) &amp; "/" &amp; YEAR(P550)</f>
        <v>4/14/2016</v>
      </c>
      <c r="M550" s="8" t="str">
        <f>MONTH(L550) &amp; "/" &amp; DAY(L550) &amp; "/" &amp; YEAR(L550)</f>
        <v>4/14/2016</v>
      </c>
      <c r="N550" s="8" t="str">
        <f>RIGHT(M550,4)</f>
        <v>2016</v>
      </c>
      <c r="O550">
        <v>1460610000</v>
      </c>
      <c r="P550" s="9">
        <v>42474.208333333328</v>
      </c>
      <c r="Q550" s="8" t="str">
        <f>MONTH(P550) &amp; "/" &amp; DAY(P550) &amp; "/" &amp; YEAR(P550)</f>
        <v>4/14/2016</v>
      </c>
      <c r="R550" t="b">
        <v>0</v>
      </c>
      <c r="S550" t="b">
        <v>0</v>
      </c>
      <c r="T550" t="s">
        <v>33</v>
      </c>
      <c r="U550" s="5">
        <f>E550/D550</f>
        <v>2.7091376701966716</v>
      </c>
      <c r="V550" s="13">
        <f>AVERAGE(E550:E1549)</f>
        <v>41120.60840707965</v>
      </c>
      <c r="W550" t="str" cm="1">
        <f t="array" ref="W550:X550">_xlfn.TEXTSPLIT(T550,"/")</f>
        <v>theater</v>
      </c>
      <c r="X550" t="str">
        <v>plays</v>
      </c>
      <c r="Y550" s="1">
        <v>0</v>
      </c>
      <c r="Z550">
        <v>0</v>
      </c>
      <c r="AA550">
        <v>0</v>
      </c>
      <c r="AB550">
        <v>0</v>
      </c>
    </row>
    <row r="551" spans="1:28" ht="33.75" x14ac:dyDescent="0.4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 s="9">
        <v>41422.208333333336</v>
      </c>
      <c r="L551" s="9" t="str">
        <f>MONTH(P551) &amp; "/" &amp; DAY(P551) &amp; "/" &amp; YEAR(P551)</f>
        <v>6/6/2013</v>
      </c>
      <c r="M551" s="8" t="str">
        <f>MONTH(L551) &amp; "/" &amp; DAY(L551) &amp; "/" &amp; YEAR(L551)</f>
        <v>6/6/2013</v>
      </c>
      <c r="N551" s="8" t="str">
        <f>RIGHT(M551,4)</f>
        <v>2013</v>
      </c>
      <c r="O551">
        <v>1370494800</v>
      </c>
      <c r="P551" s="9">
        <v>41431.208333333336</v>
      </c>
      <c r="Q551" s="8" t="str">
        <f>MONTH(P551) &amp; "/" &amp; DAY(P551) &amp; "/" &amp; YEAR(P551)</f>
        <v>6/6/2013</v>
      </c>
      <c r="R551" t="b">
        <v>0</v>
      </c>
      <c r="S551" t="b">
        <v>0</v>
      </c>
      <c r="T551" t="s">
        <v>65</v>
      </c>
      <c r="U551" s="5">
        <f>E551/D551</f>
        <v>2.8421355932203389</v>
      </c>
      <c r="V551" s="13">
        <f>AVERAGE(E551:E1550)</f>
        <v>40814.725055432369</v>
      </c>
      <c r="W551" t="str" cm="1">
        <f t="array" ref="W551:X551">_xlfn.TEXTSPLIT(T551,"/")</f>
        <v>technology</v>
      </c>
      <c r="X551" t="str">
        <v>wearables</v>
      </c>
      <c r="Y551" s="1">
        <v>0</v>
      </c>
      <c r="Z551">
        <v>0</v>
      </c>
      <c r="AA551">
        <v>0</v>
      </c>
      <c r="AB551">
        <v>0</v>
      </c>
    </row>
    <row r="552" spans="1:28" ht="33.75" x14ac:dyDescent="0.4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 s="9">
        <v>40968.25</v>
      </c>
      <c r="L552" s="9" t="str">
        <f>MONTH(P552) &amp; "/" &amp; DAY(P552) &amp; "/" &amp; YEAR(P552)</f>
        <v>3/21/2012</v>
      </c>
      <c r="M552" s="8" t="str">
        <f>MONTH(L552) &amp; "/" &amp; DAY(L552) &amp; "/" &amp; YEAR(L552)</f>
        <v>3/21/2012</v>
      </c>
      <c r="N552" s="8" t="str">
        <f>RIGHT(M552,4)</f>
        <v>2012</v>
      </c>
      <c r="O552">
        <v>1332306000</v>
      </c>
      <c r="P552" s="9">
        <v>40989.208333333336</v>
      </c>
      <c r="Q552" s="8" t="str">
        <f>MONTH(P552) &amp; "/" &amp; DAY(P552) &amp; "/" &amp; YEAR(P552)</f>
        <v>3/21/2012</v>
      </c>
      <c r="R552" t="b">
        <v>0</v>
      </c>
      <c r="S552" t="b">
        <v>0</v>
      </c>
      <c r="T552" t="s">
        <v>60</v>
      </c>
      <c r="U552" s="5">
        <f>E552/D552</f>
        <v>0.04</v>
      </c>
      <c r="V552" s="13">
        <f>AVERAGE(E552:E1551)</f>
        <v>40719.106666666667</v>
      </c>
      <c r="W552" t="str" cm="1">
        <f t="array" ref="W552:X552">_xlfn.TEXTSPLIT(T552,"/")</f>
        <v>music</v>
      </c>
      <c r="X552" t="str">
        <v>indie rock</v>
      </c>
      <c r="Y552" s="1">
        <v>1</v>
      </c>
      <c r="Z552">
        <v>0</v>
      </c>
      <c r="AA552">
        <v>0</v>
      </c>
      <c r="AB552">
        <v>0</v>
      </c>
    </row>
    <row r="553" spans="1:28" ht="19.5" x14ac:dyDescent="0.4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 s="9">
        <v>41993.25</v>
      </c>
      <c r="L553" s="9" t="str">
        <f>MONTH(P553) &amp; "/" &amp; DAY(P553) &amp; "/" &amp; YEAR(P553)</f>
        <v>1/29/2015</v>
      </c>
      <c r="M553" s="8" t="str">
        <f>MONTH(L553) &amp; "/" &amp; DAY(L553) &amp; "/" &amp; YEAR(L553)</f>
        <v>1/29/2015</v>
      </c>
      <c r="N553" s="8" t="str">
        <f>RIGHT(M553,4)</f>
        <v>2015</v>
      </c>
      <c r="O553">
        <v>1422511200</v>
      </c>
      <c r="P553" s="9">
        <v>42033.25</v>
      </c>
      <c r="Q553" s="8" t="str">
        <f>MONTH(P553) &amp; "/" &amp; DAY(P553) &amp; "/" &amp; YEAR(P553)</f>
        <v>1/29/2015</v>
      </c>
      <c r="R553" t="b">
        <v>0</v>
      </c>
      <c r="S553" t="b">
        <v>1</v>
      </c>
      <c r="T553" t="s">
        <v>28</v>
      </c>
      <c r="U553" s="5">
        <f>E553/D553</f>
        <v>0.58632981676846196</v>
      </c>
      <c r="V553" s="13">
        <f>AVERAGE(E553:E1552)</f>
        <v>40809.786191536747</v>
      </c>
      <c r="W553" t="str" cm="1">
        <f t="array" ref="W553:X553">_xlfn.TEXTSPLIT(T553,"/")</f>
        <v>technology</v>
      </c>
      <c r="X553" t="str">
        <v>web</v>
      </c>
      <c r="Y553" s="1">
        <v>0</v>
      </c>
      <c r="Z553">
        <v>0</v>
      </c>
      <c r="AA553">
        <v>0</v>
      </c>
      <c r="AB553">
        <v>1</v>
      </c>
    </row>
    <row r="554" spans="1:28" ht="19.5" x14ac:dyDescent="0.4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 s="9">
        <v>42700.25</v>
      </c>
      <c r="L554" s="9" t="str">
        <f>MONTH(P554) &amp; "/" &amp; DAY(P554) &amp; "/" &amp; YEAR(P554)</f>
        <v>11/28/2016</v>
      </c>
      <c r="M554" s="8" t="str">
        <f>MONTH(L554) &amp; "/" &amp; DAY(L554) &amp; "/" &amp; YEAR(L554)</f>
        <v>11/28/2016</v>
      </c>
      <c r="N554" s="8" t="str">
        <f>RIGHT(M554,4)</f>
        <v>2016</v>
      </c>
      <c r="O554">
        <v>1480312800</v>
      </c>
      <c r="P554" s="9">
        <v>42702.25</v>
      </c>
      <c r="Q554" s="8" t="str">
        <f>MONTH(P554) &amp; "/" &amp; DAY(P554) &amp; "/" &amp; YEAR(P554)</f>
        <v>11/28/2016</v>
      </c>
      <c r="R554" t="b">
        <v>0</v>
      </c>
      <c r="S554" t="b">
        <v>0</v>
      </c>
      <c r="T554" t="s">
        <v>33</v>
      </c>
      <c r="U554" s="5">
        <f>E554/D554</f>
        <v>0.98511111111111116</v>
      </c>
      <c r="V554" s="13">
        <f>AVERAGE(E554:E1553)</f>
        <v>40665.169642857145</v>
      </c>
      <c r="W554" t="str" cm="1">
        <f t="array" ref="W554:X554">_xlfn.TEXTSPLIT(T554,"/")</f>
        <v>theater</v>
      </c>
      <c r="X554" t="str">
        <v>plays</v>
      </c>
      <c r="Y554" s="1">
        <v>0</v>
      </c>
      <c r="Z554">
        <v>0</v>
      </c>
      <c r="AA554">
        <v>0</v>
      </c>
      <c r="AB554">
        <v>1</v>
      </c>
    </row>
    <row r="555" spans="1:28" ht="33.75" x14ac:dyDescent="0.4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 s="9">
        <v>40545.25</v>
      </c>
      <c r="L555" s="9" t="str">
        <f>MONTH(P555) &amp; "/" &amp; DAY(P555) &amp; "/" &amp; YEAR(P555)</f>
        <v>1/3/2011</v>
      </c>
      <c r="M555" s="8" t="str">
        <f>MONTH(L555) &amp; "/" &amp; DAY(L555) &amp; "/" &amp; YEAR(L555)</f>
        <v>1/3/2011</v>
      </c>
      <c r="N555" s="8" t="str">
        <f>RIGHT(M555,4)</f>
        <v>2011</v>
      </c>
      <c r="O555">
        <v>1294034400</v>
      </c>
      <c r="P555" s="9">
        <v>40546.25</v>
      </c>
      <c r="Q555" s="8" t="str">
        <f>MONTH(P555) &amp; "/" &amp; DAY(P555) &amp; "/" &amp; YEAR(P555)</f>
        <v>1/3/2011</v>
      </c>
      <c r="R555" t="b">
        <v>0</v>
      </c>
      <c r="S555" t="b">
        <v>0</v>
      </c>
      <c r="T555" t="s">
        <v>23</v>
      </c>
      <c r="U555" s="5">
        <f>E555/D555</f>
        <v>0.43975381008206332</v>
      </c>
      <c r="V555" s="13">
        <f>AVERAGE(E555:E1554)</f>
        <v>40736.308724832212</v>
      </c>
      <c r="W555" t="str" cm="1">
        <f t="array" ref="W555:X555">_xlfn.TEXTSPLIT(T555,"/")</f>
        <v>music</v>
      </c>
      <c r="X555" t="str">
        <v>rock</v>
      </c>
      <c r="Y555" s="1">
        <v>0</v>
      </c>
      <c r="Z555">
        <v>0</v>
      </c>
      <c r="AA555">
        <v>0</v>
      </c>
      <c r="AB555">
        <v>1</v>
      </c>
    </row>
    <row r="556" spans="1:28" ht="33.75" x14ac:dyDescent="0.4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 s="9">
        <v>42723.25</v>
      </c>
      <c r="L556" s="9" t="str">
        <f>MONTH(P556) &amp; "/" &amp; DAY(P556) &amp; "/" &amp; YEAR(P556)</f>
        <v>12/25/2016</v>
      </c>
      <c r="M556" s="8" t="str">
        <f>MONTH(L556) &amp; "/" &amp; DAY(L556) &amp; "/" &amp; YEAR(L556)</f>
        <v>12/25/2016</v>
      </c>
      <c r="N556" s="8" t="str">
        <f>RIGHT(M556,4)</f>
        <v>2016</v>
      </c>
      <c r="O556">
        <v>1482645600</v>
      </c>
      <c r="P556" s="9">
        <v>42729.25</v>
      </c>
      <c r="Q556" s="8" t="str">
        <f>MONTH(P556) &amp; "/" &amp; DAY(P556) &amp; "/" &amp; YEAR(P556)</f>
        <v>12/25/2016</v>
      </c>
      <c r="R556" t="b">
        <v>0</v>
      </c>
      <c r="S556" t="b">
        <v>0</v>
      </c>
      <c r="T556" t="s">
        <v>60</v>
      </c>
      <c r="U556" s="5">
        <f>E556/D556</f>
        <v>1.5166315789473683</v>
      </c>
      <c r="V556" s="13">
        <f>AVERAGE(E556:E1555)</f>
        <v>40659.434977578472</v>
      </c>
      <c r="W556" t="str" cm="1">
        <f t="array" ref="W556:X556">_xlfn.TEXTSPLIT(T556,"/")</f>
        <v>music</v>
      </c>
      <c r="X556" t="str">
        <v>indie rock</v>
      </c>
      <c r="Y556" s="1">
        <v>0</v>
      </c>
      <c r="Z556">
        <v>0</v>
      </c>
      <c r="AA556">
        <v>0</v>
      </c>
      <c r="AB556">
        <v>0</v>
      </c>
    </row>
    <row r="557" spans="1:28" ht="19.5" x14ac:dyDescent="0.4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 s="9">
        <v>41731.208333333336</v>
      </c>
      <c r="L557" s="9" t="str">
        <f>MONTH(P557) &amp; "/" &amp; DAY(P557) &amp; "/" &amp; YEAR(P557)</f>
        <v>5/3/2014</v>
      </c>
      <c r="M557" s="8" t="str">
        <f>MONTH(L557) &amp; "/" &amp; DAY(L557) &amp; "/" &amp; YEAR(L557)</f>
        <v>5/3/2014</v>
      </c>
      <c r="N557" s="8" t="str">
        <f>RIGHT(M557,4)</f>
        <v>2014</v>
      </c>
      <c r="O557">
        <v>1399093200</v>
      </c>
      <c r="P557" s="9">
        <v>41762.208333333336</v>
      </c>
      <c r="Q557" s="8" t="str">
        <f>MONTH(P557) &amp; "/" &amp; DAY(P557) &amp; "/" &amp; YEAR(P557)</f>
        <v>5/3/2014</v>
      </c>
      <c r="R557" t="b">
        <v>0</v>
      </c>
      <c r="S557" t="b">
        <v>0</v>
      </c>
      <c r="T557" t="s">
        <v>23</v>
      </c>
      <c r="U557" s="5">
        <f>E557/D557</f>
        <v>2.2363492063492063</v>
      </c>
      <c r="V557" s="13">
        <f>AVERAGE(E557:E1556)</f>
        <v>40718.426966292136</v>
      </c>
      <c r="W557" t="str" cm="1">
        <f t="array" ref="W557:X557">_xlfn.TEXTSPLIT(T557,"/")</f>
        <v>music</v>
      </c>
      <c r="X557" t="str">
        <v>rock</v>
      </c>
      <c r="Y557" s="1">
        <v>0</v>
      </c>
      <c r="Z557">
        <v>0</v>
      </c>
      <c r="AA557">
        <v>0</v>
      </c>
      <c r="AB557">
        <v>0</v>
      </c>
    </row>
    <row r="558" spans="1:28" ht="19.5" x14ac:dyDescent="0.4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 s="9">
        <v>40792.208333333336</v>
      </c>
      <c r="L558" s="9" t="str">
        <f>MONTH(P558) &amp; "/" &amp; DAY(P558) &amp; "/" &amp; YEAR(P558)</f>
        <v>9/13/2011</v>
      </c>
      <c r="M558" s="8" t="str">
        <f>MONTH(L558) &amp; "/" &amp; DAY(L558) &amp; "/" &amp; YEAR(L558)</f>
        <v>9/13/2011</v>
      </c>
      <c r="N558" s="8" t="str">
        <f>RIGHT(M558,4)</f>
        <v>2011</v>
      </c>
      <c r="O558">
        <v>1315890000</v>
      </c>
      <c r="P558" s="9">
        <v>40799.208333333336</v>
      </c>
      <c r="Q558" s="8" t="str">
        <f>MONTH(P558) &amp; "/" &amp; DAY(P558) &amp; "/" &amp; YEAR(P558)</f>
        <v>9/13/2011</v>
      </c>
      <c r="R558" t="b">
        <v>0</v>
      </c>
      <c r="S558" t="b">
        <v>1</v>
      </c>
      <c r="T558" t="s">
        <v>206</v>
      </c>
      <c r="U558" s="5">
        <f>E558/D558</f>
        <v>2.3975</v>
      </c>
      <c r="V558" s="13">
        <f>AVERAGE(E558:E1557)</f>
        <v>40778.403153153151</v>
      </c>
      <c r="W558" t="str" cm="1">
        <f t="array" ref="W558:X558">_xlfn.TEXTSPLIT(T558,"/")</f>
        <v>publishing</v>
      </c>
      <c r="X558" t="str">
        <v>translations</v>
      </c>
      <c r="Y558" s="1">
        <v>0</v>
      </c>
      <c r="Z558">
        <v>0</v>
      </c>
      <c r="AA558">
        <v>0</v>
      </c>
      <c r="AB558">
        <v>0</v>
      </c>
    </row>
    <row r="559" spans="1:28" ht="19.5" x14ac:dyDescent="0.4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 s="9">
        <v>42279.208333333328</v>
      </c>
      <c r="L559" s="9" t="str">
        <f>MONTH(P559) &amp; "/" &amp; DAY(P559) &amp; "/" &amp; YEAR(P559)</f>
        <v>10/5/2015</v>
      </c>
      <c r="M559" s="8" t="str">
        <f>MONTH(L559) &amp; "/" &amp; DAY(L559) &amp; "/" &amp; YEAR(L559)</f>
        <v>10/5/2015</v>
      </c>
      <c r="N559" s="8" t="str">
        <f>RIGHT(M559,4)</f>
        <v>2015</v>
      </c>
      <c r="O559">
        <v>1444021200</v>
      </c>
      <c r="P559" s="9">
        <v>42282.208333333328</v>
      </c>
      <c r="Q559" s="8" t="str">
        <f>MONTH(P559) &amp; "/" &amp; DAY(P559) &amp; "/" &amp; YEAR(P559)</f>
        <v>10/5/2015</v>
      </c>
      <c r="R559" t="b">
        <v>0</v>
      </c>
      <c r="S559" t="b">
        <v>1</v>
      </c>
      <c r="T559" t="s">
        <v>474</v>
      </c>
      <c r="U559" s="5">
        <f>E559/D559</f>
        <v>1.9933333333333334</v>
      </c>
      <c r="V559" s="13">
        <f>AVERAGE(E559:E1558)</f>
        <v>40842.311512415348</v>
      </c>
      <c r="W559" t="str" cm="1">
        <f t="array" ref="W559:X559">_xlfn.TEXTSPLIT(T559,"/")</f>
        <v>film &amp; video</v>
      </c>
      <c r="X559" t="str">
        <v>science fiction</v>
      </c>
      <c r="Y559" s="1">
        <v>0</v>
      </c>
      <c r="Z559">
        <v>0</v>
      </c>
      <c r="AA559">
        <v>0</v>
      </c>
      <c r="AB559">
        <v>0</v>
      </c>
    </row>
    <row r="560" spans="1:28" ht="19.5" x14ac:dyDescent="0.4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 s="9">
        <v>42424.25</v>
      </c>
      <c r="L560" s="9" t="str">
        <f>MONTH(P560) &amp; "/" &amp; DAY(P560) &amp; "/" &amp; YEAR(P560)</f>
        <v>4/7/2016</v>
      </c>
      <c r="M560" s="8" t="str">
        <f>MONTH(L560) &amp; "/" &amp; DAY(L560) &amp; "/" &amp; YEAR(L560)</f>
        <v>4/7/2016</v>
      </c>
      <c r="N560" s="8" t="str">
        <f>RIGHT(M560,4)</f>
        <v>2016</v>
      </c>
      <c r="O560">
        <v>1460005200</v>
      </c>
      <c r="P560" s="9">
        <v>42467.208333333328</v>
      </c>
      <c r="Q560" s="8" t="str">
        <f>MONTH(P560) &amp; "/" &amp; DAY(P560) &amp; "/" &amp; YEAR(P560)</f>
        <v>4/7/2016</v>
      </c>
      <c r="R560" t="b">
        <v>0</v>
      </c>
      <c r="S560" t="b">
        <v>0</v>
      </c>
      <c r="T560" t="s">
        <v>33</v>
      </c>
      <c r="U560" s="5">
        <f>E560/D560</f>
        <v>1.373448275862069</v>
      </c>
      <c r="V560" s="13">
        <f>AVERAGE(E560:E1559)</f>
        <v>40907.656108597286</v>
      </c>
      <c r="W560" t="str" cm="1">
        <f t="array" ref="W560:X560">_xlfn.TEXTSPLIT(T560,"/")</f>
        <v>theater</v>
      </c>
      <c r="X560" t="str">
        <v>plays</v>
      </c>
      <c r="Y560" s="1">
        <v>0</v>
      </c>
      <c r="Z560">
        <v>0</v>
      </c>
      <c r="AA560">
        <v>0</v>
      </c>
      <c r="AB560">
        <v>0</v>
      </c>
    </row>
    <row r="561" spans="1:28" ht="19.5" x14ac:dyDescent="0.4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 s="9">
        <v>42584.208333333328</v>
      </c>
      <c r="L561" s="9" t="str">
        <f>MONTH(P561) &amp; "/" &amp; DAY(P561) &amp; "/" &amp; YEAR(P561)</f>
        <v>8/9/2016</v>
      </c>
      <c r="M561" s="8" t="str">
        <f>MONTH(L561) &amp; "/" &amp; DAY(L561) &amp; "/" &amp; YEAR(L561)</f>
        <v>8/9/2016</v>
      </c>
      <c r="N561" s="8" t="str">
        <f>RIGHT(M561,4)</f>
        <v>2016</v>
      </c>
      <c r="O561">
        <v>1470718800</v>
      </c>
      <c r="P561" s="9">
        <v>42591.208333333328</v>
      </c>
      <c r="Q561" s="8" t="str">
        <f>MONTH(P561) &amp; "/" &amp; DAY(P561) &amp; "/" &amp; YEAR(P561)</f>
        <v>8/9/2016</v>
      </c>
      <c r="R561" t="b">
        <v>0</v>
      </c>
      <c r="S561" t="b">
        <v>0</v>
      </c>
      <c r="T561" t="s">
        <v>33</v>
      </c>
      <c r="U561" s="5">
        <f>E561/D561</f>
        <v>1.009696106362773</v>
      </c>
      <c r="V561" s="13">
        <f>AVERAGE(E561:E1560)</f>
        <v>40982.353741496598</v>
      </c>
      <c r="W561" t="str" cm="1">
        <f t="array" ref="W561:X561">_xlfn.TEXTSPLIT(T561,"/")</f>
        <v>theater</v>
      </c>
      <c r="X561" t="str">
        <v>plays</v>
      </c>
      <c r="Y561" s="1">
        <v>0</v>
      </c>
      <c r="Z561">
        <v>0</v>
      </c>
      <c r="AA561">
        <v>0</v>
      </c>
      <c r="AB561">
        <v>0</v>
      </c>
    </row>
    <row r="562" spans="1:28" ht="19.5" x14ac:dyDescent="0.4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 s="9">
        <v>40865.25</v>
      </c>
      <c r="L562" s="9" t="str">
        <f>MONTH(P562) &amp; "/" &amp; DAY(P562) &amp; "/" &amp; YEAR(P562)</f>
        <v>12/28/2011</v>
      </c>
      <c r="M562" s="8" t="str">
        <f>MONTH(L562) &amp; "/" &amp; DAY(L562) &amp; "/" &amp; YEAR(L562)</f>
        <v>12/28/2011</v>
      </c>
      <c r="N562" s="8" t="str">
        <f>RIGHT(M562,4)</f>
        <v>2011</v>
      </c>
      <c r="O562">
        <v>1325052000</v>
      </c>
      <c r="P562" s="9">
        <v>40905.25</v>
      </c>
      <c r="Q562" s="8" t="str">
        <f>MONTH(P562) &amp; "/" &amp; DAY(P562) &amp; "/" &amp; YEAR(P562)</f>
        <v>12/28/2011</v>
      </c>
      <c r="R562" t="b">
        <v>0</v>
      </c>
      <c r="S562" t="b">
        <v>0</v>
      </c>
      <c r="T562" t="s">
        <v>71</v>
      </c>
      <c r="U562" s="5">
        <f>E562/D562</f>
        <v>7.9416000000000002</v>
      </c>
      <c r="V562" s="13">
        <f>AVERAGE(E562:E1561)</f>
        <v>40833.856818181819</v>
      </c>
      <c r="W562" t="str" cm="1">
        <f t="array" ref="W562:X562">_xlfn.TEXTSPLIT(T562,"/")</f>
        <v>film &amp; video</v>
      </c>
      <c r="X562" t="str">
        <v>animation</v>
      </c>
      <c r="Y562" s="1">
        <v>0</v>
      </c>
      <c r="Z562">
        <v>0</v>
      </c>
      <c r="AA562">
        <v>0</v>
      </c>
      <c r="AB562">
        <v>0</v>
      </c>
    </row>
    <row r="563" spans="1:28" ht="19.5" x14ac:dyDescent="0.4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 s="9">
        <v>40833.208333333336</v>
      </c>
      <c r="L563" s="9" t="str">
        <f>MONTH(P563) &amp; "/" &amp; DAY(P563) &amp; "/" &amp; YEAR(P563)</f>
        <v>10/19/2011</v>
      </c>
      <c r="M563" s="8" t="str">
        <f>MONTH(L563) &amp; "/" &amp; DAY(L563) &amp; "/" &amp; YEAR(L563)</f>
        <v>10/19/2011</v>
      </c>
      <c r="N563" s="8" t="str">
        <f>RIGHT(M563,4)</f>
        <v>2011</v>
      </c>
      <c r="O563">
        <v>1319000400</v>
      </c>
      <c r="P563" s="9">
        <v>40835.208333333336</v>
      </c>
      <c r="Q563" s="8" t="str">
        <f>MONTH(P563) &amp; "/" &amp; DAY(P563) &amp; "/" &amp; YEAR(P563)</f>
        <v>10/19/2011</v>
      </c>
      <c r="R563" t="b">
        <v>0</v>
      </c>
      <c r="S563" t="b">
        <v>0</v>
      </c>
      <c r="T563" t="s">
        <v>33</v>
      </c>
      <c r="U563" s="5">
        <f>E563/D563</f>
        <v>3.6970000000000001</v>
      </c>
      <c r="V563" s="13">
        <f>AVERAGE(E563:E1562)</f>
        <v>40565.068337129844</v>
      </c>
      <c r="W563" t="str" cm="1">
        <f t="array" ref="W563:X563">_xlfn.TEXTSPLIT(T563,"/")</f>
        <v>theater</v>
      </c>
      <c r="X563" t="str">
        <v>plays</v>
      </c>
      <c r="Y563" s="1">
        <v>0</v>
      </c>
      <c r="Z563">
        <v>0</v>
      </c>
      <c r="AA563">
        <v>0</v>
      </c>
      <c r="AB563">
        <v>0</v>
      </c>
    </row>
    <row r="564" spans="1:28" ht="33.75" x14ac:dyDescent="0.4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 s="9">
        <v>43536.208333333328</v>
      </c>
      <c r="L564" s="9" t="str">
        <f>MONTH(P564) &amp; "/" &amp; DAY(P564) &amp; "/" &amp; YEAR(P564)</f>
        <v>3/14/2019</v>
      </c>
      <c r="M564" s="8" t="str">
        <f>MONTH(L564) &amp; "/" &amp; DAY(L564) &amp; "/" &amp; YEAR(L564)</f>
        <v>3/14/2019</v>
      </c>
      <c r="N564" s="8" t="str">
        <f>RIGHT(M564,4)</f>
        <v>2019</v>
      </c>
      <c r="O564">
        <v>1552539600</v>
      </c>
      <c r="P564" s="9">
        <v>43538.208333333328</v>
      </c>
      <c r="Q564" s="8" t="str">
        <f>MONTH(P564) &amp; "/" &amp; DAY(P564) &amp; "/" &amp; YEAR(P564)</f>
        <v>3/14/2019</v>
      </c>
      <c r="R564" t="b">
        <v>0</v>
      </c>
      <c r="S564" t="b">
        <v>0</v>
      </c>
      <c r="T564" t="s">
        <v>23</v>
      </c>
      <c r="U564" s="5">
        <f>E564/D564</f>
        <v>0.12818181818181817</v>
      </c>
      <c r="V564" s="13">
        <f>AVERAGE(E564:E1563)</f>
        <v>40632.360730593609</v>
      </c>
      <c r="W564" t="str" cm="1">
        <f t="array" ref="W564:X564">_xlfn.TEXTSPLIT(T564,"/")</f>
        <v>music</v>
      </c>
      <c r="X564" t="str">
        <v>rock</v>
      </c>
      <c r="Y564" s="1">
        <v>0</v>
      </c>
      <c r="Z564">
        <v>0</v>
      </c>
      <c r="AA564">
        <v>0</v>
      </c>
      <c r="AB564">
        <v>1</v>
      </c>
    </row>
    <row r="565" spans="1:28" ht="19.5" x14ac:dyDescent="0.4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 s="9">
        <v>43417.25</v>
      </c>
      <c r="L565" s="9" t="str">
        <f>MONTH(P565) &amp; "/" &amp; DAY(P565) &amp; "/" &amp; YEAR(P565)</f>
        <v>12/3/2018</v>
      </c>
      <c r="M565" s="8" t="str">
        <f>MONTH(L565) &amp; "/" &amp; DAY(L565) &amp; "/" &amp; YEAR(L565)</f>
        <v>12/3/2018</v>
      </c>
      <c r="N565" s="8" t="str">
        <f>RIGHT(M565,4)</f>
        <v>2018</v>
      </c>
      <c r="O565">
        <v>1543816800</v>
      </c>
      <c r="P565" s="9">
        <v>43437.25</v>
      </c>
      <c r="Q565" s="8" t="str">
        <f>MONTH(P565) &amp; "/" &amp; DAY(P565) &amp; "/" &amp; YEAR(P565)</f>
        <v>12/3/2018</v>
      </c>
      <c r="R565" t="b">
        <v>0</v>
      </c>
      <c r="S565" t="b">
        <v>0</v>
      </c>
      <c r="T565" t="s">
        <v>42</v>
      </c>
      <c r="U565" s="5">
        <f>E565/D565</f>
        <v>1.3802702702702703</v>
      </c>
      <c r="V565" s="13">
        <f>AVERAGE(E565:E1564)</f>
        <v>40722.437070938213</v>
      </c>
      <c r="W565" t="str" cm="1">
        <f t="array" ref="W565:X565">_xlfn.TEXTSPLIT(T565,"/")</f>
        <v>film &amp; video</v>
      </c>
      <c r="X565" t="str">
        <v>documentary</v>
      </c>
      <c r="Y565" s="1">
        <v>0</v>
      </c>
      <c r="Z565">
        <v>0</v>
      </c>
      <c r="AA565">
        <v>0</v>
      </c>
      <c r="AB565">
        <v>0</v>
      </c>
    </row>
    <row r="566" spans="1:28" ht="19.5" x14ac:dyDescent="0.4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 s="9">
        <v>42078.208333333328</v>
      </c>
      <c r="L566" s="9" t="str">
        <f>MONTH(P566) &amp; "/" &amp; DAY(P566) &amp; "/" &amp; YEAR(P566)</f>
        <v>3/23/2015</v>
      </c>
      <c r="M566" s="8" t="str">
        <f>MONTH(L566) &amp; "/" &amp; DAY(L566) &amp; "/" &amp; YEAR(L566)</f>
        <v>3/23/2015</v>
      </c>
      <c r="N566" s="8" t="str">
        <f>RIGHT(M566,4)</f>
        <v>2015</v>
      </c>
      <c r="O566">
        <v>1427086800</v>
      </c>
      <c r="P566" s="9">
        <v>42086.208333333328</v>
      </c>
      <c r="Q566" s="8" t="str">
        <f>MONTH(P566) &amp; "/" &amp; DAY(P566) &amp; "/" &amp; YEAR(P566)</f>
        <v>3/23/2015</v>
      </c>
      <c r="R566" t="b">
        <v>0</v>
      </c>
      <c r="S566" t="b">
        <v>0</v>
      </c>
      <c r="T566" t="s">
        <v>33</v>
      </c>
      <c r="U566" s="5">
        <f>E566/D566</f>
        <v>0.83813278008298753</v>
      </c>
      <c r="V566" s="13">
        <f>AVERAGE(E566:E1565)</f>
        <v>40804.123853211007</v>
      </c>
      <c r="W566" t="str" cm="1">
        <f t="array" ref="W566:X566">_xlfn.TEXTSPLIT(T566,"/")</f>
        <v>theater</v>
      </c>
      <c r="X566" t="str">
        <v>plays</v>
      </c>
      <c r="Y566" s="1">
        <v>0</v>
      </c>
      <c r="Z566">
        <v>0</v>
      </c>
      <c r="AA566">
        <v>0</v>
      </c>
      <c r="AB566">
        <v>1</v>
      </c>
    </row>
    <row r="567" spans="1:28" ht="19.5" x14ac:dyDescent="0.4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 s="9">
        <v>40862.25</v>
      </c>
      <c r="L567" s="9" t="str">
        <f>MONTH(P567) &amp; "/" &amp; DAY(P567) &amp; "/" &amp; YEAR(P567)</f>
        <v>12/5/2011</v>
      </c>
      <c r="M567" s="8" t="str">
        <f>MONTH(L567) &amp; "/" &amp; DAY(L567) &amp; "/" &amp; YEAR(L567)</f>
        <v>12/5/2011</v>
      </c>
      <c r="N567" s="8" t="str">
        <f>RIGHT(M567,4)</f>
        <v>2011</v>
      </c>
      <c r="O567">
        <v>1323064800</v>
      </c>
      <c r="P567" s="9">
        <v>40882.25</v>
      </c>
      <c r="Q567" s="8" t="str">
        <f>MONTH(P567) &amp; "/" &amp; DAY(P567) &amp; "/" &amp; YEAR(P567)</f>
        <v>12/5/2011</v>
      </c>
      <c r="R567" t="b">
        <v>0</v>
      </c>
      <c r="S567" t="b">
        <v>0</v>
      </c>
      <c r="T567" t="s">
        <v>33</v>
      </c>
      <c r="U567" s="5">
        <f>E567/D567</f>
        <v>2.0460063224446787</v>
      </c>
      <c r="V567" s="13">
        <f>AVERAGE(E567:E1566)</f>
        <v>40572.885057471263</v>
      </c>
      <c r="W567" t="str" cm="1">
        <f t="array" ref="W567:X567">_xlfn.TEXTSPLIT(T567,"/")</f>
        <v>theater</v>
      </c>
      <c r="X567" t="str">
        <v>plays</v>
      </c>
      <c r="Y567" s="1">
        <v>0</v>
      </c>
      <c r="Z567">
        <v>0</v>
      </c>
      <c r="AA567">
        <v>0</v>
      </c>
      <c r="AB567">
        <v>0</v>
      </c>
    </row>
    <row r="568" spans="1:28" ht="19.5" x14ac:dyDescent="0.4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 s="9">
        <v>42424.25</v>
      </c>
      <c r="L568" s="9" t="str">
        <f>MONTH(P568) &amp; "/" &amp; DAY(P568) &amp; "/" &amp; YEAR(P568)</f>
        <v>3/18/2016</v>
      </c>
      <c r="M568" s="8" t="str">
        <f>MONTH(L568) &amp; "/" &amp; DAY(L568) &amp; "/" &amp; YEAR(L568)</f>
        <v>3/18/2016</v>
      </c>
      <c r="N568" s="8" t="str">
        <f>RIGHT(M568,4)</f>
        <v>2016</v>
      </c>
      <c r="O568">
        <v>1458277200</v>
      </c>
      <c r="P568" s="9">
        <v>42447.208333333328</v>
      </c>
      <c r="Q568" s="8" t="str">
        <f>MONTH(P568) &amp; "/" &amp; DAY(P568) &amp; "/" &amp; YEAR(P568)</f>
        <v>3/18/2016</v>
      </c>
      <c r="R568" t="b">
        <v>0</v>
      </c>
      <c r="S568" t="b">
        <v>1</v>
      </c>
      <c r="T568" t="s">
        <v>50</v>
      </c>
      <c r="U568" s="5">
        <f>E568/D568</f>
        <v>0.44344086021505374</v>
      </c>
      <c r="V568" s="13">
        <f>AVERAGE(E568:E1567)</f>
        <v>40218.983870967742</v>
      </c>
      <c r="W568" t="str" cm="1">
        <f t="array" ref="W568:X568">_xlfn.TEXTSPLIT(T568,"/")</f>
        <v>music</v>
      </c>
      <c r="X568" t="str">
        <v>electric music</v>
      </c>
      <c r="Y568" s="1">
        <v>0</v>
      </c>
      <c r="Z568">
        <v>0</v>
      </c>
      <c r="AA568">
        <v>0</v>
      </c>
      <c r="AB568">
        <v>1</v>
      </c>
    </row>
    <row r="569" spans="1:28" ht="33.75" x14ac:dyDescent="0.4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 s="9">
        <v>41830.208333333336</v>
      </c>
      <c r="L569" s="9" t="str">
        <f>MONTH(P569) &amp; "/" &amp; DAY(P569) &amp; "/" &amp; YEAR(P569)</f>
        <v>7/12/2014</v>
      </c>
      <c r="M569" s="8" t="str">
        <f>MONTH(L569) &amp; "/" &amp; DAY(L569) &amp; "/" &amp; YEAR(L569)</f>
        <v>7/12/2014</v>
      </c>
      <c r="N569" s="8" t="str">
        <f>RIGHT(M569,4)</f>
        <v>2014</v>
      </c>
      <c r="O569">
        <v>1405141200</v>
      </c>
      <c r="P569" s="9">
        <v>41832.208333333336</v>
      </c>
      <c r="Q569" s="8" t="str">
        <f>MONTH(P569) &amp; "/" &amp; DAY(P569) &amp; "/" &amp; YEAR(P569)</f>
        <v>7/12/2014</v>
      </c>
      <c r="R569" t="b">
        <v>0</v>
      </c>
      <c r="S569" t="b">
        <v>0</v>
      </c>
      <c r="T569" t="s">
        <v>23</v>
      </c>
      <c r="U569" s="5">
        <f>E569/D569</f>
        <v>2.1860294117647059</v>
      </c>
      <c r="V569" s="13">
        <f>AVERAGE(E569:E1568)</f>
        <v>40302.344110854501</v>
      </c>
      <c r="W569" t="str" cm="1">
        <f t="array" ref="W569:X569">_xlfn.TEXTSPLIT(T569,"/")</f>
        <v>music</v>
      </c>
      <c r="X569" t="str">
        <v>rock</v>
      </c>
      <c r="Y569" s="1">
        <v>0</v>
      </c>
      <c r="Z569">
        <v>0</v>
      </c>
      <c r="AA569">
        <v>0</v>
      </c>
      <c r="AB569">
        <v>0</v>
      </c>
    </row>
    <row r="570" spans="1:28" ht="19.5" x14ac:dyDescent="0.4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 s="9">
        <v>40374.208333333336</v>
      </c>
      <c r="L570" s="9" t="str">
        <f>MONTH(P570) &amp; "/" &amp; DAY(P570) &amp; "/" &amp; YEAR(P570)</f>
        <v>8/29/2010</v>
      </c>
      <c r="M570" s="8" t="str">
        <f>MONTH(L570) &amp; "/" &amp; DAY(L570) &amp; "/" &amp; YEAR(L570)</f>
        <v>8/29/2010</v>
      </c>
      <c r="N570" s="8" t="str">
        <f>RIGHT(M570,4)</f>
        <v>2010</v>
      </c>
      <c r="O570">
        <v>1283058000</v>
      </c>
      <c r="P570" s="9">
        <v>40419.208333333336</v>
      </c>
      <c r="Q570" s="8" t="str">
        <f>MONTH(P570) &amp; "/" &amp; DAY(P570) &amp; "/" &amp; YEAR(P570)</f>
        <v>8/29/2010</v>
      </c>
      <c r="R570" t="b">
        <v>0</v>
      </c>
      <c r="S570" t="b">
        <v>0</v>
      </c>
      <c r="T570" t="s">
        <v>33</v>
      </c>
      <c r="U570" s="5">
        <f>E570/D570</f>
        <v>1.8603314917127072</v>
      </c>
      <c r="V570" s="13">
        <f>AVERAGE(E570:E1569)</f>
        <v>40361.226851851854</v>
      </c>
      <c r="W570" t="str" cm="1">
        <f t="array" ref="W570:X570">_xlfn.TEXTSPLIT(T570,"/")</f>
        <v>theater</v>
      </c>
      <c r="X570" t="str">
        <v>plays</v>
      </c>
      <c r="Y570" s="1">
        <v>0</v>
      </c>
      <c r="Z570">
        <v>0</v>
      </c>
      <c r="AA570">
        <v>0</v>
      </c>
      <c r="AB570">
        <v>0</v>
      </c>
    </row>
    <row r="571" spans="1:28" ht="19.5" x14ac:dyDescent="0.4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 s="9">
        <v>40554.25</v>
      </c>
      <c r="L571" s="9" t="str">
        <f>MONTH(P571) &amp; "/" &amp; DAY(P571) &amp; "/" &amp; YEAR(P571)</f>
        <v>1/23/2011</v>
      </c>
      <c r="M571" s="8" t="str">
        <f>MONTH(L571) &amp; "/" &amp; DAY(L571) &amp; "/" &amp; YEAR(L571)</f>
        <v>1/23/2011</v>
      </c>
      <c r="N571" s="8" t="str">
        <f>RIGHT(M571,4)</f>
        <v>2011</v>
      </c>
      <c r="O571">
        <v>1295762400</v>
      </c>
      <c r="P571" s="9">
        <v>40566.25</v>
      </c>
      <c r="Q571" s="8" t="str">
        <f>MONTH(P571) &amp; "/" &amp; DAY(P571) &amp; "/" &amp; YEAR(P571)</f>
        <v>1/23/2011</v>
      </c>
      <c r="R571" t="b">
        <v>0</v>
      </c>
      <c r="S571" t="b">
        <v>0</v>
      </c>
      <c r="T571" t="s">
        <v>71</v>
      </c>
      <c r="U571" s="5">
        <f>E571/D571</f>
        <v>2.3733830845771142</v>
      </c>
      <c r="V571" s="13">
        <f>AVERAGE(E571:E1570)</f>
        <v>40142.371229698379</v>
      </c>
      <c r="W571" t="str" cm="1">
        <f t="array" ref="W571:X571">_xlfn.TEXTSPLIT(T571,"/")</f>
        <v>film &amp; video</v>
      </c>
      <c r="X571" t="str">
        <v>animation</v>
      </c>
      <c r="Y571" s="1">
        <v>0</v>
      </c>
      <c r="Z571">
        <v>0</v>
      </c>
      <c r="AA571">
        <v>0</v>
      </c>
      <c r="AB571">
        <v>0</v>
      </c>
    </row>
    <row r="572" spans="1:28" ht="19.5" x14ac:dyDescent="0.4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 s="9">
        <v>41993.25</v>
      </c>
      <c r="L572" s="9" t="str">
        <f>MONTH(P572) &amp; "/" &amp; DAY(P572) &amp; "/" &amp; YEAR(P572)</f>
        <v>12/26/2014</v>
      </c>
      <c r="M572" s="8" t="str">
        <f>MONTH(L572) &amp; "/" &amp; DAY(L572) &amp; "/" &amp; YEAR(L572)</f>
        <v>12/26/2014</v>
      </c>
      <c r="N572" s="8" t="str">
        <f>RIGHT(M572,4)</f>
        <v>2014</v>
      </c>
      <c r="O572">
        <v>1419573600</v>
      </c>
      <c r="P572" s="9">
        <v>41999.25</v>
      </c>
      <c r="Q572" s="8" t="str">
        <f>MONTH(P572) &amp; "/" &amp; DAY(P572) &amp; "/" &amp; YEAR(P572)</f>
        <v>12/26/2014</v>
      </c>
      <c r="R572" t="b">
        <v>0</v>
      </c>
      <c r="S572" t="b">
        <v>1</v>
      </c>
      <c r="T572" t="s">
        <v>23</v>
      </c>
      <c r="U572" s="5">
        <f>E572/D572</f>
        <v>3.0565384615384614</v>
      </c>
      <c r="V572" s="13">
        <f>AVERAGE(E572:E1571)</f>
        <v>40124.783720930231</v>
      </c>
      <c r="W572" t="str" cm="1">
        <f t="array" ref="W572:X572">_xlfn.TEXTSPLIT(T572,"/")</f>
        <v>music</v>
      </c>
      <c r="X572" t="str">
        <v>rock</v>
      </c>
      <c r="Y572" s="1">
        <v>0</v>
      </c>
      <c r="Z572">
        <v>0</v>
      </c>
      <c r="AA572">
        <v>0</v>
      </c>
      <c r="AB572">
        <v>0</v>
      </c>
    </row>
    <row r="573" spans="1:28" ht="19.5" x14ac:dyDescent="0.4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 s="9">
        <v>42174.208333333328</v>
      </c>
      <c r="L573" s="9" t="str">
        <f>MONTH(P573) &amp; "/" &amp; DAY(P573) &amp; "/" &amp; YEAR(P573)</f>
        <v>8/5/2015</v>
      </c>
      <c r="M573" s="8" t="str">
        <f>MONTH(L573) &amp; "/" &amp; DAY(L573) &amp; "/" &amp; YEAR(L573)</f>
        <v>8/5/2015</v>
      </c>
      <c r="N573" s="8" t="str">
        <f>RIGHT(M573,4)</f>
        <v>2015</v>
      </c>
      <c r="O573">
        <v>1438750800</v>
      </c>
      <c r="P573" s="9">
        <v>42221.208333333328</v>
      </c>
      <c r="Q573" s="8" t="str">
        <f>MONTH(P573) &amp; "/" &amp; DAY(P573) &amp; "/" &amp; YEAR(P573)</f>
        <v>8/5/2015</v>
      </c>
      <c r="R573" t="b">
        <v>0</v>
      </c>
      <c r="S573" t="b">
        <v>0</v>
      </c>
      <c r="T573" t="s">
        <v>100</v>
      </c>
      <c r="U573" s="5">
        <f>E573/D573</f>
        <v>0.94142857142857139</v>
      </c>
      <c r="V573" s="13">
        <f>AVERAGE(E573:E1572)</f>
        <v>39996.020979020977</v>
      </c>
      <c r="W573" t="str" cm="1">
        <f t="array" ref="W573:X573">_xlfn.TEXTSPLIT(T573,"/")</f>
        <v>film &amp; video</v>
      </c>
      <c r="X573" t="str">
        <v>shorts</v>
      </c>
      <c r="Y573" s="1">
        <v>0</v>
      </c>
      <c r="Z573">
        <v>0</v>
      </c>
      <c r="AA573">
        <v>0</v>
      </c>
      <c r="AB573">
        <v>1</v>
      </c>
    </row>
    <row r="574" spans="1:28" ht="19.5" x14ac:dyDescent="0.4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 s="9">
        <v>42275.208333333328</v>
      </c>
      <c r="L574" s="9" t="str">
        <f>MONTH(P574) &amp; "/" &amp; DAY(P574) &amp; "/" &amp; YEAR(P574)</f>
        <v>10/14/2015</v>
      </c>
      <c r="M574" s="8" t="str">
        <f>MONTH(L574) &amp; "/" &amp; DAY(L574) &amp; "/" &amp; YEAR(L574)</f>
        <v>10/14/2015</v>
      </c>
      <c r="N574" s="8" t="str">
        <f>RIGHT(M574,4)</f>
        <v>2015</v>
      </c>
      <c r="O574">
        <v>1444798800</v>
      </c>
      <c r="P574" s="9">
        <v>42291.208333333328</v>
      </c>
      <c r="Q574" s="8" t="str">
        <f>MONTH(P574) &amp; "/" &amp; DAY(P574) &amp; "/" &amp; YEAR(P574)</f>
        <v>10/14/2015</v>
      </c>
      <c r="R574" t="b">
        <v>0</v>
      </c>
      <c r="S574" t="b">
        <v>1</v>
      </c>
      <c r="T574" t="s">
        <v>23</v>
      </c>
      <c r="U574" s="5">
        <f>E574/D574</f>
        <v>0.54400000000000004</v>
      </c>
      <c r="V574" s="13">
        <f>AVERAGE(E574:E1573)</f>
        <v>40081.771028037387</v>
      </c>
      <c r="W574" t="str" cm="1">
        <f t="array" ref="W574:X574">_xlfn.TEXTSPLIT(T574,"/")</f>
        <v>music</v>
      </c>
      <c r="X574" t="str">
        <v>rock</v>
      </c>
      <c r="Y574" s="1">
        <v>1</v>
      </c>
      <c r="Z574">
        <v>0</v>
      </c>
      <c r="AA574">
        <v>0</v>
      </c>
      <c r="AB574">
        <v>0</v>
      </c>
    </row>
    <row r="575" spans="1:28" ht="19.5" x14ac:dyDescent="0.4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 s="9">
        <v>41761.208333333336</v>
      </c>
      <c r="L575" s="9" t="str">
        <f>MONTH(P575) &amp; "/" &amp; DAY(P575) &amp; "/" &amp; YEAR(P575)</f>
        <v>5/4/2014</v>
      </c>
      <c r="M575" s="8" t="str">
        <f>MONTH(L575) &amp; "/" &amp; DAY(L575) &amp; "/" &amp; YEAR(L575)</f>
        <v>5/4/2014</v>
      </c>
      <c r="N575" s="8" t="str">
        <f>RIGHT(M575,4)</f>
        <v>2014</v>
      </c>
      <c r="O575">
        <v>1399179600</v>
      </c>
      <c r="P575" s="9">
        <v>41763.208333333336</v>
      </c>
      <c r="Q575" s="8" t="str">
        <f>MONTH(P575) &amp; "/" &amp; DAY(P575) &amp; "/" &amp; YEAR(P575)</f>
        <v>5/4/2014</v>
      </c>
      <c r="R575" t="b">
        <v>0</v>
      </c>
      <c r="S575" t="b">
        <v>0</v>
      </c>
      <c r="T575" t="s">
        <v>1029</v>
      </c>
      <c r="U575" s="5">
        <f>E575/D575</f>
        <v>1.1188059701492536</v>
      </c>
      <c r="V575" s="13">
        <f>AVERAGE(E575:E1574)</f>
        <v>40164.173302107731</v>
      </c>
      <c r="W575" t="str" cm="1">
        <f t="array" ref="W575:X575">_xlfn.TEXTSPLIT(T575,"/")</f>
        <v>journalism</v>
      </c>
      <c r="X575" t="str">
        <v>audio</v>
      </c>
      <c r="Y575" s="1">
        <v>0</v>
      </c>
      <c r="Z575">
        <v>0</v>
      </c>
      <c r="AA575">
        <v>0</v>
      </c>
      <c r="AB575">
        <v>0</v>
      </c>
    </row>
    <row r="576" spans="1:28" ht="19.5" x14ac:dyDescent="0.4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 s="9">
        <v>43806.25</v>
      </c>
      <c r="L576" s="9" t="str">
        <f>MONTH(P576) &amp; "/" &amp; DAY(P576) &amp; "/" &amp; YEAR(P576)</f>
        <v>12/17/2019</v>
      </c>
      <c r="M576" s="8" t="str">
        <f>MONTH(L576) &amp; "/" &amp; DAY(L576) &amp; "/" &amp; YEAR(L576)</f>
        <v>12/17/2019</v>
      </c>
      <c r="N576" s="8" t="str">
        <f>RIGHT(M576,4)</f>
        <v>2019</v>
      </c>
      <c r="O576">
        <v>1576562400</v>
      </c>
      <c r="P576" s="9">
        <v>43816.25</v>
      </c>
      <c r="Q576" s="8" t="str">
        <f>MONTH(P576) &amp; "/" &amp; DAY(P576) &amp; "/" &amp; YEAR(P576)</f>
        <v>12/17/2019</v>
      </c>
      <c r="R576" t="b">
        <v>0</v>
      </c>
      <c r="S576" t="b">
        <v>1</v>
      </c>
      <c r="T576" t="s">
        <v>17</v>
      </c>
      <c r="U576" s="5">
        <f>E576/D576</f>
        <v>3.6914814814814814</v>
      </c>
      <c r="V576" s="13">
        <f>AVERAGE(E576:E1575)</f>
        <v>40240.859154929574</v>
      </c>
      <c r="W576" t="str" cm="1">
        <f t="array" ref="W576:X576">_xlfn.TEXTSPLIT(T576,"/")</f>
        <v>food</v>
      </c>
      <c r="X576" t="str">
        <v>food trucks</v>
      </c>
      <c r="Y576" s="1">
        <v>0</v>
      </c>
      <c r="Z576">
        <v>0</v>
      </c>
      <c r="AA576">
        <v>0</v>
      </c>
      <c r="AB576">
        <v>0</v>
      </c>
    </row>
    <row r="577" spans="1:28" ht="19.5" x14ac:dyDescent="0.4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 s="9">
        <v>41779.208333333336</v>
      </c>
      <c r="L577" s="9" t="str">
        <f>MONTH(P577) &amp; "/" &amp; DAY(P577) &amp; "/" &amp; YEAR(P577)</f>
        <v>5/23/2014</v>
      </c>
      <c r="M577" s="8" t="str">
        <f>MONTH(L577) &amp; "/" &amp; DAY(L577) &amp; "/" &amp; YEAR(L577)</f>
        <v>5/23/2014</v>
      </c>
      <c r="N577" s="8" t="str">
        <f>RIGHT(M577,4)</f>
        <v>2014</v>
      </c>
      <c r="O577">
        <v>1400821200</v>
      </c>
      <c r="P577" s="9">
        <v>41782.208333333336</v>
      </c>
      <c r="Q577" s="8" t="str">
        <f>MONTH(P577) &amp; "/" &amp; DAY(P577) &amp; "/" &amp; YEAR(P577)</f>
        <v>5/23/2014</v>
      </c>
      <c r="R577" t="b">
        <v>0</v>
      </c>
      <c r="S577" t="b">
        <v>1</v>
      </c>
      <c r="T577" t="s">
        <v>33</v>
      </c>
      <c r="U577" s="5">
        <f>E577/D577</f>
        <v>0.62930372148859548</v>
      </c>
      <c r="V577" s="13">
        <f>AVERAGE(E577:E1576)</f>
        <v>40312.091764705881</v>
      </c>
      <c r="W577" t="str" cm="1">
        <f t="array" ref="W577:X577">_xlfn.TEXTSPLIT(T577,"/")</f>
        <v>theater</v>
      </c>
      <c r="X577" t="str">
        <v>plays</v>
      </c>
      <c r="Y577" s="1">
        <v>0</v>
      </c>
      <c r="Z577">
        <v>0</v>
      </c>
      <c r="AA577">
        <v>0</v>
      </c>
      <c r="AB577">
        <v>1</v>
      </c>
    </row>
    <row r="578" spans="1:28" ht="33.75" x14ac:dyDescent="0.4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 s="9">
        <v>43040.208333333328</v>
      </c>
      <c r="L578" s="9" t="str">
        <f>MONTH(P578) &amp; "/" &amp; DAY(P578) &amp; "/" &amp; YEAR(P578)</f>
        <v>11/18/2017</v>
      </c>
      <c r="M578" s="8" t="str">
        <f>MONTH(L578) &amp; "/" &amp; DAY(L578) &amp; "/" &amp; YEAR(L578)</f>
        <v>11/18/2017</v>
      </c>
      <c r="N578" s="8" t="str">
        <f>RIGHT(M578,4)</f>
        <v>2017</v>
      </c>
      <c r="O578">
        <v>1510984800</v>
      </c>
      <c r="P578" s="9">
        <v>43057.25</v>
      </c>
      <c r="Q578" s="8" t="str">
        <f>MONTH(P578) &amp; "/" &amp; DAY(P578) &amp; "/" &amp; YEAR(P578)</f>
        <v>11/18/2017</v>
      </c>
      <c r="R578" t="b">
        <v>0</v>
      </c>
      <c r="S578" t="b">
        <v>0</v>
      </c>
      <c r="T578" t="s">
        <v>33</v>
      </c>
      <c r="U578" s="5">
        <f>E578/D578</f>
        <v>0.6492783505154639</v>
      </c>
      <c r="V578" s="13">
        <f>AVERAGE(E578:E1577)</f>
        <v>40283.533018867922</v>
      </c>
      <c r="W578" t="str" cm="1">
        <f t="array" ref="W578:X578">_xlfn.TEXTSPLIT(T578,"/")</f>
        <v>theater</v>
      </c>
      <c r="X578" t="str">
        <v>plays</v>
      </c>
      <c r="Y578" s="1">
        <v>0</v>
      </c>
      <c r="Z578">
        <v>0</v>
      </c>
      <c r="AA578">
        <v>0</v>
      </c>
      <c r="AB578">
        <v>1</v>
      </c>
    </row>
    <row r="579" spans="1:28" ht="19.5" x14ac:dyDescent="0.4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 s="9">
        <v>40613.25</v>
      </c>
      <c r="L579" s="9" t="str">
        <f>MONTH(P579) &amp; "/" &amp; DAY(P579) &amp; "/" &amp; YEAR(P579)</f>
        <v>4/6/2011</v>
      </c>
      <c r="M579" s="8" t="str">
        <f>MONTH(L579) &amp; "/" &amp; DAY(L579) &amp; "/" &amp; YEAR(L579)</f>
        <v>4/6/2011</v>
      </c>
      <c r="N579" s="8" t="str">
        <f>RIGHT(M579,4)</f>
        <v>2011</v>
      </c>
      <c r="O579">
        <v>1302066000</v>
      </c>
      <c r="P579" s="9">
        <v>40639.208333333336</v>
      </c>
      <c r="Q579" s="8" t="str">
        <f>MONTH(P579) &amp; "/" &amp; DAY(P579) &amp; "/" &amp; YEAR(P579)</f>
        <v>4/6/2011</v>
      </c>
      <c r="R579" t="b">
        <v>0</v>
      </c>
      <c r="S579" t="b">
        <v>0</v>
      </c>
      <c r="T579" t="s">
        <v>159</v>
      </c>
      <c r="U579" s="5">
        <f>E579/D579</f>
        <v>0.18853658536585366</v>
      </c>
      <c r="V579" s="13">
        <f>AVERAGE(E579:E1578)</f>
        <v>40363.877068557922</v>
      </c>
      <c r="W579" t="str" cm="1">
        <f t="array" ref="W579:X579">_xlfn.TEXTSPLIT(T579,"/")</f>
        <v>music</v>
      </c>
      <c r="X579" t="str">
        <v>jazz</v>
      </c>
      <c r="Y579" s="1">
        <v>1</v>
      </c>
      <c r="Z579">
        <v>0</v>
      </c>
      <c r="AA579">
        <v>0</v>
      </c>
      <c r="AB579">
        <v>0</v>
      </c>
    </row>
    <row r="580" spans="1:28" ht="19.5" x14ac:dyDescent="0.4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 s="9">
        <v>40878.25</v>
      </c>
      <c r="L580" s="9" t="str">
        <f>MONTH(P580) &amp; "/" &amp; DAY(P580) &amp; "/" &amp; YEAR(P580)</f>
        <v>12/4/2011</v>
      </c>
      <c r="M580" s="8" t="str">
        <f>MONTH(L580) &amp; "/" &amp; DAY(L580) &amp; "/" &amp; YEAR(L580)</f>
        <v>12/4/2011</v>
      </c>
      <c r="N580" s="8" t="str">
        <f>RIGHT(M580,4)</f>
        <v>2011</v>
      </c>
      <c r="O580">
        <v>1322978400</v>
      </c>
      <c r="P580" s="9">
        <v>40881.25</v>
      </c>
      <c r="Q580" s="8" t="str">
        <f>MONTH(P580) &amp; "/" &amp; DAY(P580) &amp; "/" &amp; YEAR(P580)</f>
        <v>12/4/2011</v>
      </c>
      <c r="R580" t="b">
        <v>0</v>
      </c>
      <c r="S580" t="b">
        <v>0</v>
      </c>
      <c r="T580" t="s">
        <v>474</v>
      </c>
      <c r="U580" s="5">
        <f>E580/D580</f>
        <v>0.1675440414507772</v>
      </c>
      <c r="V580" s="13">
        <f>AVERAGE(E580:E1579)</f>
        <v>40455.862559241708</v>
      </c>
      <c r="W580" t="str" cm="1">
        <f t="array" ref="W580:X580">_xlfn.TEXTSPLIT(T580,"/")</f>
        <v>film &amp; video</v>
      </c>
      <c r="X580" t="str">
        <v>science fiction</v>
      </c>
      <c r="Y580" s="1">
        <v>0</v>
      </c>
      <c r="Z580">
        <v>0</v>
      </c>
      <c r="AA580">
        <v>0</v>
      </c>
      <c r="AB580">
        <v>1</v>
      </c>
    </row>
    <row r="581" spans="1:28" ht="19.5" x14ac:dyDescent="0.4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 s="9">
        <v>40762.208333333336</v>
      </c>
      <c r="L581" s="9" t="str">
        <f>MONTH(P581) &amp; "/" &amp; DAY(P581) &amp; "/" &amp; YEAR(P581)</f>
        <v>8/19/2011</v>
      </c>
      <c r="M581" s="8" t="str">
        <f>MONTH(L581) &amp; "/" &amp; DAY(L581) &amp; "/" &amp; YEAR(L581)</f>
        <v>8/19/2011</v>
      </c>
      <c r="N581" s="8" t="str">
        <f>RIGHT(M581,4)</f>
        <v>2011</v>
      </c>
      <c r="O581">
        <v>1313730000</v>
      </c>
      <c r="P581" s="9">
        <v>40774.208333333336</v>
      </c>
      <c r="Q581" s="8" t="str">
        <f>MONTH(P581) &amp; "/" &amp; DAY(P581) &amp; "/" &amp; YEAR(P581)</f>
        <v>8/19/2011</v>
      </c>
      <c r="R581" t="b">
        <v>0</v>
      </c>
      <c r="S581" t="b">
        <v>0</v>
      </c>
      <c r="T581" t="s">
        <v>159</v>
      </c>
      <c r="U581" s="5">
        <f>E581/D581</f>
        <v>1.0111290322580646</v>
      </c>
      <c r="V581" s="13">
        <f>AVERAGE(E581:E1580)</f>
        <v>40513.553444180521</v>
      </c>
      <c r="W581" t="str" cm="1">
        <f t="array" ref="W581:X581">_xlfn.TEXTSPLIT(T581,"/")</f>
        <v>music</v>
      </c>
      <c r="X581" t="str">
        <v>jazz</v>
      </c>
      <c r="Y581" s="1">
        <v>0</v>
      </c>
      <c r="Z581">
        <v>0</v>
      </c>
      <c r="AA581">
        <v>0</v>
      </c>
      <c r="AB581">
        <v>0</v>
      </c>
    </row>
    <row r="582" spans="1:28" ht="19.5" x14ac:dyDescent="0.4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 s="9">
        <v>41696.25</v>
      </c>
      <c r="L582" s="9" t="str">
        <f>MONTH(P582) &amp; "/" &amp; DAY(P582) &amp; "/" &amp; YEAR(P582)</f>
        <v>3/6/2014</v>
      </c>
      <c r="M582" s="8" t="str">
        <f>MONTH(L582) &amp; "/" &amp; DAY(L582) &amp; "/" &amp; YEAR(L582)</f>
        <v>3/6/2014</v>
      </c>
      <c r="N582" s="8" t="str">
        <f>RIGHT(M582,4)</f>
        <v>2014</v>
      </c>
      <c r="O582">
        <v>1394085600</v>
      </c>
      <c r="P582" s="9">
        <v>41704.25</v>
      </c>
      <c r="Q582" s="8" t="str">
        <f>MONTH(P582) &amp; "/" &amp; DAY(P582) &amp; "/" &amp; YEAR(P582)</f>
        <v>3/6/2014</v>
      </c>
      <c r="R582" t="b">
        <v>0</v>
      </c>
      <c r="S582" t="b">
        <v>0</v>
      </c>
      <c r="T582" t="s">
        <v>33</v>
      </c>
      <c r="U582" s="5">
        <f>E582/D582</f>
        <v>3.4150228310502282</v>
      </c>
      <c r="V582" s="13">
        <f>AVERAGE(E582:E1581)</f>
        <v>40595.088095238098</v>
      </c>
      <c r="W582" t="str" cm="1">
        <f t="array" ref="W582:X582">_xlfn.TEXTSPLIT(T582,"/")</f>
        <v>theater</v>
      </c>
      <c r="X582" t="str">
        <v>plays</v>
      </c>
      <c r="Y582" s="1">
        <v>0</v>
      </c>
      <c r="Z582">
        <v>0</v>
      </c>
      <c r="AA582">
        <v>0</v>
      </c>
      <c r="AB582">
        <v>0</v>
      </c>
    </row>
    <row r="583" spans="1:28" ht="19.5" x14ac:dyDescent="0.4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 s="9">
        <v>40662.208333333336</v>
      </c>
      <c r="L583" s="9" t="str">
        <f>MONTH(P583) &amp; "/" &amp; DAY(P583) &amp; "/" &amp; YEAR(P583)</f>
        <v>5/14/2011</v>
      </c>
      <c r="M583" s="8" t="str">
        <f>MONTH(L583) &amp; "/" &amp; DAY(L583) &amp; "/" &amp; YEAR(L583)</f>
        <v>5/14/2011</v>
      </c>
      <c r="N583" s="8" t="str">
        <f>RIGHT(M583,4)</f>
        <v>2011</v>
      </c>
      <c r="O583">
        <v>1305349200</v>
      </c>
      <c r="P583" s="9">
        <v>40677.208333333336</v>
      </c>
      <c r="Q583" s="8" t="str">
        <f>MONTH(P583) &amp; "/" &amp; DAY(P583) &amp; "/" &amp; YEAR(P583)</f>
        <v>5/14/2011</v>
      </c>
      <c r="R583" t="b">
        <v>0</v>
      </c>
      <c r="S583" t="b">
        <v>0</v>
      </c>
      <c r="T583" t="s">
        <v>28</v>
      </c>
      <c r="U583" s="5">
        <f>E583/D583</f>
        <v>0.64016666666666666</v>
      </c>
      <c r="V583" s="13">
        <f>AVERAGE(E583:E1582)</f>
        <v>40334.985680190934</v>
      </c>
      <c r="W583" t="str" cm="1">
        <f t="array" ref="W583:X583">_xlfn.TEXTSPLIT(T583,"/")</f>
        <v>technology</v>
      </c>
      <c r="X583" t="str">
        <v>web</v>
      </c>
      <c r="Y583" s="1">
        <v>0</v>
      </c>
      <c r="Z583">
        <v>0</v>
      </c>
      <c r="AA583">
        <v>0</v>
      </c>
      <c r="AB583">
        <v>1</v>
      </c>
    </row>
    <row r="584" spans="1:28" ht="19.5" x14ac:dyDescent="0.4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 s="9">
        <v>42165.208333333328</v>
      </c>
      <c r="L584" s="9" t="str">
        <f>MONTH(P584) &amp; "/" &amp; DAY(P584) &amp; "/" &amp; YEAR(P584)</f>
        <v>6/15/2015</v>
      </c>
      <c r="M584" s="8" t="str">
        <f>MONTH(L584) &amp; "/" &amp; DAY(L584) &amp; "/" &amp; YEAR(L584)</f>
        <v>6/15/2015</v>
      </c>
      <c r="N584" s="8" t="str">
        <f>RIGHT(M584,4)</f>
        <v>2015</v>
      </c>
      <c r="O584">
        <v>1434344400</v>
      </c>
      <c r="P584" s="9">
        <v>42170.208333333328</v>
      </c>
      <c r="Q584" s="8" t="str">
        <f>MONTH(P584) &amp; "/" &amp; DAY(P584) &amp; "/" &amp; YEAR(P584)</f>
        <v>6/15/2015</v>
      </c>
      <c r="R584" t="b">
        <v>0</v>
      </c>
      <c r="S584" t="b">
        <v>1</v>
      </c>
      <c r="T584" t="s">
        <v>89</v>
      </c>
      <c r="U584" s="5">
        <f>E584/D584</f>
        <v>0.5208045977011494</v>
      </c>
      <c r="V584" s="13">
        <f>AVERAGE(E584:E1583)</f>
        <v>40422.291866028711</v>
      </c>
      <c r="W584" t="str" cm="1">
        <f t="array" ref="W584:X584">_xlfn.TEXTSPLIT(T584,"/")</f>
        <v>games</v>
      </c>
      <c r="X584" t="str">
        <v>video games</v>
      </c>
      <c r="Y584" s="1">
        <v>0</v>
      </c>
      <c r="Z584">
        <v>0</v>
      </c>
      <c r="AA584">
        <v>0</v>
      </c>
      <c r="AB584">
        <v>1</v>
      </c>
    </row>
    <row r="585" spans="1:28" ht="33.75" x14ac:dyDescent="0.4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 s="9">
        <v>40959.25</v>
      </c>
      <c r="L585" s="9" t="str">
        <f>MONTH(P585) &amp; "/" &amp; DAY(P585) &amp; "/" &amp; YEAR(P585)</f>
        <v>3/8/2012</v>
      </c>
      <c r="M585" s="8" t="str">
        <f>MONTH(L585) &amp; "/" &amp; DAY(L585) &amp; "/" &amp; YEAR(L585)</f>
        <v>3/8/2012</v>
      </c>
      <c r="N585" s="8" t="str">
        <f>RIGHT(M585,4)</f>
        <v>2012</v>
      </c>
      <c r="O585">
        <v>1331186400</v>
      </c>
      <c r="P585" s="9">
        <v>40976.25</v>
      </c>
      <c r="Q585" s="8" t="str">
        <f>MONTH(P585) &amp; "/" &amp; DAY(P585) &amp; "/" &amp; YEAR(P585)</f>
        <v>3/8/2012</v>
      </c>
      <c r="R585" t="b">
        <v>0</v>
      </c>
      <c r="S585" t="b">
        <v>0</v>
      </c>
      <c r="T585" t="s">
        <v>42</v>
      </c>
      <c r="U585" s="5">
        <f>E585/D585</f>
        <v>3.2240211640211642</v>
      </c>
      <c r="V585" s="13">
        <f>AVERAGE(E585:E1584)</f>
        <v>40508.362110311748</v>
      </c>
      <c r="W585" t="str" cm="1">
        <f t="array" ref="W585:X585">_xlfn.TEXTSPLIT(T585,"/")</f>
        <v>film &amp; video</v>
      </c>
      <c r="X585" t="str">
        <v>documentary</v>
      </c>
      <c r="Y585" s="1">
        <v>0</v>
      </c>
      <c r="Z585">
        <v>0</v>
      </c>
      <c r="AA585">
        <v>0</v>
      </c>
      <c r="AB585">
        <v>0</v>
      </c>
    </row>
    <row r="586" spans="1:28" ht="19.5" x14ac:dyDescent="0.4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 s="9">
        <v>41024.208333333336</v>
      </c>
      <c r="L586" s="9" t="str">
        <f>MONTH(P586) &amp; "/" &amp; DAY(P586) &amp; "/" &amp; YEAR(P586)</f>
        <v>5/9/2012</v>
      </c>
      <c r="M586" s="8" t="str">
        <f>MONTH(L586) &amp; "/" &amp; DAY(L586) &amp; "/" &amp; YEAR(L586)</f>
        <v>5/9/2012</v>
      </c>
      <c r="N586" s="8" t="str">
        <f>RIGHT(M586,4)</f>
        <v>2012</v>
      </c>
      <c r="O586">
        <v>1336539600</v>
      </c>
      <c r="P586" s="9">
        <v>41038.208333333336</v>
      </c>
      <c r="Q586" s="8" t="str">
        <f>MONTH(P586) &amp; "/" &amp; DAY(P586) &amp; "/" &amp; YEAR(P586)</f>
        <v>5/9/2012</v>
      </c>
      <c r="R586" t="b">
        <v>0</v>
      </c>
      <c r="S586" t="b">
        <v>0</v>
      </c>
      <c r="T586" t="s">
        <v>28</v>
      </c>
      <c r="U586" s="5">
        <f>E586/D586</f>
        <v>1.1950810185185186</v>
      </c>
      <c r="V586" s="13">
        <f>AVERAGE(E586:E1585)</f>
        <v>40459.262019230766</v>
      </c>
      <c r="W586" t="str" cm="1">
        <f t="array" ref="W586:X586">_xlfn.TEXTSPLIT(T586,"/")</f>
        <v>technology</v>
      </c>
      <c r="X586" t="str">
        <v>web</v>
      </c>
      <c r="Y586" s="1">
        <v>0</v>
      </c>
      <c r="Z586">
        <v>0</v>
      </c>
      <c r="AA586">
        <v>0</v>
      </c>
      <c r="AB586">
        <v>0</v>
      </c>
    </row>
    <row r="587" spans="1:28" ht="19.5" x14ac:dyDescent="0.4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 s="9">
        <v>40255.208333333336</v>
      </c>
      <c r="L587" s="9" t="str">
        <f>MONTH(P587) &amp; "/" &amp; DAY(P587) &amp; "/" &amp; YEAR(P587)</f>
        <v>3/28/2010</v>
      </c>
      <c r="M587" s="8" t="str">
        <f>MONTH(L587) &amp; "/" &amp; DAY(L587) &amp; "/" &amp; YEAR(L587)</f>
        <v>3/28/2010</v>
      </c>
      <c r="N587" s="8" t="str">
        <f>RIGHT(M587,4)</f>
        <v>2010</v>
      </c>
      <c r="O587">
        <v>1269752400</v>
      </c>
      <c r="P587" s="9">
        <v>40265.208333333336</v>
      </c>
      <c r="Q587" s="8" t="str">
        <f>MONTH(P587) &amp; "/" &amp; DAY(P587) &amp; "/" &amp; YEAR(P587)</f>
        <v>3/28/2010</v>
      </c>
      <c r="R587" t="b">
        <v>0</v>
      </c>
      <c r="S587" t="b">
        <v>0</v>
      </c>
      <c r="T587" t="s">
        <v>206</v>
      </c>
      <c r="U587" s="5">
        <f>E587/D587</f>
        <v>1.4679775280898877</v>
      </c>
      <c r="V587" s="13">
        <f>AVERAGE(E587:E1586)</f>
        <v>40307.946987951807</v>
      </c>
      <c r="W587" t="str" cm="1">
        <f t="array" ref="W587:X587">_xlfn.TEXTSPLIT(T587,"/")</f>
        <v>publishing</v>
      </c>
      <c r="X587" t="str">
        <v>translations</v>
      </c>
      <c r="Y587" s="1">
        <v>0</v>
      </c>
      <c r="Z587">
        <v>0</v>
      </c>
      <c r="AA587">
        <v>0</v>
      </c>
      <c r="AB587">
        <v>0</v>
      </c>
    </row>
    <row r="588" spans="1:28" ht="19.5" x14ac:dyDescent="0.4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 s="9">
        <v>40499.25</v>
      </c>
      <c r="L588" s="9" t="str">
        <f>MONTH(P588) &amp; "/" &amp; DAY(P588) &amp; "/" &amp; YEAR(P588)</f>
        <v>12/6/2010</v>
      </c>
      <c r="M588" s="8" t="str">
        <f>MONTH(L588) &amp; "/" &amp; DAY(L588) &amp; "/" &amp; YEAR(L588)</f>
        <v>12/6/2010</v>
      </c>
      <c r="N588" s="8" t="str">
        <f>RIGHT(M588,4)</f>
        <v>2010</v>
      </c>
      <c r="O588">
        <v>1291615200</v>
      </c>
      <c r="P588" s="9">
        <v>40518.25</v>
      </c>
      <c r="Q588" s="8" t="str">
        <f>MONTH(P588) &amp; "/" &amp; DAY(P588) &amp; "/" &amp; YEAR(P588)</f>
        <v>12/6/2010</v>
      </c>
      <c r="R588" t="b">
        <v>0</v>
      </c>
      <c r="S588" t="b">
        <v>0</v>
      </c>
      <c r="T588" t="s">
        <v>23</v>
      </c>
      <c r="U588" s="5">
        <f>E588/D588</f>
        <v>9.5057142857142853</v>
      </c>
      <c r="V588" s="13">
        <f>AVERAGE(E588:E1587)</f>
        <v>40373.751207729467</v>
      </c>
      <c r="W588" t="str" cm="1">
        <f t="array" ref="W588:X588">_xlfn.TEXTSPLIT(T588,"/")</f>
        <v>music</v>
      </c>
      <c r="X588" t="str">
        <v>rock</v>
      </c>
      <c r="Y588" s="1">
        <v>0</v>
      </c>
      <c r="Z588">
        <v>0</v>
      </c>
      <c r="AA588">
        <v>0</v>
      </c>
      <c r="AB588">
        <v>0</v>
      </c>
    </row>
    <row r="589" spans="1:28" ht="19.5" x14ac:dyDescent="0.4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 s="9">
        <v>43484.25</v>
      </c>
      <c r="L589" s="9" t="str">
        <f>MONTH(P589) &amp; "/" &amp; DAY(P589) &amp; "/" &amp; YEAR(P589)</f>
        <v>3/12/2019</v>
      </c>
      <c r="M589" s="8" t="str">
        <f>MONTH(L589) &amp; "/" &amp; DAY(L589) &amp; "/" &amp; YEAR(L589)</f>
        <v>3/12/2019</v>
      </c>
      <c r="N589" s="8" t="str">
        <f>RIGHT(M589,4)</f>
        <v>2019</v>
      </c>
      <c r="O589">
        <v>1552366800</v>
      </c>
      <c r="P589" s="9">
        <v>43536.208333333328</v>
      </c>
      <c r="Q589" s="8" t="str">
        <f>MONTH(P589) &amp; "/" &amp; DAY(P589) &amp; "/" &amp; YEAR(P589)</f>
        <v>3/12/2019</v>
      </c>
      <c r="R589" t="b">
        <v>0</v>
      </c>
      <c r="S589" t="b">
        <v>1</v>
      </c>
      <c r="T589" t="s">
        <v>17</v>
      </c>
      <c r="U589" s="5">
        <f>E589/D589</f>
        <v>0.72893617021276591</v>
      </c>
      <c r="V589" s="13">
        <f>AVERAGE(E589:E1588)</f>
        <v>40455.397094430991</v>
      </c>
      <c r="W589" t="str" cm="1">
        <f t="array" ref="W589:X589">_xlfn.TEXTSPLIT(T589,"/")</f>
        <v>food</v>
      </c>
      <c r="X589" t="str">
        <v>food trucks</v>
      </c>
      <c r="Y589" s="1">
        <v>0</v>
      </c>
      <c r="Z589">
        <v>0</v>
      </c>
      <c r="AA589">
        <v>0</v>
      </c>
      <c r="AB589">
        <v>1</v>
      </c>
    </row>
    <row r="590" spans="1:28" ht="19.5" x14ac:dyDescent="0.4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 s="9">
        <v>40262.208333333336</v>
      </c>
      <c r="L590" s="9" t="str">
        <f>MONTH(P590) &amp; "/" &amp; DAY(P590) &amp; "/" &amp; YEAR(P590)</f>
        <v>4/25/2010</v>
      </c>
      <c r="M590" s="8" t="str">
        <f>MONTH(L590) &amp; "/" &amp; DAY(L590) &amp; "/" &amp; YEAR(L590)</f>
        <v>4/25/2010</v>
      </c>
      <c r="N590" s="8" t="str">
        <f>RIGHT(M590,4)</f>
        <v>2010</v>
      </c>
      <c r="O590">
        <v>1272171600</v>
      </c>
      <c r="P590" s="9">
        <v>40293.208333333336</v>
      </c>
      <c r="Q590" s="8" t="str">
        <f>MONTH(P590) &amp; "/" &amp; DAY(P590) &amp; "/" &amp; YEAR(P590)</f>
        <v>4/25/2010</v>
      </c>
      <c r="R590" t="b">
        <v>0</v>
      </c>
      <c r="S590" t="b">
        <v>0</v>
      </c>
      <c r="T590" t="s">
        <v>33</v>
      </c>
      <c r="U590" s="5">
        <f>E590/D590</f>
        <v>0.7900824873096447</v>
      </c>
      <c r="V590" s="13">
        <f>AVERAGE(E590:E1589)</f>
        <v>40536.958737864079</v>
      </c>
      <c r="W590" t="str" cm="1">
        <f t="array" ref="W590:X590">_xlfn.TEXTSPLIT(T590,"/")</f>
        <v>theater</v>
      </c>
      <c r="X590" t="str">
        <v>plays</v>
      </c>
      <c r="Y590" s="1">
        <v>0</v>
      </c>
      <c r="Z590">
        <v>0</v>
      </c>
      <c r="AA590">
        <v>0</v>
      </c>
      <c r="AB590">
        <v>1</v>
      </c>
    </row>
    <row r="591" spans="1:28" ht="19.5" x14ac:dyDescent="0.4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 s="9">
        <v>42190.208333333328</v>
      </c>
      <c r="L591" s="9" t="str">
        <f>MONTH(P591) &amp; "/" &amp; DAY(P591) &amp; "/" &amp; YEAR(P591)</f>
        <v>7/12/2015</v>
      </c>
      <c r="M591" s="8" t="str">
        <f>MONTH(L591) &amp; "/" &amp; DAY(L591) &amp; "/" &amp; YEAR(L591)</f>
        <v>7/12/2015</v>
      </c>
      <c r="N591" s="8" t="str">
        <f>RIGHT(M591,4)</f>
        <v>2015</v>
      </c>
      <c r="O591">
        <v>1436677200</v>
      </c>
      <c r="P591" s="9">
        <v>42197.208333333328</v>
      </c>
      <c r="Q591" s="8" t="str">
        <f>MONTH(P591) &amp; "/" &amp; DAY(P591) &amp; "/" &amp; YEAR(P591)</f>
        <v>7/12/2015</v>
      </c>
      <c r="R591" t="b">
        <v>0</v>
      </c>
      <c r="S591" t="b">
        <v>0</v>
      </c>
      <c r="T591" t="s">
        <v>42</v>
      </c>
      <c r="U591" s="5">
        <f>E591/D591</f>
        <v>0.64721518987341775</v>
      </c>
      <c r="V591" s="13">
        <f>AVERAGE(E591:E1590)</f>
        <v>40332.627737226278</v>
      </c>
      <c r="W591" t="str" cm="1">
        <f t="array" ref="W591:X591">_xlfn.TEXTSPLIT(T591,"/")</f>
        <v>film &amp; video</v>
      </c>
      <c r="X591" t="str">
        <v>documentary</v>
      </c>
      <c r="Y591" s="1">
        <v>0</v>
      </c>
      <c r="Z591">
        <v>0</v>
      </c>
      <c r="AA591">
        <v>0</v>
      </c>
      <c r="AB591">
        <v>1</v>
      </c>
    </row>
    <row r="592" spans="1:28" ht="33.75" x14ac:dyDescent="0.4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 s="9">
        <v>41994.25</v>
      </c>
      <c r="L592" s="9" t="str">
        <f>MONTH(P592) &amp; "/" &amp; DAY(P592) &amp; "/" &amp; YEAR(P592)</f>
        <v>1/1/2015</v>
      </c>
      <c r="M592" s="8" t="str">
        <f>MONTH(L592) &amp; "/" &amp; DAY(L592) &amp; "/" &amp; YEAR(L592)</f>
        <v>1/1/2015</v>
      </c>
      <c r="N592" s="8" t="str">
        <f>RIGHT(M592,4)</f>
        <v>2015</v>
      </c>
      <c r="O592">
        <v>1420092000</v>
      </c>
      <c r="P592" s="9">
        <v>42005.25</v>
      </c>
      <c r="Q592" s="8" t="str">
        <f>MONTH(P592) &amp; "/" &amp; DAY(P592) &amp; "/" &amp; YEAR(P592)</f>
        <v>1/1/2015</v>
      </c>
      <c r="R592" t="b">
        <v>0</v>
      </c>
      <c r="S592" t="b">
        <v>0</v>
      </c>
      <c r="T592" t="s">
        <v>133</v>
      </c>
      <c r="U592" s="5">
        <f>E592/D592</f>
        <v>0.82028169014084507</v>
      </c>
      <c r="V592" s="13">
        <f>AVERAGE(E592:E1591)</f>
        <v>40418.529268292681</v>
      </c>
      <c r="W592" t="str" cm="1">
        <f t="array" ref="W592:X592">_xlfn.TEXTSPLIT(T592,"/")</f>
        <v>publishing</v>
      </c>
      <c r="X592" t="str">
        <v>radio &amp; podcasts</v>
      </c>
      <c r="Y592" s="1">
        <v>0</v>
      </c>
      <c r="Z592">
        <v>0</v>
      </c>
      <c r="AA592">
        <v>0</v>
      </c>
      <c r="AB592">
        <v>1</v>
      </c>
    </row>
    <row r="593" spans="1:28" ht="19.5" x14ac:dyDescent="0.4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 s="9">
        <v>40373.208333333336</v>
      </c>
      <c r="L593" s="9" t="str">
        <f>MONTH(P593) &amp; "/" &amp; DAY(P593) &amp; "/" &amp; YEAR(P593)</f>
        <v>7/24/2010</v>
      </c>
      <c r="M593" s="8" t="str">
        <f>MONTH(L593) &amp; "/" &amp; DAY(L593) &amp; "/" &amp; YEAR(L593)</f>
        <v>7/24/2010</v>
      </c>
      <c r="N593" s="8" t="str">
        <f>RIGHT(M593,4)</f>
        <v>2010</v>
      </c>
      <c r="O593">
        <v>1279947600</v>
      </c>
      <c r="P593" s="9">
        <v>40383.208333333336</v>
      </c>
      <c r="Q593" s="8" t="str">
        <f>MONTH(P593) &amp; "/" &amp; DAY(P593) &amp; "/" &amp; YEAR(P593)</f>
        <v>7/24/2010</v>
      </c>
      <c r="R593" t="b">
        <v>0</v>
      </c>
      <c r="S593" t="b">
        <v>0</v>
      </c>
      <c r="T593" t="s">
        <v>89</v>
      </c>
      <c r="U593" s="5">
        <f>E593/D593</f>
        <v>10.376666666666667</v>
      </c>
      <c r="V593" s="13">
        <f>AVERAGE(E593:E1592)</f>
        <v>40503.112469437656</v>
      </c>
      <c r="W593" t="str" cm="1">
        <f t="array" ref="W593:X593">_xlfn.TEXTSPLIT(T593,"/")</f>
        <v>games</v>
      </c>
      <c r="X593" t="str">
        <v>video games</v>
      </c>
      <c r="Y593" s="1">
        <v>0</v>
      </c>
      <c r="Z593">
        <v>0</v>
      </c>
      <c r="AA593">
        <v>0</v>
      </c>
      <c r="AB593">
        <v>0</v>
      </c>
    </row>
    <row r="594" spans="1:28" ht="33.75" x14ac:dyDescent="0.4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 s="9">
        <v>41789.208333333336</v>
      </c>
      <c r="L594" s="9" t="str">
        <f>MONTH(P594) &amp; "/" &amp; DAY(P594) &amp; "/" &amp; YEAR(P594)</f>
        <v>6/8/2014</v>
      </c>
      <c r="M594" s="8" t="str">
        <f>MONTH(L594) &amp; "/" &amp; DAY(L594) &amp; "/" &amp; YEAR(L594)</f>
        <v>6/8/2014</v>
      </c>
      <c r="N594" s="8" t="str">
        <f>RIGHT(M594,4)</f>
        <v>2014</v>
      </c>
      <c r="O594">
        <v>1402203600</v>
      </c>
      <c r="P594" s="9">
        <v>41798.208333333336</v>
      </c>
      <c r="Q594" s="8" t="str">
        <f>MONTH(P594) &amp; "/" &amp; DAY(P594) &amp; "/" &amp; YEAR(P594)</f>
        <v>6/8/2014</v>
      </c>
      <c r="R594" t="b">
        <v>0</v>
      </c>
      <c r="S594" t="b">
        <v>0</v>
      </c>
      <c r="T594" t="s">
        <v>33</v>
      </c>
      <c r="U594" s="5">
        <f>E594/D594</f>
        <v>0.12910076530612244</v>
      </c>
      <c r="V594" s="13">
        <f>AVERAGE(E594:E1593)</f>
        <v>40587.125</v>
      </c>
      <c r="W594" t="str" cm="1">
        <f t="array" ref="W594:X594">_xlfn.TEXTSPLIT(T594,"/")</f>
        <v>theater</v>
      </c>
      <c r="X594" t="str">
        <v>plays</v>
      </c>
      <c r="Y594" s="1">
        <v>0</v>
      </c>
      <c r="Z594">
        <v>0</v>
      </c>
      <c r="AA594">
        <v>0</v>
      </c>
      <c r="AB594">
        <v>1</v>
      </c>
    </row>
    <row r="595" spans="1:28" ht="19.5" x14ac:dyDescent="0.4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 s="9">
        <v>41724.208333333336</v>
      </c>
      <c r="L595" s="9" t="str">
        <f>MONTH(P595) &amp; "/" &amp; DAY(P595) &amp; "/" &amp; YEAR(P595)</f>
        <v>4/8/2014</v>
      </c>
      <c r="M595" s="8" t="str">
        <f>MONTH(L595) &amp; "/" &amp; DAY(L595) &amp; "/" &amp; YEAR(L595)</f>
        <v>4/8/2014</v>
      </c>
      <c r="N595" s="8" t="str">
        <f>RIGHT(M595,4)</f>
        <v>2014</v>
      </c>
      <c r="O595">
        <v>1396933200</v>
      </c>
      <c r="P595" s="9">
        <v>41737.208333333336</v>
      </c>
      <c r="Q595" s="8" t="str">
        <f>MONTH(P595) &amp; "/" &amp; DAY(P595) &amp; "/" &amp; YEAR(P595)</f>
        <v>4/8/2014</v>
      </c>
      <c r="R595" t="b">
        <v>0</v>
      </c>
      <c r="S595" t="b">
        <v>0</v>
      </c>
      <c r="T595" t="s">
        <v>71</v>
      </c>
      <c r="U595" s="5">
        <f>E595/D595</f>
        <v>1.5484210526315789</v>
      </c>
      <c r="V595" s="13">
        <f>AVERAGE(E595:E1594)</f>
        <v>40637.110565110568</v>
      </c>
      <c r="W595" t="str" cm="1">
        <f t="array" ref="W595:X595">_xlfn.TEXTSPLIT(T595,"/")</f>
        <v>film &amp; video</v>
      </c>
      <c r="X595" t="str">
        <v>animation</v>
      </c>
      <c r="Y595" s="1">
        <v>0</v>
      </c>
      <c r="Z595">
        <v>0</v>
      </c>
      <c r="AA595">
        <v>0</v>
      </c>
      <c r="AB595">
        <v>0</v>
      </c>
    </row>
    <row r="596" spans="1:28" ht="33.75" x14ac:dyDescent="0.4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 s="9">
        <v>42548.208333333328</v>
      </c>
      <c r="L596" s="9" t="str">
        <f>MONTH(P596) &amp; "/" &amp; DAY(P596) &amp; "/" &amp; YEAR(P596)</f>
        <v>6/30/2016</v>
      </c>
      <c r="M596" s="8" t="str">
        <f>MONTH(L596) &amp; "/" &amp; DAY(L596) &amp; "/" &amp; YEAR(L596)</f>
        <v>6/30/2016</v>
      </c>
      <c r="N596" s="8" t="str">
        <f>RIGHT(M596,4)</f>
        <v>2016</v>
      </c>
      <c r="O596">
        <v>1467262800</v>
      </c>
      <c r="P596" s="9">
        <v>42551.208333333328</v>
      </c>
      <c r="Q596" s="8" t="str">
        <f>MONTH(P596) &amp; "/" &amp; DAY(P596) &amp; "/" &amp; YEAR(P596)</f>
        <v>6/30/2016</v>
      </c>
      <c r="R596" t="b">
        <v>0</v>
      </c>
      <c r="S596" t="b">
        <v>1</v>
      </c>
      <c r="T596" t="s">
        <v>33</v>
      </c>
      <c r="U596" s="5">
        <f>E596/D596</f>
        <v>7.0991735537190084E-2</v>
      </c>
      <c r="V596" s="13">
        <f>AVERAGE(E596:E1595)</f>
        <v>40273.438423645319</v>
      </c>
      <c r="W596" t="str" cm="1">
        <f t="array" ref="W596:X596">_xlfn.TEXTSPLIT(T596,"/")</f>
        <v>theater</v>
      </c>
      <c r="X596" t="str">
        <v>plays</v>
      </c>
      <c r="Y596" s="1">
        <v>0</v>
      </c>
      <c r="Z596">
        <v>0</v>
      </c>
      <c r="AA596">
        <v>0</v>
      </c>
      <c r="AB596">
        <v>1</v>
      </c>
    </row>
    <row r="597" spans="1:28" ht="33.75" x14ac:dyDescent="0.4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 s="9">
        <v>40253.208333333336</v>
      </c>
      <c r="L597" s="9" t="str">
        <f>MONTH(P597) &amp; "/" &amp; DAY(P597) &amp; "/" &amp; YEAR(P597)</f>
        <v>4/6/2010</v>
      </c>
      <c r="M597" s="8" t="str">
        <f>MONTH(L597) &amp; "/" &amp; DAY(L597) &amp; "/" &amp; YEAR(L597)</f>
        <v>4/6/2010</v>
      </c>
      <c r="N597" s="8" t="str">
        <f>RIGHT(M597,4)</f>
        <v>2010</v>
      </c>
      <c r="O597">
        <v>1270530000</v>
      </c>
      <c r="P597" s="9">
        <v>40274.208333333336</v>
      </c>
      <c r="Q597" s="8" t="str">
        <f>MONTH(P597) &amp; "/" &amp; DAY(P597) &amp; "/" &amp; YEAR(P597)</f>
        <v>4/6/2010</v>
      </c>
      <c r="R597" t="b">
        <v>0</v>
      </c>
      <c r="S597" t="b">
        <v>1</v>
      </c>
      <c r="T597" t="s">
        <v>33</v>
      </c>
      <c r="U597" s="5">
        <f>E597/D597</f>
        <v>2.0852773826458035</v>
      </c>
      <c r="V597" s="13">
        <f>AVERAGE(E597:E1596)</f>
        <v>40345.306172839504</v>
      </c>
      <c r="W597" t="str" cm="1">
        <f t="array" ref="W597:X597">_xlfn.TEXTSPLIT(T597,"/")</f>
        <v>theater</v>
      </c>
      <c r="X597" t="str">
        <v>plays</v>
      </c>
      <c r="Y597" s="1">
        <v>0</v>
      </c>
      <c r="Z597">
        <v>0</v>
      </c>
      <c r="AA597">
        <v>0</v>
      </c>
      <c r="AB597">
        <v>0</v>
      </c>
    </row>
    <row r="598" spans="1:28" ht="19.5" x14ac:dyDescent="0.4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 s="9">
        <v>42434.25</v>
      </c>
      <c r="L598" s="9" t="str">
        <f>MONTH(P598) &amp; "/" &amp; DAY(P598) &amp; "/" &amp; YEAR(P598)</f>
        <v>3/12/2016</v>
      </c>
      <c r="M598" s="8" t="str">
        <f>MONTH(L598) &amp; "/" &amp; DAY(L598) &amp; "/" &amp; YEAR(L598)</f>
        <v>3/12/2016</v>
      </c>
      <c r="N598" s="8" t="str">
        <f>RIGHT(M598,4)</f>
        <v>2016</v>
      </c>
      <c r="O598">
        <v>1457762400</v>
      </c>
      <c r="P598" s="9">
        <v>42441.25</v>
      </c>
      <c r="Q598" s="8" t="str">
        <f>MONTH(P598) &amp; "/" &amp; DAY(P598) &amp; "/" &amp; YEAR(P598)</f>
        <v>3/12/2016</v>
      </c>
      <c r="R598" t="b">
        <v>0</v>
      </c>
      <c r="S598" t="b">
        <v>1</v>
      </c>
      <c r="T598" t="s">
        <v>53</v>
      </c>
      <c r="U598" s="5">
        <f>E598/D598</f>
        <v>0.99683544303797467</v>
      </c>
      <c r="V598" s="13">
        <f>AVERAGE(E598:E1597)</f>
        <v>40082.311881188121</v>
      </c>
      <c r="W598" t="str" cm="1">
        <f t="array" ref="W598:X598">_xlfn.TEXTSPLIT(T598,"/")</f>
        <v>film &amp; video</v>
      </c>
      <c r="X598" t="str">
        <v>drama</v>
      </c>
      <c r="Y598" s="1">
        <v>0</v>
      </c>
      <c r="Z598">
        <v>0</v>
      </c>
      <c r="AA598">
        <v>0</v>
      </c>
      <c r="AB598">
        <v>1</v>
      </c>
    </row>
    <row r="599" spans="1:28" ht="19.5" x14ac:dyDescent="0.4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 s="9">
        <v>43786.25</v>
      </c>
      <c r="L599" s="9" t="str">
        <f>MONTH(P599) &amp; "/" &amp; DAY(P599) &amp; "/" &amp; YEAR(P599)</f>
        <v>12/5/2019</v>
      </c>
      <c r="M599" s="8" t="str">
        <f>MONTH(L599) &amp; "/" &amp; DAY(L599) &amp; "/" &amp; YEAR(L599)</f>
        <v>12/5/2019</v>
      </c>
      <c r="N599" s="8" t="str">
        <f>RIGHT(M599,4)</f>
        <v>2019</v>
      </c>
      <c r="O599">
        <v>1575525600</v>
      </c>
      <c r="P599" s="9">
        <v>43804.25</v>
      </c>
      <c r="Q599" s="8" t="str">
        <f>MONTH(P599) &amp; "/" &amp; DAY(P599) &amp; "/" &amp; YEAR(P599)</f>
        <v>12/5/2019</v>
      </c>
      <c r="R599" t="b">
        <v>0</v>
      </c>
      <c r="S599" t="b">
        <v>0</v>
      </c>
      <c r="T599" t="s">
        <v>33</v>
      </c>
      <c r="U599" s="5">
        <f>E599/D599</f>
        <v>2.0159756097560977</v>
      </c>
      <c r="V599" s="13">
        <f>AVERAGE(E599:E1598)</f>
        <v>40162.230769230766</v>
      </c>
      <c r="W599" t="str" cm="1">
        <f t="array" ref="W599:X599">_xlfn.TEXTSPLIT(T599,"/")</f>
        <v>theater</v>
      </c>
      <c r="X599" t="str">
        <v>plays</v>
      </c>
      <c r="Y599" s="1">
        <v>0</v>
      </c>
      <c r="Z599">
        <v>0</v>
      </c>
      <c r="AA599">
        <v>0</v>
      </c>
      <c r="AB599">
        <v>0</v>
      </c>
    </row>
    <row r="600" spans="1:28" ht="19.5" x14ac:dyDescent="0.4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 s="9">
        <v>40344.208333333336</v>
      </c>
      <c r="L600" s="9" t="str">
        <f>MONTH(P600) &amp; "/" &amp; DAY(P600) &amp; "/" &amp; YEAR(P600)</f>
        <v>7/14/2010</v>
      </c>
      <c r="M600" s="8" t="str">
        <f>MONTH(L600) &amp; "/" &amp; DAY(L600) &amp; "/" &amp; YEAR(L600)</f>
        <v>7/14/2010</v>
      </c>
      <c r="N600" s="8" t="str">
        <f>RIGHT(M600,4)</f>
        <v>2010</v>
      </c>
      <c r="O600">
        <v>1279083600</v>
      </c>
      <c r="P600" s="9">
        <v>40373.208333333336</v>
      </c>
      <c r="Q600" s="8" t="str">
        <f>MONTH(P600) &amp; "/" &amp; DAY(P600) &amp; "/" &amp; YEAR(P600)</f>
        <v>7/14/2010</v>
      </c>
      <c r="R600" t="b">
        <v>0</v>
      </c>
      <c r="S600" t="b">
        <v>0</v>
      </c>
      <c r="T600" t="s">
        <v>23</v>
      </c>
      <c r="U600" s="5">
        <f>E600/D600</f>
        <v>1.6209032258064515</v>
      </c>
      <c r="V600" s="13">
        <f>AVERAGE(E600:E1599)</f>
        <v>39892.039800995022</v>
      </c>
      <c r="W600" t="str" cm="1">
        <f t="array" ref="W600:X600">_xlfn.TEXTSPLIT(T600,"/")</f>
        <v>music</v>
      </c>
      <c r="X600" t="str">
        <v>rock</v>
      </c>
      <c r="Y600" s="1">
        <v>0</v>
      </c>
      <c r="Z600">
        <v>0</v>
      </c>
      <c r="AA600">
        <v>0</v>
      </c>
      <c r="AB600">
        <v>0</v>
      </c>
    </row>
    <row r="601" spans="1:28" ht="33.75" x14ac:dyDescent="0.4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 s="9">
        <v>42047.25</v>
      </c>
      <c r="L601" s="9" t="str">
        <f>MONTH(P601) &amp; "/" &amp; DAY(P601) &amp; "/" &amp; YEAR(P601)</f>
        <v>2/20/2015</v>
      </c>
      <c r="M601" s="8" t="str">
        <f>MONTH(L601) &amp; "/" &amp; DAY(L601) &amp; "/" &amp; YEAR(L601)</f>
        <v>2/20/2015</v>
      </c>
      <c r="N601" s="8" t="str">
        <f>RIGHT(M601,4)</f>
        <v>2015</v>
      </c>
      <c r="O601">
        <v>1424412000</v>
      </c>
      <c r="P601" s="9">
        <v>42055.25</v>
      </c>
      <c r="Q601" s="8" t="str">
        <f>MONTH(P601) &amp; "/" &amp; DAY(P601) &amp; "/" &amp; YEAR(P601)</f>
        <v>2/20/2015</v>
      </c>
      <c r="R601" t="b">
        <v>0</v>
      </c>
      <c r="S601" t="b">
        <v>0</v>
      </c>
      <c r="T601" t="s">
        <v>42</v>
      </c>
      <c r="U601" s="5">
        <f>E601/D601</f>
        <v>3.6436208125445471E-2</v>
      </c>
      <c r="V601" s="13">
        <f>AVERAGE(E601:E1600)</f>
        <v>39552.947630922696</v>
      </c>
      <c r="W601" t="str" cm="1">
        <f t="array" ref="W601:X601">_xlfn.TEXTSPLIT(T601,"/")</f>
        <v>film &amp; video</v>
      </c>
      <c r="X601" t="str">
        <v>documentary</v>
      </c>
      <c r="Y601" s="1">
        <v>0</v>
      </c>
      <c r="Z601">
        <v>0</v>
      </c>
      <c r="AA601">
        <v>0</v>
      </c>
      <c r="AB601">
        <v>1</v>
      </c>
    </row>
    <row r="602" spans="1:28" ht="19.5" x14ac:dyDescent="0.4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 s="9">
        <v>41485.208333333336</v>
      </c>
      <c r="L602" s="9" t="str">
        <f>MONTH(P602) &amp; "/" &amp; DAY(P602) &amp; "/" &amp; YEAR(P602)</f>
        <v>8/11/2013</v>
      </c>
      <c r="M602" s="8" t="str">
        <f>MONTH(L602) &amp; "/" &amp; DAY(L602) &amp; "/" &amp; YEAR(L602)</f>
        <v>8/11/2013</v>
      </c>
      <c r="N602" s="8" t="str">
        <f>RIGHT(M602,4)</f>
        <v>2013</v>
      </c>
      <c r="O602">
        <v>1376197200</v>
      </c>
      <c r="P602" s="9">
        <v>41497.208333333336</v>
      </c>
      <c r="Q602" s="8" t="str">
        <f>MONTH(P602) &amp; "/" &amp; DAY(P602) &amp; "/" &amp; YEAR(P602)</f>
        <v>8/11/2013</v>
      </c>
      <c r="R602" t="b">
        <v>0</v>
      </c>
      <c r="S602" t="b">
        <v>0</v>
      </c>
      <c r="T602" t="s">
        <v>17</v>
      </c>
      <c r="U602" s="5">
        <f>E602/D602</f>
        <v>0.05</v>
      </c>
      <c r="V602" s="13">
        <f>AVERAGE(E602:E1601)</f>
        <v>39639.050000000003</v>
      </c>
      <c r="W602" t="str" cm="1">
        <f t="array" ref="W602:X602">_xlfn.TEXTSPLIT(T602,"/")</f>
        <v>food</v>
      </c>
      <c r="X602" t="str">
        <v>food trucks</v>
      </c>
      <c r="Y602" s="1">
        <v>0</v>
      </c>
      <c r="Z602">
        <v>0</v>
      </c>
      <c r="AA602">
        <v>0</v>
      </c>
      <c r="AB602">
        <v>1</v>
      </c>
    </row>
    <row r="603" spans="1:28" ht="19.5" x14ac:dyDescent="0.4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 s="9">
        <v>41789.208333333336</v>
      </c>
      <c r="L603" s="9" t="str">
        <f>MONTH(P603) &amp; "/" &amp; DAY(P603) &amp; "/" &amp; YEAR(P603)</f>
        <v>6/16/2014</v>
      </c>
      <c r="M603" s="8" t="str">
        <f>MONTH(L603) &amp; "/" &amp; DAY(L603) &amp; "/" &amp; YEAR(L603)</f>
        <v>6/16/2014</v>
      </c>
      <c r="N603" s="8" t="str">
        <f>RIGHT(M603,4)</f>
        <v>2014</v>
      </c>
      <c r="O603">
        <v>1402894800</v>
      </c>
      <c r="P603" s="9">
        <v>41806.208333333336</v>
      </c>
      <c r="Q603" s="8" t="str">
        <f>MONTH(P603) &amp; "/" &amp; DAY(P603) &amp; "/" &amp; YEAR(P603)</f>
        <v>6/16/2014</v>
      </c>
      <c r="R603" t="b">
        <v>1</v>
      </c>
      <c r="S603" t="b">
        <v>0</v>
      </c>
      <c r="T603" t="s">
        <v>65</v>
      </c>
      <c r="U603" s="5">
        <f>E603/D603</f>
        <v>2.0663492063492064</v>
      </c>
      <c r="V603" s="13">
        <f>AVERAGE(E603:E1602)</f>
        <v>39738.383458646618</v>
      </c>
      <c r="W603" t="str" cm="1">
        <f t="array" ref="W603:X603">_xlfn.TEXTSPLIT(T603,"/")</f>
        <v>technology</v>
      </c>
      <c r="X603" t="str">
        <v>wearables</v>
      </c>
      <c r="Y603" s="1">
        <v>0</v>
      </c>
      <c r="Z603">
        <v>0</v>
      </c>
      <c r="AA603">
        <v>0</v>
      </c>
      <c r="AB603">
        <v>0</v>
      </c>
    </row>
    <row r="604" spans="1:28" ht="19.5" x14ac:dyDescent="0.4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 s="9">
        <v>42160.208333333328</v>
      </c>
      <c r="L604" s="9" t="str">
        <f>MONTH(P604) &amp; "/" &amp; DAY(P604) &amp; "/" &amp; YEAR(P604)</f>
        <v>6/16/2015</v>
      </c>
      <c r="M604" s="8" t="str">
        <f>MONTH(L604) &amp; "/" &amp; DAY(L604) &amp; "/" &amp; YEAR(L604)</f>
        <v>6/16/2015</v>
      </c>
      <c r="N604" s="8" t="str">
        <f>RIGHT(M604,4)</f>
        <v>2015</v>
      </c>
      <c r="O604">
        <v>1434430800</v>
      </c>
      <c r="P604" s="9">
        <v>42171.208333333328</v>
      </c>
      <c r="Q604" s="8" t="str">
        <f>MONTH(P604) &amp; "/" &amp; DAY(P604) &amp; "/" &amp; YEAR(P604)</f>
        <v>6/16/2015</v>
      </c>
      <c r="R604" t="b">
        <v>0</v>
      </c>
      <c r="S604" t="b">
        <v>0</v>
      </c>
      <c r="T604" t="s">
        <v>33</v>
      </c>
      <c r="U604" s="5">
        <f>E604/D604</f>
        <v>1.2823628691983122</v>
      </c>
      <c r="V604" s="13">
        <f>AVERAGE(E604:E1603)</f>
        <v>39805.520100502516</v>
      </c>
      <c r="W604" t="str" cm="1">
        <f t="array" ref="W604:X604">_xlfn.TEXTSPLIT(T604,"/")</f>
        <v>theater</v>
      </c>
      <c r="X604" t="str">
        <v>plays</v>
      </c>
      <c r="Y604" s="1">
        <v>0</v>
      </c>
      <c r="Z604">
        <v>0</v>
      </c>
      <c r="AA604">
        <v>0</v>
      </c>
      <c r="AB604">
        <v>0</v>
      </c>
    </row>
    <row r="605" spans="1:28" ht="19.5" x14ac:dyDescent="0.4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 s="9">
        <v>43573.208333333328</v>
      </c>
      <c r="L605" s="9" t="str">
        <f>MONTH(P605) &amp; "/" &amp; DAY(P605) &amp; "/" &amp; YEAR(P605)</f>
        <v>5/15/2019</v>
      </c>
      <c r="M605" s="8" t="str">
        <f>MONTH(L605) &amp; "/" &amp; DAY(L605) &amp; "/" &amp; YEAR(L605)</f>
        <v>5/15/2019</v>
      </c>
      <c r="N605" s="8" t="str">
        <f>RIGHT(M605,4)</f>
        <v>2019</v>
      </c>
      <c r="O605">
        <v>1557896400</v>
      </c>
      <c r="P605" s="9">
        <v>43600.208333333328</v>
      </c>
      <c r="Q605" s="8" t="str">
        <f>MONTH(P605) &amp; "/" &amp; DAY(P605) &amp; "/" &amp; YEAR(P605)</f>
        <v>5/15/2019</v>
      </c>
      <c r="R605" t="b">
        <v>0</v>
      </c>
      <c r="S605" t="b">
        <v>0</v>
      </c>
      <c r="T605" t="s">
        <v>33</v>
      </c>
      <c r="U605" s="5">
        <f>E605/D605</f>
        <v>1.1966037735849056</v>
      </c>
      <c r="V605" s="13">
        <f>AVERAGE(E605:E1604)</f>
        <v>39676.123425692698</v>
      </c>
      <c r="W605" t="str" cm="1">
        <f t="array" ref="W605:X605">_xlfn.TEXTSPLIT(T605,"/")</f>
        <v>theater</v>
      </c>
      <c r="X605" t="str">
        <v>plays</v>
      </c>
      <c r="Y605" s="1">
        <v>0</v>
      </c>
      <c r="Z605">
        <v>0</v>
      </c>
      <c r="AA605">
        <v>0</v>
      </c>
      <c r="AB605">
        <v>0</v>
      </c>
    </row>
    <row r="606" spans="1:28" ht="19.5" x14ac:dyDescent="0.4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 s="9">
        <v>40565.25</v>
      </c>
      <c r="L606" s="9" t="str">
        <f>MONTH(P606) &amp; "/" &amp; DAY(P606) &amp; "/" &amp; YEAR(P606)</f>
        <v>2/12/2011</v>
      </c>
      <c r="M606" s="8" t="str">
        <f>MONTH(L606) &amp; "/" &amp; DAY(L606) &amp; "/" &amp; YEAR(L606)</f>
        <v>2/12/2011</v>
      </c>
      <c r="N606" s="8" t="str">
        <f>RIGHT(M606,4)</f>
        <v>2011</v>
      </c>
      <c r="O606">
        <v>1297490400</v>
      </c>
      <c r="P606" s="9">
        <v>40586.25</v>
      </c>
      <c r="Q606" s="8" t="str">
        <f>MONTH(P606) &amp; "/" &amp; DAY(P606) &amp; "/" &amp; YEAR(P606)</f>
        <v>2/12/2011</v>
      </c>
      <c r="R606" t="b">
        <v>0</v>
      </c>
      <c r="S606" t="b">
        <v>0</v>
      </c>
      <c r="T606" t="s">
        <v>33</v>
      </c>
      <c r="U606" s="5">
        <f>E606/D606</f>
        <v>1.7073055242390078</v>
      </c>
      <c r="V606" s="13">
        <f>AVERAGE(E606:E1605)</f>
        <v>39760.300505050502</v>
      </c>
      <c r="W606" t="str" cm="1">
        <f t="array" ref="W606:X606">_xlfn.TEXTSPLIT(T606,"/")</f>
        <v>theater</v>
      </c>
      <c r="X606" t="str">
        <v>plays</v>
      </c>
      <c r="Y606" s="1">
        <v>0</v>
      </c>
      <c r="Z606">
        <v>0</v>
      </c>
      <c r="AA606">
        <v>0</v>
      </c>
      <c r="AB606">
        <v>0</v>
      </c>
    </row>
    <row r="607" spans="1:28" ht="19.5" x14ac:dyDescent="0.4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 s="9">
        <v>42280.208333333328</v>
      </c>
      <c r="L607" s="9" t="str">
        <f>MONTH(P607) &amp; "/" &amp; DAY(P607) &amp; "/" &amp; YEAR(P607)</f>
        <v>11/13/2015</v>
      </c>
      <c r="M607" s="8" t="str">
        <f>MONTH(L607) &amp; "/" &amp; DAY(L607) &amp; "/" &amp; YEAR(L607)</f>
        <v>11/13/2015</v>
      </c>
      <c r="N607" s="8" t="str">
        <f>RIGHT(M607,4)</f>
        <v>2015</v>
      </c>
      <c r="O607">
        <v>1447394400</v>
      </c>
      <c r="P607" s="9">
        <v>42321.25</v>
      </c>
      <c r="Q607" s="8" t="str">
        <f>MONTH(P607) &amp; "/" &amp; DAY(P607) &amp; "/" &amp; YEAR(P607)</f>
        <v>11/13/2015</v>
      </c>
      <c r="R607" t="b">
        <v>0</v>
      </c>
      <c r="S607" t="b">
        <v>0</v>
      </c>
      <c r="T607" t="s">
        <v>68</v>
      </c>
      <c r="U607" s="5">
        <f>E607/D607</f>
        <v>1.8721212121212121</v>
      </c>
      <c r="V607" s="13">
        <f>AVERAGE(E607:E1606)</f>
        <v>39477.572151898734</v>
      </c>
      <c r="W607" t="str" cm="1">
        <f t="array" ref="W607:X607">_xlfn.TEXTSPLIT(T607,"/")</f>
        <v>publishing</v>
      </c>
      <c r="X607" t="str">
        <v>nonfiction</v>
      </c>
      <c r="Y607" s="1">
        <v>0</v>
      </c>
      <c r="Z607">
        <v>0</v>
      </c>
      <c r="AA607">
        <v>0</v>
      </c>
      <c r="AB607">
        <v>0</v>
      </c>
    </row>
    <row r="608" spans="1:28" ht="19.5" x14ac:dyDescent="0.4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 s="9">
        <v>42436.25</v>
      </c>
      <c r="L608" s="9" t="str">
        <f>MONTH(P608) &amp; "/" &amp; DAY(P608) &amp; "/" &amp; YEAR(P608)</f>
        <v>3/18/2016</v>
      </c>
      <c r="M608" s="8" t="str">
        <f>MONTH(L608) &amp; "/" &amp; DAY(L608) &amp; "/" &amp; YEAR(L608)</f>
        <v>3/18/2016</v>
      </c>
      <c r="N608" s="8" t="str">
        <f>RIGHT(M608,4)</f>
        <v>2016</v>
      </c>
      <c r="O608">
        <v>1458277200</v>
      </c>
      <c r="P608" s="9">
        <v>42447.208333333328</v>
      </c>
      <c r="Q608" s="8" t="str">
        <f>MONTH(P608) &amp; "/" &amp; DAY(P608) &amp; "/" &amp; YEAR(P608)</f>
        <v>3/18/2016</v>
      </c>
      <c r="R608" t="b">
        <v>0</v>
      </c>
      <c r="S608" t="b">
        <v>0</v>
      </c>
      <c r="T608" t="s">
        <v>23</v>
      </c>
      <c r="U608" s="5">
        <f>E608/D608</f>
        <v>1.8838235294117647</v>
      </c>
      <c r="V608" s="13">
        <f>AVERAGE(E608:E1607)</f>
        <v>39562.088832487309</v>
      </c>
      <c r="W608" t="str" cm="1">
        <f t="array" ref="W608:X608">_xlfn.TEXTSPLIT(T608,"/")</f>
        <v>music</v>
      </c>
      <c r="X608" t="str">
        <v>rock</v>
      </c>
      <c r="Y608" s="1">
        <v>0</v>
      </c>
      <c r="Z608">
        <v>0</v>
      </c>
      <c r="AA608">
        <v>0</v>
      </c>
      <c r="AB608">
        <v>0</v>
      </c>
    </row>
    <row r="609" spans="1:28" ht="19.5" x14ac:dyDescent="0.4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 s="9">
        <v>41721.208333333336</v>
      </c>
      <c r="L609" s="9" t="str">
        <f>MONTH(P609) &amp; "/" &amp; DAY(P609) &amp; "/" &amp; YEAR(P609)</f>
        <v>3/25/2014</v>
      </c>
      <c r="M609" s="8" t="str">
        <f>MONTH(L609) &amp; "/" &amp; DAY(L609) &amp; "/" &amp; YEAR(L609)</f>
        <v>3/25/2014</v>
      </c>
      <c r="N609" s="8" t="str">
        <f>RIGHT(M609,4)</f>
        <v>2014</v>
      </c>
      <c r="O609">
        <v>1395723600</v>
      </c>
      <c r="P609" s="9">
        <v>41723.208333333336</v>
      </c>
      <c r="Q609" s="8" t="str">
        <f>MONTH(P609) &amp; "/" &amp; DAY(P609) &amp; "/" &amp; YEAR(P609)</f>
        <v>3/25/2014</v>
      </c>
      <c r="R609" t="b">
        <v>0</v>
      </c>
      <c r="S609" t="b">
        <v>0</v>
      </c>
      <c r="T609" t="s">
        <v>17</v>
      </c>
      <c r="U609" s="5">
        <f>E609/D609</f>
        <v>1.3129869186046512</v>
      </c>
      <c r="V609" s="13">
        <f>AVERAGE(E609:E1608)</f>
        <v>39646.458015267177</v>
      </c>
      <c r="W609" t="str" cm="1">
        <f t="array" ref="W609:X609">_xlfn.TEXTSPLIT(T609,"/")</f>
        <v>food</v>
      </c>
      <c r="X609" t="str">
        <v>food trucks</v>
      </c>
      <c r="Y609" s="1">
        <v>0</v>
      </c>
      <c r="Z609">
        <v>0</v>
      </c>
      <c r="AA609">
        <v>0</v>
      </c>
      <c r="AB609">
        <v>0</v>
      </c>
    </row>
    <row r="610" spans="1:28" ht="19.5" x14ac:dyDescent="0.4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 s="9">
        <v>43530.25</v>
      </c>
      <c r="L610" s="9" t="str">
        <f>MONTH(P610) &amp; "/" &amp; DAY(P610) &amp; "/" &amp; YEAR(P610)</f>
        <v>3/10/2019</v>
      </c>
      <c r="M610" s="8" t="str">
        <f>MONTH(L610) &amp; "/" &amp; DAY(L610) &amp; "/" &amp; YEAR(L610)</f>
        <v>3/10/2019</v>
      </c>
      <c r="N610" s="8" t="str">
        <f>RIGHT(M610,4)</f>
        <v>2019</v>
      </c>
      <c r="O610">
        <v>1552197600</v>
      </c>
      <c r="P610" s="9">
        <v>43534.25</v>
      </c>
      <c r="Q610" s="8" t="str">
        <f>MONTH(P610) &amp; "/" &amp; DAY(P610) &amp; "/" &amp; YEAR(P610)</f>
        <v>3/10/2019</v>
      </c>
      <c r="R610" t="b">
        <v>0</v>
      </c>
      <c r="S610" t="b">
        <v>1</v>
      </c>
      <c r="T610" t="s">
        <v>159</v>
      </c>
      <c r="U610" s="5">
        <f>E610/D610</f>
        <v>2.8397435897435899</v>
      </c>
      <c r="V610" s="13">
        <f>AVERAGE(E610:E1609)</f>
        <v>39286.711734693876</v>
      </c>
      <c r="W610" t="str" cm="1">
        <f t="array" ref="W610:X610">_xlfn.TEXTSPLIT(T610,"/")</f>
        <v>music</v>
      </c>
      <c r="X610" t="str">
        <v>jazz</v>
      </c>
      <c r="Y610" s="1">
        <v>0</v>
      </c>
      <c r="Z610">
        <v>0</v>
      </c>
      <c r="AA610">
        <v>0</v>
      </c>
      <c r="AB610">
        <v>0</v>
      </c>
    </row>
    <row r="611" spans="1:28" ht="19.5" x14ac:dyDescent="0.4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 s="9">
        <v>43481.25</v>
      </c>
      <c r="L611" s="9" t="str">
        <f>MONTH(P611) &amp; "/" &amp; DAY(P611) &amp; "/" &amp; YEAR(P611)</f>
        <v>2/2/2019</v>
      </c>
      <c r="M611" s="8" t="str">
        <f>MONTH(L611) &amp; "/" &amp; DAY(L611) &amp; "/" &amp; YEAR(L611)</f>
        <v>2/2/2019</v>
      </c>
      <c r="N611" s="8" t="str">
        <f>RIGHT(M611,4)</f>
        <v>2019</v>
      </c>
      <c r="O611">
        <v>1549087200</v>
      </c>
      <c r="P611" s="9">
        <v>43498.25</v>
      </c>
      <c r="Q611" s="8" t="str">
        <f>MONTH(P611) &amp; "/" &amp; DAY(P611) &amp; "/" &amp; YEAR(P611)</f>
        <v>2/2/2019</v>
      </c>
      <c r="R611" t="b">
        <v>0</v>
      </c>
      <c r="S611" t="b">
        <v>0</v>
      </c>
      <c r="T611" t="s">
        <v>474</v>
      </c>
      <c r="U611" s="5">
        <f>E611/D611</f>
        <v>1.2041999999999999</v>
      </c>
      <c r="V611" s="13">
        <f>AVERAGE(E611:E1610)</f>
        <v>39358.864450127876</v>
      </c>
      <c r="W611" t="str" cm="1">
        <f t="array" ref="W611:X611">_xlfn.TEXTSPLIT(T611,"/")</f>
        <v>film &amp; video</v>
      </c>
      <c r="X611" t="str">
        <v>science fiction</v>
      </c>
      <c r="Y611" s="1">
        <v>0</v>
      </c>
      <c r="Z611">
        <v>0</v>
      </c>
      <c r="AA611">
        <v>0</v>
      </c>
      <c r="AB611">
        <v>0</v>
      </c>
    </row>
    <row r="612" spans="1:28" ht="33.75" x14ac:dyDescent="0.4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 s="9">
        <v>41259.25</v>
      </c>
      <c r="L612" s="9" t="str">
        <f>MONTH(P612) &amp; "/" &amp; DAY(P612) &amp; "/" &amp; YEAR(P612)</f>
        <v>12/30/2012</v>
      </c>
      <c r="M612" s="8" t="str">
        <f>MONTH(L612) &amp; "/" &amp; DAY(L612) &amp; "/" &amp; YEAR(L612)</f>
        <v>12/30/2012</v>
      </c>
      <c r="N612" s="8" t="str">
        <f>RIGHT(M612,4)</f>
        <v>2012</v>
      </c>
      <c r="O612">
        <v>1356847200</v>
      </c>
      <c r="P612" s="9">
        <v>41273.25</v>
      </c>
      <c r="Q612" s="8" t="str">
        <f>MONTH(P612) &amp; "/" &amp; DAY(P612) &amp; "/" &amp; YEAR(P612)</f>
        <v>12/30/2012</v>
      </c>
      <c r="R612" t="b">
        <v>0</v>
      </c>
      <c r="S612" t="b">
        <v>0</v>
      </c>
      <c r="T612" t="s">
        <v>33</v>
      </c>
      <c r="U612" s="5">
        <f>E612/D612</f>
        <v>4.1905607476635511</v>
      </c>
      <c r="V612" s="13">
        <f>AVERAGE(E612:E1611)</f>
        <v>39428.907692307694</v>
      </c>
      <c r="W612" t="str" cm="1">
        <f t="array" ref="W612:X612">_xlfn.TEXTSPLIT(T612,"/")</f>
        <v>theater</v>
      </c>
      <c r="X612" t="str">
        <v>plays</v>
      </c>
      <c r="Y612" s="1">
        <v>0</v>
      </c>
      <c r="Z612">
        <v>0</v>
      </c>
      <c r="AA612">
        <v>0</v>
      </c>
      <c r="AB612">
        <v>0</v>
      </c>
    </row>
    <row r="613" spans="1:28" ht="19.5" x14ac:dyDescent="0.4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 s="9">
        <v>41480.208333333336</v>
      </c>
      <c r="L613" s="9" t="str">
        <f>MONTH(P613) &amp; "/" &amp; DAY(P613) &amp; "/" &amp; YEAR(P613)</f>
        <v>8/6/2013</v>
      </c>
      <c r="M613" s="8" t="str">
        <f>MONTH(L613) &amp; "/" &amp; DAY(L613) &amp; "/" &amp; YEAR(L613)</f>
        <v>8/6/2013</v>
      </c>
      <c r="N613" s="8" t="str">
        <f>RIGHT(M613,4)</f>
        <v>2013</v>
      </c>
      <c r="O613">
        <v>1375765200</v>
      </c>
      <c r="P613" s="9">
        <v>41492.208333333336</v>
      </c>
      <c r="Q613" s="8" t="str">
        <f>MONTH(P613) &amp; "/" &amp; DAY(P613) &amp; "/" &amp; YEAR(P613)</f>
        <v>8/6/2013</v>
      </c>
      <c r="R613" t="b">
        <v>0</v>
      </c>
      <c r="S613" t="b">
        <v>0</v>
      </c>
      <c r="T613" t="s">
        <v>33</v>
      </c>
      <c r="U613" s="5">
        <f>E613/D613</f>
        <v>0.13853658536585367</v>
      </c>
      <c r="V613" s="13">
        <f>AVERAGE(E613:E1612)</f>
        <v>39069.197943444728</v>
      </c>
      <c r="W613" t="str" cm="1">
        <f t="array" ref="W613:X613">_xlfn.TEXTSPLIT(T613,"/")</f>
        <v>theater</v>
      </c>
      <c r="X613" t="str">
        <v>plays</v>
      </c>
      <c r="Y613" s="1">
        <v>1</v>
      </c>
      <c r="Z613">
        <v>0</v>
      </c>
      <c r="AA613">
        <v>0</v>
      </c>
      <c r="AB613">
        <v>0</v>
      </c>
    </row>
    <row r="614" spans="1:28" ht="19.5" x14ac:dyDescent="0.4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 s="9">
        <v>40474.208333333336</v>
      </c>
      <c r="L614" s="9" t="str">
        <f>MONTH(P614) &amp; "/" &amp; DAY(P614) &amp; "/" &amp; YEAR(P614)</f>
        <v>11/15/2010</v>
      </c>
      <c r="M614" s="8" t="str">
        <f>MONTH(L614) &amp; "/" &amp; DAY(L614) &amp; "/" &amp; YEAR(L614)</f>
        <v>11/15/2010</v>
      </c>
      <c r="N614" s="8" t="str">
        <f>RIGHT(M614,4)</f>
        <v>2010</v>
      </c>
      <c r="O614">
        <v>1289800800</v>
      </c>
      <c r="P614" s="9">
        <v>40497.25</v>
      </c>
      <c r="Q614" s="8" t="str">
        <f>MONTH(P614) &amp; "/" &amp; DAY(P614) &amp; "/" &amp; YEAR(P614)</f>
        <v>11/15/2010</v>
      </c>
      <c r="R614" t="b">
        <v>0</v>
      </c>
      <c r="S614" t="b">
        <v>0</v>
      </c>
      <c r="T614" t="s">
        <v>50</v>
      </c>
      <c r="U614" s="5">
        <f>E614/D614</f>
        <v>1.3943548387096774</v>
      </c>
      <c r="V614" s="13">
        <f>AVERAGE(E614:E1613)</f>
        <v>39166.963917525776</v>
      </c>
      <c r="W614" t="str" cm="1">
        <f t="array" ref="W614:X614">_xlfn.TEXTSPLIT(T614,"/")</f>
        <v>music</v>
      </c>
      <c r="X614" t="str">
        <v>electric music</v>
      </c>
      <c r="Y614" s="1">
        <v>0</v>
      </c>
      <c r="Z614">
        <v>0</v>
      </c>
      <c r="AA614">
        <v>0</v>
      </c>
      <c r="AB614">
        <v>0</v>
      </c>
    </row>
    <row r="615" spans="1:28" ht="19.5" x14ac:dyDescent="0.4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 s="9">
        <v>42973.208333333328</v>
      </c>
      <c r="L615" s="9" t="str">
        <f>MONTH(P615) &amp; "/" &amp; DAY(P615) &amp; "/" &amp; YEAR(P615)</f>
        <v>9/4/2017</v>
      </c>
      <c r="M615" s="8" t="str">
        <f>MONTH(L615) &amp; "/" &amp; DAY(L615) &amp; "/" &amp; YEAR(L615)</f>
        <v>9/4/2017</v>
      </c>
      <c r="N615" s="8" t="str">
        <f>RIGHT(M615,4)</f>
        <v>2017</v>
      </c>
      <c r="O615">
        <v>1504501200</v>
      </c>
      <c r="P615" s="9">
        <v>42982.208333333328</v>
      </c>
      <c r="Q615" s="8" t="str">
        <f>MONTH(P615) &amp; "/" &amp; DAY(P615) &amp; "/" &amp; YEAR(P615)</f>
        <v>9/4/2017</v>
      </c>
      <c r="R615" t="b">
        <v>0</v>
      </c>
      <c r="S615" t="b">
        <v>0</v>
      </c>
      <c r="T615" t="s">
        <v>33</v>
      </c>
      <c r="U615" s="5">
        <f>E615/D615</f>
        <v>1.74</v>
      </c>
      <c r="V615" s="13">
        <f>AVERAGE(E615:E1614)</f>
        <v>39245.832041343667</v>
      </c>
      <c r="W615" t="str" cm="1">
        <f t="array" ref="W615:X615">_xlfn.TEXTSPLIT(T615,"/")</f>
        <v>theater</v>
      </c>
      <c r="X615" t="str">
        <v>plays</v>
      </c>
      <c r="Y615" s="1">
        <v>0</v>
      </c>
      <c r="Z615">
        <v>0</v>
      </c>
      <c r="AA615">
        <v>0</v>
      </c>
      <c r="AB615">
        <v>0</v>
      </c>
    </row>
    <row r="616" spans="1:28" ht="33.75" x14ac:dyDescent="0.4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 s="9">
        <v>42746.25</v>
      </c>
      <c r="L616" s="9" t="str">
        <f>MONTH(P616) &amp; "/" &amp; DAY(P616) &amp; "/" &amp; YEAR(P616)</f>
        <v>1/29/2017</v>
      </c>
      <c r="M616" s="8" t="str">
        <f>MONTH(L616) &amp; "/" &amp; DAY(L616) &amp; "/" &amp; YEAR(L616)</f>
        <v>1/29/2017</v>
      </c>
      <c r="N616" s="8" t="str">
        <f>RIGHT(M616,4)</f>
        <v>2017</v>
      </c>
      <c r="O616">
        <v>1485669600</v>
      </c>
      <c r="P616" s="9">
        <v>42764.25</v>
      </c>
      <c r="Q616" s="8" t="str">
        <f>MONTH(P616) &amp; "/" &amp; DAY(P616) &amp; "/" &amp; YEAR(P616)</f>
        <v>1/29/2017</v>
      </c>
      <c r="R616" t="b">
        <v>0</v>
      </c>
      <c r="S616" t="b">
        <v>0</v>
      </c>
      <c r="T616" t="s">
        <v>33</v>
      </c>
      <c r="U616" s="5">
        <f>E616/D616</f>
        <v>1.5549056603773586</v>
      </c>
      <c r="V616" s="13">
        <f>AVERAGE(E616:E1615)</f>
        <v>39342.546632124351</v>
      </c>
      <c r="W616" t="str" cm="1">
        <f t="array" ref="W616:X616">_xlfn.TEXTSPLIT(T616,"/")</f>
        <v>theater</v>
      </c>
      <c r="X616" t="str">
        <v>plays</v>
      </c>
      <c r="Y616" s="1">
        <v>0</v>
      </c>
      <c r="Z616">
        <v>0</v>
      </c>
      <c r="AA616">
        <v>0</v>
      </c>
      <c r="AB616">
        <v>0</v>
      </c>
    </row>
    <row r="617" spans="1:28" ht="19.5" x14ac:dyDescent="0.4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 s="9">
        <v>42489.208333333328</v>
      </c>
      <c r="L617" s="9" t="str">
        <f>MONTH(P617) &amp; "/" &amp; DAY(P617) &amp; "/" &amp; YEAR(P617)</f>
        <v>5/9/2016</v>
      </c>
      <c r="M617" s="8" t="str">
        <f>MONTH(L617) &amp; "/" &amp; DAY(L617) &amp; "/" &amp; YEAR(L617)</f>
        <v>5/9/2016</v>
      </c>
      <c r="N617" s="8" t="str">
        <f>RIGHT(M617,4)</f>
        <v>2016</v>
      </c>
      <c r="O617">
        <v>1462770000</v>
      </c>
      <c r="P617" s="9">
        <v>42499.208333333328</v>
      </c>
      <c r="Q617" s="8" t="str">
        <f>MONTH(P617) &amp; "/" &amp; DAY(P617) &amp; "/" &amp; YEAR(P617)</f>
        <v>5/9/2016</v>
      </c>
      <c r="R617" t="b">
        <v>0</v>
      </c>
      <c r="S617" t="b">
        <v>0</v>
      </c>
      <c r="T617" t="s">
        <v>33</v>
      </c>
      <c r="U617" s="5">
        <f>E617/D617</f>
        <v>1.7044705882352942</v>
      </c>
      <c r="V617" s="13">
        <f>AVERAGE(E617:E1616)</f>
        <v>39337.709090909091</v>
      </c>
      <c r="W617" t="str" cm="1">
        <f t="array" ref="W617:X617">_xlfn.TEXTSPLIT(T617,"/")</f>
        <v>theater</v>
      </c>
      <c r="X617" t="str">
        <v>plays</v>
      </c>
      <c r="Y617" s="1">
        <v>0</v>
      </c>
      <c r="Z617">
        <v>0</v>
      </c>
      <c r="AA617">
        <v>0</v>
      </c>
      <c r="AB617">
        <v>0</v>
      </c>
    </row>
    <row r="618" spans="1:28" ht="19.5" x14ac:dyDescent="0.4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 s="9">
        <v>41537.208333333336</v>
      </c>
      <c r="L618" s="9" t="str">
        <f>MONTH(P618) &amp; "/" &amp; DAY(P618) &amp; "/" &amp; YEAR(P618)</f>
        <v>9/21/2013</v>
      </c>
      <c r="M618" s="8" t="str">
        <f>MONTH(L618) &amp; "/" &amp; DAY(L618) &amp; "/" &amp; YEAR(L618)</f>
        <v>9/21/2013</v>
      </c>
      <c r="N618" s="8" t="str">
        <f>RIGHT(M618,4)</f>
        <v>2013</v>
      </c>
      <c r="O618">
        <v>1379739600</v>
      </c>
      <c r="P618" s="9">
        <v>41538.208333333336</v>
      </c>
      <c r="Q618" s="8" t="str">
        <f>MONTH(P618) &amp; "/" &amp; DAY(P618) &amp; "/" &amp; YEAR(P618)</f>
        <v>9/21/2013</v>
      </c>
      <c r="R618" t="b">
        <v>0</v>
      </c>
      <c r="S618" t="b">
        <v>1</v>
      </c>
      <c r="T618" t="s">
        <v>60</v>
      </c>
      <c r="U618" s="5">
        <f>E618/D618</f>
        <v>1.8951562500000001</v>
      </c>
      <c r="V618" s="13">
        <f>AVERAGE(E618:E1617)</f>
        <v>39402.421875</v>
      </c>
      <c r="W618" t="str" cm="1">
        <f t="array" ref="W618:X618">_xlfn.TEXTSPLIT(T618,"/")</f>
        <v>music</v>
      </c>
      <c r="X618" t="str">
        <v>indie rock</v>
      </c>
      <c r="Y618" s="1">
        <v>0</v>
      </c>
      <c r="Z618">
        <v>0</v>
      </c>
      <c r="AA618">
        <v>0</v>
      </c>
      <c r="AB618">
        <v>0</v>
      </c>
    </row>
    <row r="619" spans="1:28" ht="19.5" x14ac:dyDescent="0.4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 s="9">
        <v>41794.208333333336</v>
      </c>
      <c r="L619" s="9" t="str">
        <f>MONTH(P619) &amp; "/" &amp; DAY(P619) &amp; "/" &amp; YEAR(P619)</f>
        <v>6/14/2014</v>
      </c>
      <c r="M619" s="8" t="str">
        <f>MONTH(L619) &amp; "/" &amp; DAY(L619) &amp; "/" &amp; YEAR(L619)</f>
        <v>6/14/2014</v>
      </c>
      <c r="N619" s="8" t="str">
        <f>RIGHT(M619,4)</f>
        <v>2014</v>
      </c>
      <c r="O619">
        <v>1402722000</v>
      </c>
      <c r="P619" s="9">
        <v>41804.208333333336</v>
      </c>
      <c r="Q619" s="8" t="str">
        <f>MONTH(P619) &amp; "/" &amp; DAY(P619) &amp; "/" &amp; YEAR(P619)</f>
        <v>6/14/2014</v>
      </c>
      <c r="R619" t="b">
        <v>0</v>
      </c>
      <c r="S619" t="b">
        <v>0</v>
      </c>
      <c r="T619" t="s">
        <v>33</v>
      </c>
      <c r="U619" s="5">
        <f>E619/D619</f>
        <v>2.4971428571428573</v>
      </c>
      <c r="V619" s="13">
        <f>AVERAGE(E619:E1618)</f>
        <v>39473.631853785904</v>
      </c>
      <c r="W619" t="str" cm="1">
        <f t="array" ref="W619:X619">_xlfn.TEXTSPLIT(T619,"/")</f>
        <v>theater</v>
      </c>
      <c r="X619" t="str">
        <v>plays</v>
      </c>
      <c r="Y619" s="1">
        <v>0</v>
      </c>
      <c r="Z619">
        <v>0</v>
      </c>
      <c r="AA619">
        <v>0</v>
      </c>
      <c r="AB619">
        <v>0</v>
      </c>
    </row>
    <row r="620" spans="1:28" ht="19.5" x14ac:dyDescent="0.4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 s="9">
        <v>41396.208333333336</v>
      </c>
      <c r="L620" s="9" t="str">
        <f>MONTH(P620) &amp; "/" &amp; DAY(P620) &amp; "/" &amp; YEAR(P620)</f>
        <v>5/23/2013</v>
      </c>
      <c r="M620" s="8" t="str">
        <f>MONTH(L620) &amp; "/" &amp; DAY(L620) &amp; "/" &amp; YEAR(L620)</f>
        <v>5/23/2013</v>
      </c>
      <c r="N620" s="8" t="str">
        <f>RIGHT(M620,4)</f>
        <v>2013</v>
      </c>
      <c r="O620">
        <v>1369285200</v>
      </c>
      <c r="P620" s="9">
        <v>41417.208333333336</v>
      </c>
      <c r="Q620" s="8" t="str">
        <f>MONTH(P620) &amp; "/" &amp; DAY(P620) &amp; "/" &amp; YEAR(P620)</f>
        <v>5/23/2013</v>
      </c>
      <c r="R620" t="b">
        <v>0</v>
      </c>
      <c r="S620" t="b">
        <v>0</v>
      </c>
      <c r="T620" t="s">
        <v>68</v>
      </c>
      <c r="U620" s="5">
        <f>E620/D620</f>
        <v>0.48860523665659616</v>
      </c>
      <c r="V620" s="13">
        <f>AVERAGE(E620:E1619)</f>
        <v>39567.814136125657</v>
      </c>
      <c r="W620" t="str" cm="1">
        <f t="array" ref="W620:X620">_xlfn.TEXTSPLIT(T620,"/")</f>
        <v>publishing</v>
      </c>
      <c r="X620" t="str">
        <v>nonfiction</v>
      </c>
      <c r="Y620" s="1">
        <v>0</v>
      </c>
      <c r="Z620">
        <v>0</v>
      </c>
      <c r="AA620">
        <v>0</v>
      </c>
      <c r="AB620">
        <v>1</v>
      </c>
    </row>
    <row r="621" spans="1:28" ht="19.5" x14ac:dyDescent="0.4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 s="9">
        <v>40669.208333333336</v>
      </c>
      <c r="L621" s="9" t="str">
        <f>MONTH(P621) &amp; "/" &amp; DAY(P621) &amp; "/" &amp; YEAR(P621)</f>
        <v>5/7/2011</v>
      </c>
      <c r="M621" s="8" t="str">
        <f>MONTH(L621) &amp; "/" &amp; DAY(L621) &amp; "/" &amp; YEAR(L621)</f>
        <v>5/7/2011</v>
      </c>
      <c r="N621" s="8" t="str">
        <f>RIGHT(M621,4)</f>
        <v>2011</v>
      </c>
      <c r="O621">
        <v>1304744400</v>
      </c>
      <c r="P621" s="9">
        <v>40670.208333333336</v>
      </c>
      <c r="Q621" s="8" t="str">
        <f>MONTH(P621) &amp; "/" &amp; DAY(P621) &amp; "/" &amp; YEAR(P621)</f>
        <v>5/7/2011</v>
      </c>
      <c r="R621" t="b">
        <v>1</v>
      </c>
      <c r="S621" t="b">
        <v>1</v>
      </c>
      <c r="T621" t="s">
        <v>33</v>
      </c>
      <c r="U621" s="5">
        <f>E621/D621</f>
        <v>0.28461970393057684</v>
      </c>
      <c r="V621" s="13">
        <f>AVERAGE(E621:E1620)</f>
        <v>39416.976377952757</v>
      </c>
      <c r="W621" t="str" cm="1">
        <f t="array" ref="W621:X621">_xlfn.TEXTSPLIT(T621,"/")</f>
        <v>theater</v>
      </c>
      <c r="X621" t="str">
        <v>plays</v>
      </c>
      <c r="Y621" s="1">
        <v>0</v>
      </c>
      <c r="Z621">
        <v>0</v>
      </c>
      <c r="AA621">
        <v>0</v>
      </c>
      <c r="AB621">
        <v>1</v>
      </c>
    </row>
    <row r="622" spans="1:28" ht="19.5" x14ac:dyDescent="0.4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 s="9">
        <v>42559.208333333328</v>
      </c>
      <c r="L622" s="9" t="str">
        <f>MONTH(P622) &amp; "/" &amp; DAY(P622) &amp; "/" &amp; YEAR(P622)</f>
        <v>7/12/2016</v>
      </c>
      <c r="M622" s="8" t="str">
        <f>MONTH(L622) &amp; "/" &amp; DAY(L622) &amp; "/" &amp; YEAR(L622)</f>
        <v>7/12/2016</v>
      </c>
      <c r="N622" s="8" t="str">
        <f>RIGHT(M622,4)</f>
        <v>2016</v>
      </c>
      <c r="O622">
        <v>1468299600</v>
      </c>
      <c r="P622" s="9">
        <v>42563.208333333328</v>
      </c>
      <c r="Q622" s="8" t="str">
        <f>MONTH(P622) &amp; "/" &amp; DAY(P622) &amp; "/" &amp; YEAR(P622)</f>
        <v>7/12/2016</v>
      </c>
      <c r="R622" t="b">
        <v>0</v>
      </c>
      <c r="S622" t="b">
        <v>0</v>
      </c>
      <c r="T622" t="s">
        <v>122</v>
      </c>
      <c r="U622" s="5">
        <f>E622/D622</f>
        <v>2.6802325581395348</v>
      </c>
      <c r="V622" s="13">
        <f>AVERAGE(E622:E1621)</f>
        <v>39373.97631578947</v>
      </c>
      <c r="W622" t="str" cm="1">
        <f t="array" ref="W622:X622">_xlfn.TEXTSPLIT(T622,"/")</f>
        <v>photography</v>
      </c>
      <c r="X622" t="str">
        <v>photography books</v>
      </c>
      <c r="Y622" s="1">
        <v>0</v>
      </c>
      <c r="Z622">
        <v>0</v>
      </c>
      <c r="AA622">
        <v>0</v>
      </c>
      <c r="AB622">
        <v>0</v>
      </c>
    </row>
    <row r="623" spans="1:28" ht="19.5" x14ac:dyDescent="0.4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 s="9">
        <v>42626.208333333328</v>
      </c>
      <c r="L623" s="9" t="str">
        <f>MONTH(P623) &amp; "/" &amp; DAY(P623) &amp; "/" &amp; YEAR(P623)</f>
        <v>9/18/2016</v>
      </c>
      <c r="M623" s="8" t="str">
        <f>MONTH(L623) &amp; "/" &amp; DAY(L623) &amp; "/" &amp; YEAR(L623)</f>
        <v>9/18/2016</v>
      </c>
      <c r="N623" s="8" t="str">
        <f>RIGHT(M623,4)</f>
        <v>2016</v>
      </c>
      <c r="O623">
        <v>1474174800</v>
      </c>
      <c r="P623" s="9">
        <v>42631.208333333328</v>
      </c>
      <c r="Q623" s="8" t="str">
        <f>MONTH(P623) &amp; "/" &amp; DAY(P623) &amp; "/" &amp; YEAR(P623)</f>
        <v>9/18/2016</v>
      </c>
      <c r="R623" t="b">
        <v>0</v>
      </c>
      <c r="S623" t="b">
        <v>0</v>
      </c>
      <c r="T623" t="s">
        <v>33</v>
      </c>
      <c r="U623" s="5">
        <f>E623/D623</f>
        <v>6.1980078125000002</v>
      </c>
      <c r="V623" s="13">
        <f>AVERAGE(E623:E1622)</f>
        <v>39447.456464379946</v>
      </c>
      <c r="W623" t="str" cm="1">
        <f t="array" ref="W623:X623">_xlfn.TEXTSPLIT(T623,"/")</f>
        <v>theater</v>
      </c>
      <c r="X623" t="str">
        <v>plays</v>
      </c>
      <c r="Y623" s="1">
        <v>0</v>
      </c>
      <c r="Z623">
        <v>0</v>
      </c>
      <c r="AA623">
        <v>0</v>
      </c>
      <c r="AB623">
        <v>0</v>
      </c>
    </row>
    <row r="624" spans="1:28" ht="19.5" x14ac:dyDescent="0.4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 s="9">
        <v>43205.208333333328</v>
      </c>
      <c r="L624" s="9" t="str">
        <f>MONTH(P624) &amp; "/" &amp; DAY(P624) &amp; "/" &amp; YEAR(P624)</f>
        <v>5/11/2018</v>
      </c>
      <c r="M624" s="8" t="str">
        <f>MONTH(L624) &amp; "/" &amp; DAY(L624) &amp; "/" &amp; YEAR(L624)</f>
        <v>5/11/2018</v>
      </c>
      <c r="N624" s="8" t="str">
        <f>RIGHT(M624,4)</f>
        <v>2018</v>
      </c>
      <c r="O624">
        <v>1526014800</v>
      </c>
      <c r="P624" s="9">
        <v>43231.208333333328</v>
      </c>
      <c r="Q624" s="8" t="str">
        <f>MONTH(P624) &amp; "/" &amp; DAY(P624) &amp; "/" &amp; YEAR(P624)</f>
        <v>5/11/2018</v>
      </c>
      <c r="R624" t="b">
        <v>0</v>
      </c>
      <c r="S624" t="b">
        <v>0</v>
      </c>
      <c r="T624" t="s">
        <v>60</v>
      </c>
      <c r="U624" s="5">
        <f>E624/D624</f>
        <v>3.1301587301587303E-2</v>
      </c>
      <c r="V624" s="13">
        <f>AVERAGE(E624:E1623)</f>
        <v>39132.055555555555</v>
      </c>
      <c r="W624" t="str" cm="1">
        <f t="array" ref="W624:X624">_xlfn.TEXTSPLIT(T624,"/")</f>
        <v>music</v>
      </c>
      <c r="X624" t="str">
        <v>indie rock</v>
      </c>
      <c r="Y624" s="1">
        <v>0</v>
      </c>
      <c r="Z624">
        <v>0</v>
      </c>
      <c r="AA624">
        <v>0</v>
      </c>
      <c r="AB624">
        <v>1</v>
      </c>
    </row>
    <row r="625" spans="1:28" ht="19.5" x14ac:dyDescent="0.4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 s="9">
        <v>42201.208333333328</v>
      </c>
      <c r="L625" s="9" t="str">
        <f>MONTH(P625) &amp; "/" &amp; DAY(P625) &amp; "/" &amp; YEAR(P625)</f>
        <v>7/21/2015</v>
      </c>
      <c r="M625" s="8" t="str">
        <f>MONTH(L625) &amp; "/" &amp; DAY(L625) &amp; "/" &amp; YEAR(L625)</f>
        <v>7/21/2015</v>
      </c>
      <c r="N625" s="8" t="str">
        <f>RIGHT(M625,4)</f>
        <v>2015</v>
      </c>
      <c r="O625">
        <v>1437454800</v>
      </c>
      <c r="P625" s="9">
        <v>42206.208333333328</v>
      </c>
      <c r="Q625" s="8" t="str">
        <f>MONTH(P625) &amp; "/" &amp; DAY(P625) &amp; "/" &amp; YEAR(P625)</f>
        <v>7/21/2015</v>
      </c>
      <c r="R625" t="b">
        <v>0</v>
      </c>
      <c r="S625" t="b">
        <v>0</v>
      </c>
      <c r="T625" t="s">
        <v>33</v>
      </c>
      <c r="U625" s="5">
        <f>E625/D625</f>
        <v>1.5992152704135738</v>
      </c>
      <c r="V625" s="13">
        <f>AVERAGE(E625:E1624)</f>
        <v>39220.161803713527</v>
      </c>
      <c r="W625" t="str" cm="1">
        <f t="array" ref="W625:X625">_xlfn.TEXTSPLIT(T625,"/")</f>
        <v>theater</v>
      </c>
      <c r="X625" t="str">
        <v>plays</v>
      </c>
      <c r="Y625" s="1">
        <v>0</v>
      </c>
      <c r="Z625">
        <v>0</v>
      </c>
      <c r="AA625">
        <v>0</v>
      </c>
      <c r="AB625">
        <v>0</v>
      </c>
    </row>
    <row r="626" spans="1:28" ht="19.5" x14ac:dyDescent="0.4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 s="9">
        <v>42029.25</v>
      </c>
      <c r="L626" s="9" t="str">
        <f>MONTH(P626) &amp; "/" &amp; DAY(P626) &amp; "/" &amp; YEAR(P626)</f>
        <v>1/31/2015</v>
      </c>
      <c r="M626" s="8" t="str">
        <f>MONTH(L626) &amp; "/" &amp; DAY(L626) &amp; "/" &amp; YEAR(L626)</f>
        <v>1/31/2015</v>
      </c>
      <c r="N626" s="8" t="str">
        <f>RIGHT(M626,4)</f>
        <v>2015</v>
      </c>
      <c r="O626">
        <v>1422684000</v>
      </c>
      <c r="P626" s="9">
        <v>42035.25</v>
      </c>
      <c r="Q626" s="8" t="str">
        <f>MONTH(P626) &amp; "/" &amp; DAY(P626) &amp; "/" &amp; YEAR(P626)</f>
        <v>1/31/2015</v>
      </c>
      <c r="R626" t="b">
        <v>0</v>
      </c>
      <c r="S626" t="b">
        <v>0</v>
      </c>
      <c r="T626" t="s">
        <v>122</v>
      </c>
      <c r="U626" s="5">
        <f>E626/D626</f>
        <v>2.793921568627451</v>
      </c>
      <c r="V626" s="13">
        <f>AVERAGE(E626:E1625)</f>
        <v>38923.390957446805</v>
      </c>
      <c r="W626" t="str" cm="1">
        <f t="array" ref="W626:X626">_xlfn.TEXTSPLIT(T626,"/")</f>
        <v>photography</v>
      </c>
      <c r="X626" t="str">
        <v>photography books</v>
      </c>
      <c r="Y626" s="1">
        <v>0</v>
      </c>
      <c r="Z626">
        <v>0</v>
      </c>
      <c r="AA626">
        <v>0</v>
      </c>
      <c r="AB626">
        <v>0</v>
      </c>
    </row>
    <row r="627" spans="1:28" ht="33.75" x14ac:dyDescent="0.4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 s="9">
        <v>43857.25</v>
      </c>
      <c r="L627" s="9" t="str">
        <f>MONTH(P627) &amp; "/" &amp; DAY(P627) &amp; "/" &amp; YEAR(P627)</f>
        <v>2/10/2020</v>
      </c>
      <c r="M627" s="8" t="str">
        <f>MONTH(L627) &amp; "/" &amp; DAY(L627) &amp; "/" &amp; YEAR(L627)</f>
        <v>2/10/2020</v>
      </c>
      <c r="N627" s="8" t="str">
        <f>RIGHT(M627,4)</f>
        <v>2020</v>
      </c>
      <c r="O627">
        <v>1581314400</v>
      </c>
      <c r="P627" s="9">
        <v>43871.25</v>
      </c>
      <c r="Q627" s="8" t="str">
        <f>MONTH(P627) &amp; "/" &amp; DAY(P627) &amp; "/" &amp; YEAR(P627)</f>
        <v>2/10/2020</v>
      </c>
      <c r="R627" t="b">
        <v>0</v>
      </c>
      <c r="S627" t="b">
        <v>0</v>
      </c>
      <c r="T627" t="s">
        <v>33</v>
      </c>
      <c r="U627" s="5">
        <f>E627/D627</f>
        <v>0.77373333333333338</v>
      </c>
      <c r="V627" s="13">
        <f>AVERAGE(E627:E1626)</f>
        <v>38989.189333333336</v>
      </c>
      <c r="W627" t="str" cm="1">
        <f t="array" ref="W627:X627">_xlfn.TEXTSPLIT(T627,"/")</f>
        <v>theater</v>
      </c>
      <c r="X627" t="str">
        <v>plays</v>
      </c>
      <c r="Y627" s="1">
        <v>0</v>
      </c>
      <c r="Z627">
        <v>0</v>
      </c>
      <c r="AA627">
        <v>0</v>
      </c>
      <c r="AB627">
        <v>1</v>
      </c>
    </row>
    <row r="628" spans="1:28" ht="33.75" x14ac:dyDescent="0.4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 s="9">
        <v>40449.208333333336</v>
      </c>
      <c r="L628" s="9" t="str">
        <f>MONTH(P628) &amp; "/" &amp; DAY(P628) &amp; "/" &amp; YEAR(P628)</f>
        <v>10/7/2010</v>
      </c>
      <c r="M628" s="8" t="str">
        <f>MONTH(L628) &amp; "/" &amp; DAY(L628) &amp; "/" &amp; YEAR(L628)</f>
        <v>10/7/2010</v>
      </c>
      <c r="N628" s="8" t="str">
        <f>RIGHT(M628,4)</f>
        <v>2010</v>
      </c>
      <c r="O628">
        <v>1286427600</v>
      </c>
      <c r="P628" s="9">
        <v>40458.208333333336</v>
      </c>
      <c r="Q628" s="8" t="str">
        <f>MONTH(P628) &amp; "/" &amp; DAY(P628) &amp; "/" &amp; YEAR(P628)</f>
        <v>10/7/2010</v>
      </c>
      <c r="R628" t="b">
        <v>0</v>
      </c>
      <c r="S628" t="b">
        <v>1</v>
      </c>
      <c r="T628" t="s">
        <v>33</v>
      </c>
      <c r="U628" s="5">
        <f>E628/D628</f>
        <v>2.0632812500000002</v>
      </c>
      <c r="V628" s="13">
        <f>AVERAGE(E628:E1627)</f>
        <v>39077.922459893045</v>
      </c>
      <c r="W628" t="str" cm="1">
        <f t="array" ref="W628:X628">_xlfn.TEXTSPLIT(T628,"/")</f>
        <v>theater</v>
      </c>
      <c r="X628" t="str">
        <v>plays</v>
      </c>
      <c r="Y628" s="1">
        <v>0</v>
      </c>
      <c r="Z628">
        <v>0</v>
      </c>
      <c r="AA628">
        <v>0</v>
      </c>
      <c r="AB628">
        <v>0</v>
      </c>
    </row>
    <row r="629" spans="1:28" ht="19.5" x14ac:dyDescent="0.4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 s="9">
        <v>40345.208333333336</v>
      </c>
      <c r="L629" s="9" t="str">
        <f>MONTH(P629) &amp; "/" &amp; DAY(P629) &amp; "/" &amp; YEAR(P629)</f>
        <v>7/10/2010</v>
      </c>
      <c r="M629" s="8" t="str">
        <f>MONTH(L629) &amp; "/" &amp; DAY(L629) &amp; "/" &amp; YEAR(L629)</f>
        <v>7/10/2010</v>
      </c>
      <c r="N629" s="8" t="str">
        <f>RIGHT(M629,4)</f>
        <v>2010</v>
      </c>
      <c r="O629">
        <v>1278738000</v>
      </c>
      <c r="P629" s="9">
        <v>40369.208333333336</v>
      </c>
      <c r="Q629" s="8" t="str">
        <f>MONTH(P629) &amp; "/" &amp; DAY(P629) &amp; "/" &amp; YEAR(P629)</f>
        <v>7/10/2010</v>
      </c>
      <c r="R629" t="b">
        <v>1</v>
      </c>
      <c r="S629" t="b">
        <v>0</v>
      </c>
      <c r="T629" t="s">
        <v>17</v>
      </c>
      <c r="U629" s="5">
        <f>E629/D629</f>
        <v>6.9424999999999999</v>
      </c>
      <c r="V629" s="13">
        <f>AVERAGE(E629:E1628)</f>
        <v>39147.286863270776</v>
      </c>
      <c r="W629" t="str" cm="1">
        <f t="array" ref="W629:X629">_xlfn.TEXTSPLIT(T629,"/")</f>
        <v>food</v>
      </c>
      <c r="X629" t="str">
        <v>food trucks</v>
      </c>
      <c r="Y629" s="1">
        <v>0</v>
      </c>
      <c r="Z629">
        <v>0</v>
      </c>
      <c r="AA629">
        <v>0</v>
      </c>
      <c r="AB629">
        <v>0</v>
      </c>
    </row>
    <row r="630" spans="1:28" ht="19.5" x14ac:dyDescent="0.4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 s="9">
        <v>40455.208333333336</v>
      </c>
      <c r="L630" s="9" t="str">
        <f>MONTH(P630) &amp; "/" &amp; DAY(P630) &amp; "/" &amp; YEAR(P630)</f>
        <v>10/7/2010</v>
      </c>
      <c r="M630" s="8" t="str">
        <f>MONTH(L630) &amp; "/" &amp; DAY(L630) &amp; "/" &amp; YEAR(L630)</f>
        <v>10/7/2010</v>
      </c>
      <c r="N630" s="8" t="str">
        <f>RIGHT(M630,4)</f>
        <v>2010</v>
      </c>
      <c r="O630">
        <v>1286427600</v>
      </c>
      <c r="P630" s="9">
        <v>40458.208333333336</v>
      </c>
      <c r="Q630" s="8" t="str">
        <f>MONTH(P630) &amp; "/" &amp; DAY(P630) &amp; "/" &amp; YEAR(P630)</f>
        <v>10/7/2010</v>
      </c>
      <c r="R630" t="b">
        <v>0</v>
      </c>
      <c r="S630" t="b">
        <v>0</v>
      </c>
      <c r="T630" t="s">
        <v>60</v>
      </c>
      <c r="U630" s="5">
        <f>E630/D630</f>
        <v>1.5178947368421052</v>
      </c>
      <c r="V630" s="13">
        <f>AVERAGE(E630:E1629)</f>
        <v>39222.661290322583</v>
      </c>
      <c r="W630" t="str" cm="1">
        <f t="array" ref="W630:X630">_xlfn.TEXTSPLIT(T630,"/")</f>
        <v>music</v>
      </c>
      <c r="X630" t="str">
        <v>indie rock</v>
      </c>
      <c r="Y630" s="1">
        <v>0</v>
      </c>
      <c r="Z630">
        <v>0</v>
      </c>
      <c r="AA630">
        <v>0</v>
      </c>
      <c r="AB630">
        <v>0</v>
      </c>
    </row>
    <row r="631" spans="1:28" ht="19.5" x14ac:dyDescent="0.4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 s="9">
        <v>42557.208333333328</v>
      </c>
      <c r="L631" s="9" t="str">
        <f>MONTH(P631) &amp; "/" &amp; DAY(P631) &amp; "/" &amp; YEAR(P631)</f>
        <v>7/8/2016</v>
      </c>
      <c r="M631" s="8" t="str">
        <f>MONTH(L631) &amp; "/" &amp; DAY(L631) &amp; "/" &amp; YEAR(L631)</f>
        <v>7/8/2016</v>
      </c>
      <c r="N631" s="8" t="str">
        <f>RIGHT(M631,4)</f>
        <v>2016</v>
      </c>
      <c r="O631">
        <v>1467954000</v>
      </c>
      <c r="P631" s="9">
        <v>42559.208333333328</v>
      </c>
      <c r="Q631" s="8" t="str">
        <f>MONTH(P631) &amp; "/" &amp; DAY(P631) &amp; "/" &amp; YEAR(P631)</f>
        <v>7/8/2016</v>
      </c>
      <c r="R631" t="b">
        <v>0</v>
      </c>
      <c r="S631" t="b">
        <v>1</v>
      </c>
      <c r="T631" t="s">
        <v>33</v>
      </c>
      <c r="U631" s="5">
        <f>E631/D631</f>
        <v>0.64582072176949945</v>
      </c>
      <c r="V631" s="13">
        <f>AVERAGE(E631:E1630)</f>
        <v>39320.609164420486</v>
      </c>
      <c r="W631" t="str" cm="1">
        <f t="array" ref="W631:X631">_xlfn.TEXTSPLIT(T631,"/")</f>
        <v>theater</v>
      </c>
      <c r="X631" t="str">
        <v>plays</v>
      </c>
      <c r="Y631" s="1">
        <v>0</v>
      </c>
      <c r="Z631">
        <v>0</v>
      </c>
      <c r="AA631">
        <v>0</v>
      </c>
      <c r="AB631">
        <v>1</v>
      </c>
    </row>
    <row r="632" spans="1:28" ht="19.5" x14ac:dyDescent="0.4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 s="9">
        <v>43586.208333333328</v>
      </c>
      <c r="L632" s="9" t="str">
        <f>MONTH(P632) &amp; "/" &amp; DAY(P632) &amp; "/" &amp; YEAR(P632)</f>
        <v>5/12/2019</v>
      </c>
      <c r="M632" s="8" t="str">
        <f>MONTH(L632) &amp; "/" &amp; DAY(L632) &amp; "/" &amp; YEAR(L632)</f>
        <v>5/12/2019</v>
      </c>
      <c r="N632" s="8" t="str">
        <f>RIGHT(M632,4)</f>
        <v>2019</v>
      </c>
      <c r="O632">
        <v>1557637200</v>
      </c>
      <c r="P632" s="9">
        <v>43597.208333333328</v>
      </c>
      <c r="Q632" s="8" t="str">
        <f>MONTH(P632) &amp; "/" &amp; DAY(P632) &amp; "/" &amp; YEAR(P632)</f>
        <v>5/12/2019</v>
      </c>
      <c r="R632" t="b">
        <v>0</v>
      </c>
      <c r="S632" t="b">
        <v>1</v>
      </c>
      <c r="T632" t="s">
        <v>33</v>
      </c>
      <c r="U632" s="5">
        <f>E632/D632</f>
        <v>0.62873684210526315</v>
      </c>
      <c r="V632" s="13">
        <f>AVERAGE(E632:E1631)</f>
        <v>39276.945945945947</v>
      </c>
      <c r="W632" t="str" cm="1">
        <f t="array" ref="W632:X632">_xlfn.TEXTSPLIT(T632,"/")</f>
        <v>theater</v>
      </c>
      <c r="X632" t="str">
        <v>plays</v>
      </c>
      <c r="Y632" s="1">
        <v>1</v>
      </c>
      <c r="Z632">
        <v>0</v>
      </c>
      <c r="AA632">
        <v>0</v>
      </c>
      <c r="AB632">
        <v>0</v>
      </c>
    </row>
    <row r="633" spans="1:28" ht="19.5" x14ac:dyDescent="0.4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 s="9">
        <v>43550.208333333328</v>
      </c>
      <c r="L633" s="9" t="str">
        <f>MONTH(P633) &amp; "/" &amp; DAY(P633) &amp; "/" &amp; YEAR(P633)</f>
        <v>3/30/2019</v>
      </c>
      <c r="M633" s="8" t="str">
        <f>MONTH(L633) &amp; "/" &amp; DAY(L633) &amp; "/" &amp; YEAR(L633)</f>
        <v>3/30/2019</v>
      </c>
      <c r="N633" s="8" t="str">
        <f>RIGHT(M633,4)</f>
        <v>2019</v>
      </c>
      <c r="O633">
        <v>1553922000</v>
      </c>
      <c r="P633" s="9">
        <v>43554.208333333328</v>
      </c>
      <c r="Q633" s="8" t="str">
        <f>MONTH(P633) &amp; "/" &amp; DAY(P633) &amp; "/" &amp; YEAR(P633)</f>
        <v>3/30/2019</v>
      </c>
      <c r="R633" t="b">
        <v>0</v>
      </c>
      <c r="S633" t="b">
        <v>0</v>
      </c>
      <c r="T633" t="s">
        <v>33</v>
      </c>
      <c r="U633" s="5">
        <f>E633/D633</f>
        <v>3.1039864864864866</v>
      </c>
      <c r="V633" s="13">
        <f>AVERAGE(E633:E1632)</f>
        <v>39367.200542005419</v>
      </c>
      <c r="W633" t="str" cm="1">
        <f t="array" ref="W633:X633">_xlfn.TEXTSPLIT(T633,"/")</f>
        <v>theater</v>
      </c>
      <c r="X633" t="str">
        <v>plays</v>
      </c>
      <c r="Y633" s="1">
        <v>0</v>
      </c>
      <c r="Z633">
        <v>0</v>
      </c>
      <c r="AA633">
        <v>0</v>
      </c>
      <c r="AB633">
        <v>0</v>
      </c>
    </row>
    <row r="634" spans="1:28" ht="19.5" x14ac:dyDescent="0.4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 s="9">
        <v>41945.208333333336</v>
      </c>
      <c r="L634" s="9" t="str">
        <f>MONTH(P634) &amp; "/" &amp; DAY(P634) &amp; "/" &amp; YEAR(P634)</f>
        <v>11/20/2014</v>
      </c>
      <c r="M634" s="8" t="str">
        <f>MONTH(L634) &amp; "/" &amp; DAY(L634) &amp; "/" &amp; YEAR(L634)</f>
        <v>11/20/2014</v>
      </c>
      <c r="N634" s="8" t="str">
        <f>RIGHT(M634,4)</f>
        <v>2014</v>
      </c>
      <c r="O634">
        <v>1416463200</v>
      </c>
      <c r="P634" s="9">
        <v>41963.25</v>
      </c>
      <c r="Q634" s="8" t="str">
        <f>MONTH(P634) &amp; "/" &amp; DAY(P634) &amp; "/" &amp; YEAR(P634)</f>
        <v>11/20/2014</v>
      </c>
      <c r="R634" t="b">
        <v>0</v>
      </c>
      <c r="S634" t="b">
        <v>0</v>
      </c>
      <c r="T634" t="s">
        <v>33</v>
      </c>
      <c r="U634" s="5">
        <f>E634/D634</f>
        <v>0.42859916782246882</v>
      </c>
      <c r="V634" s="13">
        <f>AVERAGE(E634:E1633)</f>
        <v>38974.83967391304</v>
      </c>
      <c r="W634" t="str" cm="1">
        <f t="array" ref="W634:X634">_xlfn.TEXTSPLIT(T634,"/")</f>
        <v>theater</v>
      </c>
      <c r="X634" t="str">
        <v>plays</v>
      </c>
      <c r="Y634" s="1">
        <v>0</v>
      </c>
      <c r="Z634">
        <v>1</v>
      </c>
      <c r="AA634">
        <v>0</v>
      </c>
      <c r="AB634">
        <v>0</v>
      </c>
    </row>
    <row r="635" spans="1:28" ht="19.5" x14ac:dyDescent="0.4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 s="9">
        <v>42315.25</v>
      </c>
      <c r="L635" s="9" t="str">
        <f>MONTH(P635) &amp; "/" &amp; DAY(P635) &amp; "/" &amp; YEAR(P635)</f>
        <v>11/11/2015</v>
      </c>
      <c r="M635" s="8" t="str">
        <f>MONTH(L635) &amp; "/" &amp; DAY(L635) &amp; "/" &amp; YEAR(L635)</f>
        <v>11/11/2015</v>
      </c>
      <c r="N635" s="8" t="str">
        <f>RIGHT(M635,4)</f>
        <v>2015</v>
      </c>
      <c r="O635">
        <v>1447221600</v>
      </c>
      <c r="P635" s="9">
        <v>42319.25</v>
      </c>
      <c r="Q635" s="8" t="str">
        <f>MONTH(P635) &amp; "/" &amp; DAY(P635) &amp; "/" &amp; YEAR(P635)</f>
        <v>11/11/2015</v>
      </c>
      <c r="R635" t="b">
        <v>0</v>
      </c>
      <c r="S635" t="b">
        <v>0</v>
      </c>
      <c r="T635" t="s">
        <v>71</v>
      </c>
      <c r="U635" s="5">
        <f>E635/D635</f>
        <v>0.83119402985074631</v>
      </c>
      <c r="V635" s="13">
        <f>AVERAGE(E635:E1634)</f>
        <v>38996.83651226158</v>
      </c>
      <c r="W635" t="str" cm="1">
        <f t="array" ref="W635:X635">_xlfn.TEXTSPLIT(T635,"/")</f>
        <v>film &amp; video</v>
      </c>
      <c r="X635" t="str">
        <v>animation</v>
      </c>
      <c r="Y635" s="1">
        <v>0</v>
      </c>
      <c r="Z635">
        <v>0</v>
      </c>
      <c r="AA635">
        <v>0</v>
      </c>
      <c r="AB635">
        <v>1</v>
      </c>
    </row>
    <row r="636" spans="1:28" ht="19.5" x14ac:dyDescent="0.4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 s="9">
        <v>42819.208333333328</v>
      </c>
      <c r="L636" s="9" t="str">
        <f>MONTH(P636) &amp; "/" &amp; DAY(P636) &amp; "/" &amp; YEAR(P636)</f>
        <v>4/8/2017</v>
      </c>
      <c r="M636" s="8" t="str">
        <f>MONTH(L636) &amp; "/" &amp; DAY(L636) &amp; "/" &amp; YEAR(L636)</f>
        <v>4/8/2017</v>
      </c>
      <c r="N636" s="8" t="str">
        <f>RIGHT(M636,4)</f>
        <v>2017</v>
      </c>
      <c r="O636">
        <v>1491627600</v>
      </c>
      <c r="P636" s="9">
        <v>42833.208333333328</v>
      </c>
      <c r="Q636" s="8" t="str">
        <f>MONTH(P636) &amp; "/" &amp; DAY(P636) &amp; "/" &amp; YEAR(P636)</f>
        <v>4/8/2017</v>
      </c>
      <c r="R636" t="b">
        <v>0</v>
      </c>
      <c r="S636" t="b">
        <v>0</v>
      </c>
      <c r="T636" t="s">
        <v>269</v>
      </c>
      <c r="U636" s="5">
        <f>E636/D636</f>
        <v>0.78531302876480547</v>
      </c>
      <c r="V636" s="13">
        <f>AVERAGE(E636:E1635)</f>
        <v>39088.169398907106</v>
      </c>
      <c r="W636" t="str" cm="1">
        <f t="array" ref="W636:X636">_xlfn.TEXTSPLIT(T636,"/")</f>
        <v>film &amp; video</v>
      </c>
      <c r="X636" t="str">
        <v>television</v>
      </c>
      <c r="Y636" s="1">
        <v>1</v>
      </c>
      <c r="Z636">
        <v>0</v>
      </c>
      <c r="AA636">
        <v>0</v>
      </c>
      <c r="AB636">
        <v>0</v>
      </c>
    </row>
    <row r="637" spans="1:28" ht="19.5" x14ac:dyDescent="0.4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 s="9">
        <v>41314.25</v>
      </c>
      <c r="L637" s="9" t="str">
        <f>MONTH(P637) &amp; "/" &amp; DAY(P637) &amp; "/" &amp; YEAR(P637)</f>
        <v>3/13/2013</v>
      </c>
      <c r="M637" s="8" t="str">
        <f>MONTH(L637) &amp; "/" &amp; DAY(L637) &amp; "/" &amp; YEAR(L637)</f>
        <v>3/13/2013</v>
      </c>
      <c r="N637" s="8" t="str">
        <f>RIGHT(M637,4)</f>
        <v>2013</v>
      </c>
      <c r="O637">
        <v>1363150800</v>
      </c>
      <c r="P637" s="9">
        <v>41346.208333333336</v>
      </c>
      <c r="Q637" s="8" t="str">
        <f>MONTH(P637) &amp; "/" &amp; DAY(P637) &amp; "/" &amp; YEAR(P637)</f>
        <v>3/13/2013</v>
      </c>
      <c r="R637" t="b">
        <v>0</v>
      </c>
      <c r="S637" t="b">
        <v>0</v>
      </c>
      <c r="T637" t="s">
        <v>269</v>
      </c>
      <c r="U637" s="5">
        <f>E637/D637</f>
        <v>1.1409352517985611</v>
      </c>
      <c r="V637" s="13">
        <f>AVERAGE(E637:E1636)</f>
        <v>38940.94794520548</v>
      </c>
      <c r="W637" t="str" cm="1">
        <f t="array" ref="W637:X637">_xlfn.TEXTSPLIT(T637,"/")</f>
        <v>film &amp; video</v>
      </c>
      <c r="X637" t="str">
        <v>television</v>
      </c>
      <c r="Y637" s="1">
        <v>0</v>
      </c>
      <c r="Z637">
        <v>0</v>
      </c>
      <c r="AA637">
        <v>0</v>
      </c>
      <c r="AB637">
        <v>0</v>
      </c>
    </row>
    <row r="638" spans="1:28" ht="19.5" x14ac:dyDescent="0.4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 s="9">
        <v>40926.25</v>
      </c>
      <c r="L638" s="9" t="str">
        <f>MONTH(P638) &amp; "/" &amp; DAY(P638) &amp; "/" &amp; YEAR(P638)</f>
        <v>3/3/2012</v>
      </c>
      <c r="M638" s="8" t="str">
        <f>MONTH(L638) &amp; "/" &amp; DAY(L638) &amp; "/" &amp; YEAR(L638)</f>
        <v>3/3/2012</v>
      </c>
      <c r="N638" s="8" t="str">
        <f>RIGHT(M638,4)</f>
        <v>2012</v>
      </c>
      <c r="O638">
        <v>1330754400</v>
      </c>
      <c r="P638" s="9">
        <v>40971.25</v>
      </c>
      <c r="Q638" s="8" t="str">
        <f>MONTH(P638) &amp; "/" &amp; DAY(P638) &amp; "/" &amp; YEAR(P638)</f>
        <v>3/3/2012</v>
      </c>
      <c r="R638" t="b">
        <v>0</v>
      </c>
      <c r="S638" t="b">
        <v>1</v>
      </c>
      <c r="T638" t="s">
        <v>71</v>
      </c>
      <c r="U638" s="5">
        <f>E638/D638</f>
        <v>0.64537683358624176</v>
      </c>
      <c r="V638" s="13">
        <f>AVERAGE(E638:E1637)</f>
        <v>38612.241758241755</v>
      </c>
      <c r="W638" t="str" cm="1">
        <f t="array" ref="W638:X638">_xlfn.TEXTSPLIT(T638,"/")</f>
        <v>film &amp; video</v>
      </c>
      <c r="X638" t="str">
        <v>animation</v>
      </c>
      <c r="Y638" s="1">
        <v>0</v>
      </c>
      <c r="Z638">
        <v>0</v>
      </c>
      <c r="AA638">
        <v>0</v>
      </c>
      <c r="AB638">
        <v>1</v>
      </c>
    </row>
    <row r="639" spans="1:28" ht="19.5" x14ac:dyDescent="0.4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 s="9">
        <v>42688.25</v>
      </c>
      <c r="L639" s="9" t="str">
        <f>MONTH(P639) &amp; "/" &amp; DAY(P639) &amp; "/" &amp; YEAR(P639)</f>
        <v>11/22/2016</v>
      </c>
      <c r="M639" s="8" t="str">
        <f>MONTH(L639) &amp; "/" &amp; DAY(L639) &amp; "/" &amp; YEAR(L639)</f>
        <v>11/22/2016</v>
      </c>
      <c r="N639" s="8" t="str">
        <f>RIGHT(M639,4)</f>
        <v>2016</v>
      </c>
      <c r="O639">
        <v>1479794400</v>
      </c>
      <c r="P639" s="9">
        <v>42696.25</v>
      </c>
      <c r="Q639" s="8" t="str">
        <f>MONTH(P639) &amp; "/" &amp; DAY(P639) &amp; "/" &amp; YEAR(P639)</f>
        <v>11/22/2016</v>
      </c>
      <c r="R639" t="b">
        <v>0</v>
      </c>
      <c r="S639" t="b">
        <v>0</v>
      </c>
      <c r="T639" t="s">
        <v>33</v>
      </c>
      <c r="U639" s="5">
        <f>E639/D639</f>
        <v>0.79411764705882348</v>
      </c>
      <c r="V639" s="13">
        <f>AVERAGE(E639:E1638)</f>
        <v>38367.121212121216</v>
      </c>
      <c r="W639" t="str" cm="1">
        <f t="array" ref="W639:X639">_xlfn.TEXTSPLIT(T639,"/")</f>
        <v>theater</v>
      </c>
      <c r="X639" t="str">
        <v>plays</v>
      </c>
      <c r="Y639" s="1">
        <v>0</v>
      </c>
      <c r="Z639">
        <v>0</v>
      </c>
      <c r="AA639">
        <v>0</v>
      </c>
      <c r="AB639">
        <v>1</v>
      </c>
    </row>
    <row r="640" spans="1:28" ht="19.5" x14ac:dyDescent="0.4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 s="9">
        <v>40386.208333333336</v>
      </c>
      <c r="L640" s="9" t="str">
        <f>MONTH(P640) &amp; "/" &amp; DAY(P640) &amp; "/" &amp; YEAR(P640)</f>
        <v>8/8/2010</v>
      </c>
      <c r="M640" s="8" t="str">
        <f>MONTH(L640) &amp; "/" &amp; DAY(L640) &amp; "/" &amp; YEAR(L640)</f>
        <v>8/8/2010</v>
      </c>
      <c r="N640" s="8" t="str">
        <f>RIGHT(M640,4)</f>
        <v>2010</v>
      </c>
      <c r="O640">
        <v>1281243600</v>
      </c>
      <c r="P640" s="9">
        <v>40398.208333333336</v>
      </c>
      <c r="Q640" s="8" t="str">
        <f>MONTH(P640) &amp; "/" &amp; DAY(P640) &amp; "/" &amp; YEAR(P640)</f>
        <v>8/8/2010</v>
      </c>
      <c r="R640" t="b">
        <v>0</v>
      </c>
      <c r="S640" t="b">
        <v>1</v>
      </c>
      <c r="T640" t="s">
        <v>33</v>
      </c>
      <c r="U640" s="5">
        <f>E640/D640</f>
        <v>0.11419117647058824</v>
      </c>
      <c r="V640" s="13">
        <f>AVERAGE(E640:E1639)</f>
        <v>38454.461325966848</v>
      </c>
      <c r="W640" t="str" cm="1">
        <f t="array" ref="W640:X640">_xlfn.TEXTSPLIT(T640,"/")</f>
        <v>theater</v>
      </c>
      <c r="X640" t="str">
        <v>plays</v>
      </c>
      <c r="Y640" s="1">
        <v>0</v>
      </c>
      <c r="Z640">
        <v>0</v>
      </c>
      <c r="AA640">
        <v>0</v>
      </c>
      <c r="AB640">
        <v>1</v>
      </c>
    </row>
    <row r="641" spans="1:28" ht="19.5" x14ac:dyDescent="0.4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 s="9">
        <v>43309.208333333328</v>
      </c>
      <c r="L641" s="9" t="str">
        <f>MONTH(P641) &amp; "/" &amp; DAY(P641) &amp; "/" &amp; YEAR(P641)</f>
        <v>7/28/2018</v>
      </c>
      <c r="M641" s="8" t="str">
        <f>MONTH(L641) &amp; "/" &amp; DAY(L641) &amp; "/" &amp; YEAR(L641)</f>
        <v>7/28/2018</v>
      </c>
      <c r="N641" s="8" t="str">
        <f>RIGHT(M641,4)</f>
        <v>2018</v>
      </c>
      <c r="O641">
        <v>1532754000</v>
      </c>
      <c r="P641" s="9">
        <v>43309.208333333328</v>
      </c>
      <c r="Q641" s="8" t="str">
        <f>MONTH(P641) &amp; "/" &amp; DAY(P641) &amp; "/" &amp; YEAR(P641)</f>
        <v>7/28/2018</v>
      </c>
      <c r="R641" t="b">
        <v>0</v>
      </c>
      <c r="S641" t="b">
        <v>1</v>
      </c>
      <c r="T641" t="s">
        <v>53</v>
      </c>
      <c r="U641" s="5">
        <f>E641/D641</f>
        <v>0.56186046511627907</v>
      </c>
      <c r="V641" s="13">
        <f>AVERAGE(E641:E1640)</f>
        <v>38535.171745152358</v>
      </c>
      <c r="W641" t="str" cm="1">
        <f t="array" ref="W641:X641">_xlfn.TEXTSPLIT(T641,"/")</f>
        <v>film &amp; video</v>
      </c>
      <c r="X641" t="str">
        <v>drama</v>
      </c>
      <c r="Y641" s="1">
        <v>0</v>
      </c>
      <c r="Z641">
        <v>1</v>
      </c>
      <c r="AA641">
        <v>0</v>
      </c>
      <c r="AB641">
        <v>0</v>
      </c>
    </row>
    <row r="642" spans="1:28" ht="19.5" x14ac:dyDescent="0.4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 s="9">
        <v>42387.25</v>
      </c>
      <c r="L642" s="9" t="str">
        <f>MONTH(P642) &amp; "/" &amp; DAY(P642) &amp; "/" &amp; YEAR(P642)</f>
        <v>1/21/2016</v>
      </c>
      <c r="M642" s="8" t="str">
        <f>MONTH(L642) &amp; "/" &amp; DAY(L642) &amp; "/" &amp; YEAR(L642)</f>
        <v>1/21/2016</v>
      </c>
      <c r="N642" s="8" t="str">
        <f>RIGHT(M642,4)</f>
        <v>2016</v>
      </c>
      <c r="O642">
        <v>1453356000</v>
      </c>
      <c r="P642" s="9">
        <v>42390.25</v>
      </c>
      <c r="Q642" s="8" t="str">
        <f>MONTH(P642) &amp; "/" &amp; DAY(P642) &amp; "/" &amp; YEAR(P642)</f>
        <v>1/21/2016</v>
      </c>
      <c r="R642" t="b">
        <v>0</v>
      </c>
      <c r="S642" t="b">
        <v>0</v>
      </c>
      <c r="T642" t="s">
        <v>33</v>
      </c>
      <c r="U642" s="5">
        <f>E642/D642</f>
        <v>0.16501669449081802</v>
      </c>
      <c r="V642" s="13">
        <f>AVERAGE(E642:E1641)</f>
        <v>38628.791666666664</v>
      </c>
      <c r="W642" t="str" cm="1">
        <f t="array" ref="W642:X642">_xlfn.TEXTSPLIT(T642,"/")</f>
        <v>theater</v>
      </c>
      <c r="X642" t="str">
        <v>plays</v>
      </c>
      <c r="Y642" s="1">
        <v>0</v>
      </c>
      <c r="Z642">
        <v>0</v>
      </c>
      <c r="AA642">
        <v>0</v>
      </c>
      <c r="AB642">
        <v>1</v>
      </c>
    </row>
    <row r="643" spans="1:28" ht="33.75" x14ac:dyDescent="0.4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 s="9">
        <v>42786.25</v>
      </c>
      <c r="L643" s="9" t="str">
        <f>MONTH(P643) &amp; "/" &amp; DAY(P643) &amp; "/" &amp; YEAR(P643)</f>
        <v>3/20/2017</v>
      </c>
      <c r="M643" s="8" t="str">
        <f>MONTH(L643) &amp; "/" &amp; DAY(L643) &amp; "/" &amp; YEAR(L643)</f>
        <v>3/20/2017</v>
      </c>
      <c r="N643" s="8" t="str">
        <f>RIGHT(M643,4)</f>
        <v>2017</v>
      </c>
      <c r="O643">
        <v>1489986000</v>
      </c>
      <c r="P643" s="9">
        <v>42814.208333333328</v>
      </c>
      <c r="Q643" s="8" t="str">
        <f>MONTH(P643) &amp; "/" &amp; DAY(P643) &amp; "/" &amp; YEAR(P643)</f>
        <v>3/20/2017</v>
      </c>
      <c r="R643" t="b">
        <v>0</v>
      </c>
      <c r="S643" t="b">
        <v>0</v>
      </c>
      <c r="T643" t="s">
        <v>33</v>
      </c>
      <c r="U643" s="5">
        <f>E643/D643</f>
        <v>1.1996808510638297</v>
      </c>
      <c r="V643" s="13">
        <f>AVERAGE(E643:E1642)</f>
        <v>38681.325905292477</v>
      </c>
      <c r="W643" t="str" cm="1">
        <f t="array" ref="W643:X643">_xlfn.TEXTSPLIT(T643,"/")</f>
        <v>theater</v>
      </c>
      <c r="X643" t="str">
        <v>plays</v>
      </c>
      <c r="Y643" s="1">
        <v>0</v>
      </c>
      <c r="Z643">
        <v>0</v>
      </c>
      <c r="AA643">
        <v>0</v>
      </c>
      <c r="AB643">
        <v>0</v>
      </c>
    </row>
    <row r="644" spans="1:28" ht="19.5" x14ac:dyDescent="0.4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 s="9">
        <v>43451.25</v>
      </c>
      <c r="L644" s="9" t="str">
        <f>MONTH(P644) &amp; "/" &amp; DAY(P644) &amp; "/" &amp; YEAR(P644)</f>
        <v>12/26/2018</v>
      </c>
      <c r="M644" s="8" t="str">
        <f>MONTH(L644) &amp; "/" &amp; DAY(L644) &amp; "/" &amp; YEAR(L644)</f>
        <v>12/26/2018</v>
      </c>
      <c r="N644" s="8" t="str">
        <f>RIGHT(M644,4)</f>
        <v>2018</v>
      </c>
      <c r="O644">
        <v>1545804000</v>
      </c>
      <c r="P644" s="9">
        <v>43460.25</v>
      </c>
      <c r="Q644" s="8" t="str">
        <f>MONTH(P644) &amp; "/" &amp; DAY(P644) &amp; "/" &amp; YEAR(P644)</f>
        <v>12/26/2018</v>
      </c>
      <c r="R644" t="b">
        <v>0</v>
      </c>
      <c r="S644" t="b">
        <v>0</v>
      </c>
      <c r="T644" t="s">
        <v>65</v>
      </c>
      <c r="U644" s="5">
        <f>E644/D644</f>
        <v>1.4545652173913044</v>
      </c>
      <c r="V644" s="13">
        <f>AVERAGE(E644:E1643)</f>
        <v>38757.874301675976</v>
      </c>
      <c r="W644" t="str" cm="1">
        <f t="array" ref="W644:X644">_xlfn.TEXTSPLIT(T644,"/")</f>
        <v>technology</v>
      </c>
      <c r="X644" t="str">
        <v>wearables</v>
      </c>
      <c r="Y644" s="1">
        <v>0</v>
      </c>
      <c r="Z644">
        <v>0</v>
      </c>
      <c r="AA644">
        <v>0</v>
      </c>
      <c r="AB644">
        <v>0</v>
      </c>
    </row>
    <row r="645" spans="1:28" ht="19.5" x14ac:dyDescent="0.4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 s="9">
        <v>42795.25</v>
      </c>
      <c r="L645" s="9" t="str">
        <f>MONTH(P645) &amp; "/" &amp; DAY(P645) &amp; "/" &amp; YEAR(P645)</f>
        <v>3/19/2017</v>
      </c>
      <c r="M645" s="8" t="str">
        <f>MONTH(L645) &amp; "/" &amp; DAY(L645) &amp; "/" &amp; YEAR(L645)</f>
        <v>3/19/2017</v>
      </c>
      <c r="N645" s="8" t="str">
        <f>RIGHT(M645,4)</f>
        <v>2017</v>
      </c>
      <c r="O645">
        <v>1489899600</v>
      </c>
      <c r="P645" s="9">
        <v>42813.208333333328</v>
      </c>
      <c r="Q645" s="8" t="str">
        <f>MONTH(P645) &amp; "/" &amp; DAY(P645) &amp; "/" &amp; YEAR(P645)</f>
        <v>3/19/2017</v>
      </c>
      <c r="R645" t="b">
        <v>0</v>
      </c>
      <c r="S645" t="b">
        <v>0</v>
      </c>
      <c r="T645" t="s">
        <v>33</v>
      </c>
      <c r="U645" s="5">
        <f>E645/D645</f>
        <v>2.2138255033557046</v>
      </c>
      <c r="V645" s="13">
        <f>AVERAGE(E645:E1644)</f>
        <v>38828.95518207283</v>
      </c>
      <c r="W645" t="str" cm="1">
        <f t="array" ref="W645:X645">_xlfn.TEXTSPLIT(T645,"/")</f>
        <v>theater</v>
      </c>
      <c r="X645" t="str">
        <v>plays</v>
      </c>
      <c r="Y645" s="1">
        <v>0</v>
      </c>
      <c r="Z645">
        <v>0</v>
      </c>
      <c r="AA645">
        <v>0</v>
      </c>
      <c r="AB645">
        <v>0</v>
      </c>
    </row>
    <row r="646" spans="1:28" ht="19.5" x14ac:dyDescent="0.4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 s="9">
        <v>43452.25</v>
      </c>
      <c r="L646" s="9" t="str">
        <f>MONTH(P646) &amp; "/" &amp; DAY(P646) &amp; "/" &amp; YEAR(P646)</f>
        <v>1/3/2019</v>
      </c>
      <c r="M646" s="8" t="str">
        <f>MONTH(L646) &amp; "/" &amp; DAY(L646) &amp; "/" &amp; YEAR(L646)</f>
        <v>1/3/2019</v>
      </c>
      <c r="N646" s="8" t="str">
        <f>RIGHT(M646,4)</f>
        <v>2019</v>
      </c>
      <c r="O646">
        <v>1546495200</v>
      </c>
      <c r="P646" s="9">
        <v>43468.25</v>
      </c>
      <c r="Q646" s="8" t="str">
        <f>MONTH(P646) &amp; "/" &amp; DAY(P646) &amp; "/" &amp; YEAR(P646)</f>
        <v>1/3/2019</v>
      </c>
      <c r="R646" t="b">
        <v>0</v>
      </c>
      <c r="S646" t="b">
        <v>0</v>
      </c>
      <c r="T646" t="s">
        <v>33</v>
      </c>
      <c r="U646" s="5">
        <f>E646/D646</f>
        <v>0.48396694214876035</v>
      </c>
      <c r="V646" s="13">
        <f>AVERAGE(E646:E1645)</f>
        <v>38845.367977528091</v>
      </c>
      <c r="W646" t="str" cm="1">
        <f t="array" ref="W646:X646">_xlfn.TEXTSPLIT(T646,"/")</f>
        <v>theater</v>
      </c>
      <c r="X646" t="str">
        <v>plays</v>
      </c>
      <c r="Y646" s="1">
        <v>0</v>
      </c>
      <c r="Z646">
        <v>0</v>
      </c>
      <c r="AA646">
        <v>0</v>
      </c>
      <c r="AB646">
        <v>1</v>
      </c>
    </row>
    <row r="647" spans="1:28" ht="19.5" x14ac:dyDescent="0.4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 s="9">
        <v>43369.208333333328</v>
      </c>
      <c r="L647" s="9" t="str">
        <f>MONTH(P647) &amp; "/" &amp; DAY(P647) &amp; "/" &amp; YEAR(P647)</f>
        <v>10/17/2018</v>
      </c>
      <c r="M647" s="8" t="str">
        <f>MONTH(L647) &amp; "/" &amp; DAY(L647) &amp; "/" &amp; YEAR(L647)</f>
        <v>10/17/2018</v>
      </c>
      <c r="N647" s="8" t="str">
        <f>RIGHT(M647,4)</f>
        <v>2018</v>
      </c>
      <c r="O647">
        <v>1539752400</v>
      </c>
      <c r="P647" s="9">
        <v>43390.208333333328</v>
      </c>
      <c r="Q647" s="8" t="str">
        <f>MONTH(P647) &amp; "/" &amp; DAY(P647) &amp; "/" &amp; YEAR(P647)</f>
        <v>10/17/2018</v>
      </c>
      <c r="R647" t="b">
        <v>0</v>
      </c>
      <c r="S647" t="b">
        <v>1</v>
      </c>
      <c r="T647" t="s">
        <v>23</v>
      </c>
      <c r="U647" s="5">
        <f>E647/D647</f>
        <v>0.92911504424778757</v>
      </c>
      <c r="V647" s="13">
        <f>AVERAGE(E647:E1646)</f>
        <v>38723.850704225355</v>
      </c>
      <c r="W647" t="str" cm="1">
        <f t="array" ref="W647:X647">_xlfn.TEXTSPLIT(T647,"/")</f>
        <v>music</v>
      </c>
      <c r="X647" t="str">
        <v>rock</v>
      </c>
      <c r="Y647" s="1">
        <v>0</v>
      </c>
      <c r="Z647">
        <v>0</v>
      </c>
      <c r="AA647">
        <v>0</v>
      </c>
      <c r="AB647">
        <v>1</v>
      </c>
    </row>
    <row r="648" spans="1:28" ht="19.5" x14ac:dyDescent="0.4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 s="9">
        <v>41346.208333333336</v>
      </c>
      <c r="L648" s="9" t="str">
        <f>MONTH(P648) &amp; "/" &amp; DAY(P648) &amp; "/" &amp; YEAR(P648)</f>
        <v>3/24/2013</v>
      </c>
      <c r="M648" s="8" t="str">
        <f>MONTH(L648) &amp; "/" &amp; DAY(L648) &amp; "/" &amp; YEAR(L648)</f>
        <v>3/24/2013</v>
      </c>
      <c r="N648" s="8" t="str">
        <f>RIGHT(M648,4)</f>
        <v>2013</v>
      </c>
      <c r="O648">
        <v>1364101200</v>
      </c>
      <c r="P648" s="9">
        <v>41357.208333333336</v>
      </c>
      <c r="Q648" s="8" t="str">
        <f>MONTH(P648) &amp; "/" &amp; DAY(P648) &amp; "/" &amp; YEAR(P648)</f>
        <v>3/24/2013</v>
      </c>
      <c r="R648" t="b">
        <v>0</v>
      </c>
      <c r="S648" t="b">
        <v>0</v>
      </c>
      <c r="T648" t="s">
        <v>89</v>
      </c>
      <c r="U648" s="5">
        <f>E648/D648</f>
        <v>0.88599797365754818</v>
      </c>
      <c r="V648" s="13">
        <f>AVERAGE(E648:E1647)</f>
        <v>38329.050847457627</v>
      </c>
      <c r="W648" t="str" cm="1">
        <f t="array" ref="W648:X648">_xlfn.TEXTSPLIT(T648,"/")</f>
        <v>games</v>
      </c>
      <c r="X648" t="str">
        <v>video games</v>
      </c>
      <c r="Y648" s="1">
        <v>0</v>
      </c>
      <c r="Z648">
        <v>0</v>
      </c>
      <c r="AA648">
        <v>0</v>
      </c>
      <c r="AB648">
        <v>1</v>
      </c>
    </row>
    <row r="649" spans="1:28" ht="19.5" x14ac:dyDescent="0.4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 s="9">
        <v>43199.208333333328</v>
      </c>
      <c r="L649" s="9" t="str">
        <f>MONTH(P649) &amp; "/" &amp; DAY(P649) &amp; "/" &amp; YEAR(P649)</f>
        <v>5/3/2018</v>
      </c>
      <c r="M649" s="8" t="str">
        <f>MONTH(L649) &amp; "/" &amp; DAY(L649) &amp; "/" &amp; YEAR(L649)</f>
        <v>5/3/2018</v>
      </c>
      <c r="N649" s="8" t="str">
        <f>RIGHT(M649,4)</f>
        <v>2018</v>
      </c>
      <c r="O649">
        <v>1525323600</v>
      </c>
      <c r="P649" s="9">
        <v>43223.208333333328</v>
      </c>
      <c r="Q649" s="8" t="str">
        <f>MONTH(P649) &amp; "/" &amp; DAY(P649) &amp; "/" &amp; YEAR(P649)</f>
        <v>5/3/2018</v>
      </c>
      <c r="R649" t="b">
        <v>0</v>
      </c>
      <c r="S649" t="b">
        <v>0</v>
      </c>
      <c r="T649" t="s">
        <v>206</v>
      </c>
      <c r="U649" s="5">
        <f>E649/D649</f>
        <v>0.41399999999999998</v>
      </c>
      <c r="V649" s="13">
        <f>AVERAGE(E649:E1648)</f>
        <v>38189.903682719545</v>
      </c>
      <c r="W649" t="str" cm="1">
        <f t="array" ref="W649:X649">_xlfn.TEXTSPLIT(T649,"/")</f>
        <v>publishing</v>
      </c>
      <c r="X649" t="str">
        <v>translations</v>
      </c>
      <c r="Y649" s="1">
        <v>0</v>
      </c>
      <c r="Z649">
        <v>0</v>
      </c>
      <c r="AA649">
        <v>0</v>
      </c>
      <c r="AB649">
        <v>1</v>
      </c>
    </row>
    <row r="650" spans="1:28" ht="19.5" x14ac:dyDescent="0.4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 s="9">
        <v>42922.208333333328</v>
      </c>
      <c r="L650" s="9" t="str">
        <f>MONTH(P650) &amp; "/" &amp; DAY(P650) &amp; "/" &amp; YEAR(P650)</f>
        <v>7/24/2017</v>
      </c>
      <c r="M650" s="8" t="str">
        <f>MONTH(L650) &amp; "/" &amp; DAY(L650) &amp; "/" &amp; YEAR(L650)</f>
        <v>7/24/2017</v>
      </c>
      <c r="N650" s="8" t="str">
        <f>RIGHT(M650,4)</f>
        <v>2017</v>
      </c>
      <c r="O650">
        <v>1500872400</v>
      </c>
      <c r="P650" s="9">
        <v>42940.208333333328</v>
      </c>
      <c r="Q650" s="8" t="str">
        <f>MONTH(P650) &amp; "/" &amp; DAY(P650) &amp; "/" &amp; YEAR(P650)</f>
        <v>7/24/2017</v>
      </c>
      <c r="R650" t="b">
        <v>1</v>
      </c>
      <c r="S650" t="b">
        <v>0</v>
      </c>
      <c r="T650" t="s">
        <v>17</v>
      </c>
      <c r="U650" s="5">
        <f>E650/D650</f>
        <v>0.63056795131845844</v>
      </c>
      <c r="V650" s="13">
        <f>AVERAGE(E650:E1649)</f>
        <v>38293.10511363636</v>
      </c>
      <c r="W650" t="str" cm="1">
        <f t="array" ref="W650:X650">_xlfn.TEXTSPLIT(T650,"/")</f>
        <v>food</v>
      </c>
      <c r="X650" t="str">
        <v>food trucks</v>
      </c>
      <c r="Y650" s="1">
        <v>1</v>
      </c>
      <c r="Z650">
        <v>0</v>
      </c>
      <c r="AA650">
        <v>0</v>
      </c>
      <c r="AB650">
        <v>0</v>
      </c>
    </row>
    <row r="651" spans="1:28" ht="19.5" x14ac:dyDescent="0.4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 s="9">
        <v>40471.208333333336</v>
      </c>
      <c r="L651" s="9" t="str">
        <f>MONTH(P651) &amp; "/" &amp; DAY(P651) &amp; "/" &amp; YEAR(P651)</f>
        <v>10/31/2010</v>
      </c>
      <c r="M651" s="8" t="str">
        <f>MONTH(L651) &amp; "/" &amp; DAY(L651) &amp; "/" &amp; YEAR(L651)</f>
        <v>10/31/2010</v>
      </c>
      <c r="N651" s="8" t="str">
        <f>RIGHT(M651,4)</f>
        <v>2010</v>
      </c>
      <c r="O651">
        <v>1288501200</v>
      </c>
      <c r="P651" s="9">
        <v>40482.208333333336</v>
      </c>
      <c r="Q651" s="8" t="str">
        <f>MONTH(P651) &amp; "/" &amp; DAY(P651) &amp; "/" &amp; YEAR(P651)</f>
        <v>10/31/2010</v>
      </c>
      <c r="R651" t="b">
        <v>1</v>
      </c>
      <c r="S651" t="b">
        <v>1</v>
      </c>
      <c r="T651" t="s">
        <v>33</v>
      </c>
      <c r="U651" s="5">
        <f>E651/D651</f>
        <v>0.48482333607230893</v>
      </c>
      <c r="V651" s="13">
        <f>AVERAGE(E651:E1650)</f>
        <v>38225.068376068375</v>
      </c>
      <c r="W651" t="str" cm="1">
        <f t="array" ref="W651:X651">_xlfn.TEXTSPLIT(T651,"/")</f>
        <v>theater</v>
      </c>
      <c r="X651" t="str">
        <v>plays</v>
      </c>
      <c r="Y651" s="1">
        <v>0</v>
      </c>
      <c r="Z651">
        <v>0</v>
      </c>
      <c r="AA651">
        <v>0</v>
      </c>
      <c r="AB651">
        <v>1</v>
      </c>
    </row>
    <row r="652" spans="1:28" ht="19.5" x14ac:dyDescent="0.4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 s="9">
        <v>41828.208333333336</v>
      </c>
      <c r="L652" s="9" t="str">
        <f>MONTH(P652) &amp; "/" &amp; DAY(P652) &amp; "/" &amp; YEAR(P652)</f>
        <v>8/4/2014</v>
      </c>
      <c r="M652" s="8" t="str">
        <f>MONTH(L652) &amp; "/" &amp; DAY(L652) &amp; "/" &amp; YEAR(L652)</f>
        <v>8/4/2014</v>
      </c>
      <c r="N652" s="8" t="str">
        <f>RIGHT(M652,4)</f>
        <v>2014</v>
      </c>
      <c r="O652">
        <v>1407128400</v>
      </c>
      <c r="P652" s="9">
        <v>41855.208333333336</v>
      </c>
      <c r="Q652" s="8" t="str">
        <f>MONTH(P652) &amp; "/" &amp; DAY(P652) &amp; "/" &amp; YEAR(P652)</f>
        <v>8/4/2014</v>
      </c>
      <c r="R652" t="b">
        <v>0</v>
      </c>
      <c r="S652" t="b">
        <v>0</v>
      </c>
      <c r="T652" t="s">
        <v>159</v>
      </c>
      <c r="U652" s="5">
        <f>E652/D652</f>
        <v>0.02</v>
      </c>
      <c r="V652" s="13">
        <f>AVERAGE(E652:E1651)</f>
        <v>38165.70285714286</v>
      </c>
      <c r="W652" t="str" cm="1">
        <f t="array" ref="W652:X652">_xlfn.TEXTSPLIT(T652,"/")</f>
        <v>music</v>
      </c>
      <c r="X652" t="str">
        <v>jazz</v>
      </c>
      <c r="Y652" s="1">
        <v>0</v>
      </c>
      <c r="Z652">
        <v>0</v>
      </c>
      <c r="AA652">
        <v>0</v>
      </c>
      <c r="AB652">
        <v>1</v>
      </c>
    </row>
    <row r="653" spans="1:28" ht="19.5" x14ac:dyDescent="0.4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 s="9">
        <v>41692.25</v>
      </c>
      <c r="L653" s="9" t="str">
        <f>MONTH(P653) &amp; "/" &amp; DAY(P653) &amp; "/" &amp; YEAR(P653)</f>
        <v>3/9/2014</v>
      </c>
      <c r="M653" s="8" t="str">
        <f>MONTH(L653) &amp; "/" &amp; DAY(L653) &amp; "/" &amp; YEAR(L653)</f>
        <v>3/9/2014</v>
      </c>
      <c r="N653" s="8" t="str">
        <f>RIGHT(M653,4)</f>
        <v>2014</v>
      </c>
      <c r="O653">
        <v>1394344800</v>
      </c>
      <c r="P653" s="9">
        <v>41707.25</v>
      </c>
      <c r="Q653" s="8" t="str">
        <f>MONTH(P653) &amp; "/" &amp; DAY(P653) &amp; "/" &amp; YEAR(P653)</f>
        <v>3/9/2014</v>
      </c>
      <c r="R653" t="b">
        <v>0</v>
      </c>
      <c r="S653" t="b">
        <v>0</v>
      </c>
      <c r="T653" t="s">
        <v>100</v>
      </c>
      <c r="U653" s="5">
        <f>E653/D653</f>
        <v>0.88479410269445857</v>
      </c>
      <c r="V653" s="13">
        <f>AVERAGE(E653:E1652)</f>
        <v>38275.054441260741</v>
      </c>
      <c r="W653" t="str" cm="1">
        <f t="array" ref="W653:X653">_xlfn.TEXTSPLIT(T653,"/")</f>
        <v>film &amp; video</v>
      </c>
      <c r="X653" t="str">
        <v>shorts</v>
      </c>
      <c r="Y653" s="1">
        <v>0</v>
      </c>
      <c r="Z653">
        <v>0</v>
      </c>
      <c r="AA653">
        <v>0</v>
      </c>
      <c r="AB653">
        <v>1</v>
      </c>
    </row>
    <row r="654" spans="1:28" ht="19.5" x14ac:dyDescent="0.4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 s="9">
        <v>42587.208333333328</v>
      </c>
      <c r="L654" s="9" t="str">
        <f>MONTH(P654) &amp; "/" &amp; DAY(P654) &amp; "/" &amp; YEAR(P654)</f>
        <v>9/17/2016</v>
      </c>
      <c r="M654" s="8" t="str">
        <f>MONTH(L654) &amp; "/" &amp; DAY(L654) &amp; "/" &amp; YEAR(L654)</f>
        <v>9/17/2016</v>
      </c>
      <c r="N654" s="8" t="str">
        <f>RIGHT(M654,4)</f>
        <v>2016</v>
      </c>
      <c r="O654">
        <v>1474088400</v>
      </c>
      <c r="P654" s="9">
        <v>42630.208333333328</v>
      </c>
      <c r="Q654" s="8" t="str">
        <f>MONTH(P654) &amp; "/" &amp; DAY(P654) &amp; "/" &amp; YEAR(P654)</f>
        <v>9/17/2016</v>
      </c>
      <c r="R654" t="b">
        <v>0</v>
      </c>
      <c r="S654" t="b">
        <v>0</v>
      </c>
      <c r="T654" t="s">
        <v>28</v>
      </c>
      <c r="U654" s="5">
        <f>E654/D654</f>
        <v>1.2684</v>
      </c>
      <c r="V654" s="13">
        <f>AVERAGE(E654:E1653)</f>
        <v>37884.928160919539</v>
      </c>
      <c r="W654" t="str" cm="1">
        <f t="array" ref="W654:X654">_xlfn.TEXTSPLIT(T654,"/")</f>
        <v>technology</v>
      </c>
      <c r="X654" t="str">
        <v>web</v>
      </c>
      <c r="Y654" s="1">
        <v>0</v>
      </c>
      <c r="Z654">
        <v>0</v>
      </c>
      <c r="AA654">
        <v>0</v>
      </c>
      <c r="AB654">
        <v>0</v>
      </c>
    </row>
    <row r="655" spans="1:28" ht="19.5" x14ac:dyDescent="0.4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 s="9">
        <v>42468.208333333328</v>
      </c>
      <c r="L655" s="9" t="str">
        <f>MONTH(P655) &amp; "/" &amp; DAY(P655) &amp; "/" &amp; YEAR(P655)</f>
        <v>4/10/2016</v>
      </c>
      <c r="M655" s="8" t="str">
        <f>MONTH(L655) &amp; "/" &amp; DAY(L655) &amp; "/" &amp; YEAR(L655)</f>
        <v>4/10/2016</v>
      </c>
      <c r="N655" s="8" t="str">
        <f>RIGHT(M655,4)</f>
        <v>2016</v>
      </c>
      <c r="O655">
        <v>1460264400</v>
      </c>
      <c r="P655" s="9">
        <v>42470.208333333328</v>
      </c>
      <c r="Q655" s="8" t="str">
        <f>MONTH(P655) &amp; "/" &amp; DAY(P655) &amp; "/" &amp; YEAR(P655)</f>
        <v>4/10/2016</v>
      </c>
      <c r="R655" t="b">
        <v>0</v>
      </c>
      <c r="S655" t="b">
        <v>0</v>
      </c>
      <c r="T655" t="s">
        <v>28</v>
      </c>
      <c r="U655" s="5">
        <f>E655/D655</f>
        <v>23.388333333333332</v>
      </c>
      <c r="V655" s="13">
        <f>AVERAGE(E655:E1654)</f>
        <v>37957.55331412104</v>
      </c>
      <c r="W655" t="str" cm="1">
        <f t="array" ref="W655:X655">_xlfn.TEXTSPLIT(T655,"/")</f>
        <v>technology</v>
      </c>
      <c r="X655" t="str">
        <v>web</v>
      </c>
      <c r="Y655" s="1">
        <v>0</v>
      </c>
      <c r="Z655">
        <v>0</v>
      </c>
      <c r="AA655">
        <v>0</v>
      </c>
      <c r="AB655">
        <v>0</v>
      </c>
    </row>
    <row r="656" spans="1:28" ht="19.5" x14ac:dyDescent="0.4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 s="9">
        <v>42240.208333333328</v>
      </c>
      <c r="L656" s="9" t="str">
        <f>MONTH(P656) &amp; "/" &amp; DAY(P656) &amp; "/" &amp; YEAR(P656)</f>
        <v>8/29/2015</v>
      </c>
      <c r="M656" s="8" t="str">
        <f>MONTH(L656) &amp; "/" &amp; DAY(L656) &amp; "/" &amp; YEAR(L656)</f>
        <v>8/29/2015</v>
      </c>
      <c r="N656" s="8" t="str">
        <f>RIGHT(M656,4)</f>
        <v>2015</v>
      </c>
      <c r="O656">
        <v>1440824400</v>
      </c>
      <c r="P656" s="9">
        <v>42245.208333333328</v>
      </c>
      <c r="Q656" s="8" t="str">
        <f>MONTH(P656) &amp; "/" &amp; DAY(P656) &amp; "/" &amp; YEAR(P656)</f>
        <v>8/29/2015</v>
      </c>
      <c r="R656" t="b">
        <v>0</v>
      </c>
      <c r="S656" t="b">
        <v>0</v>
      </c>
      <c r="T656" t="s">
        <v>148</v>
      </c>
      <c r="U656" s="5">
        <f>E656/D656</f>
        <v>5.0838857142857146</v>
      </c>
      <c r="V656" s="13">
        <f>AVERAGE(E656:E1655)</f>
        <v>38026.699421965321</v>
      </c>
      <c r="W656" t="str" cm="1">
        <f t="array" ref="W656:X656">_xlfn.TEXTSPLIT(T656,"/")</f>
        <v>music</v>
      </c>
      <c r="X656" t="str">
        <v>metal</v>
      </c>
      <c r="Y656" s="1">
        <v>0</v>
      </c>
      <c r="Z656">
        <v>0</v>
      </c>
      <c r="AA656">
        <v>0</v>
      </c>
      <c r="AB656">
        <v>0</v>
      </c>
    </row>
    <row r="657" spans="1:28" ht="19.5" x14ac:dyDescent="0.4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 s="9">
        <v>42796.25</v>
      </c>
      <c r="L657" s="9" t="str">
        <f>MONTH(P657) &amp; "/" &amp; DAY(P657) &amp; "/" &amp; YEAR(P657)</f>
        <v>3/15/2017</v>
      </c>
      <c r="M657" s="8" t="str">
        <f>MONTH(L657) &amp; "/" &amp; DAY(L657) &amp; "/" &amp; YEAR(L657)</f>
        <v>3/15/2017</v>
      </c>
      <c r="N657" s="8" t="str">
        <f>RIGHT(M657,4)</f>
        <v>2017</v>
      </c>
      <c r="O657">
        <v>1489554000</v>
      </c>
      <c r="P657" s="9">
        <v>42809.208333333328</v>
      </c>
      <c r="Q657" s="8" t="str">
        <f>MONTH(P657) &amp; "/" &amp; DAY(P657) &amp; "/" &amp; YEAR(P657)</f>
        <v>3/15/2017</v>
      </c>
      <c r="R657" t="b">
        <v>1</v>
      </c>
      <c r="S657" t="b">
        <v>0</v>
      </c>
      <c r="T657" t="s">
        <v>122</v>
      </c>
      <c r="U657" s="5">
        <f>E657/D657</f>
        <v>1.9147826086956521</v>
      </c>
      <c r="V657" s="13">
        <f>AVERAGE(E657:E1656)</f>
        <v>37621.165217391303</v>
      </c>
      <c r="W657" t="str" cm="1">
        <f t="array" ref="W657:X657">_xlfn.TEXTSPLIT(T657,"/")</f>
        <v>photography</v>
      </c>
      <c r="X657" t="str">
        <v>photography books</v>
      </c>
      <c r="Y657" s="1">
        <v>0</v>
      </c>
      <c r="Z657">
        <v>0</v>
      </c>
      <c r="AA657">
        <v>0</v>
      </c>
      <c r="AB657">
        <v>0</v>
      </c>
    </row>
    <row r="658" spans="1:28" ht="33.75" x14ac:dyDescent="0.4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 s="9">
        <v>43097.25</v>
      </c>
      <c r="L658" s="9" t="str">
        <f>MONTH(P658) &amp; "/" &amp; DAY(P658) &amp; "/" &amp; YEAR(P658)</f>
        <v>1/2/2018</v>
      </c>
      <c r="M658" s="8" t="str">
        <f>MONTH(L658) &amp; "/" &amp; DAY(L658) &amp; "/" &amp; YEAR(L658)</f>
        <v>1/2/2018</v>
      </c>
      <c r="N658" s="8" t="str">
        <f>RIGHT(M658,4)</f>
        <v>2018</v>
      </c>
      <c r="O658">
        <v>1514872800</v>
      </c>
      <c r="P658" s="9">
        <v>43102.25</v>
      </c>
      <c r="Q658" s="8" t="str">
        <f>MONTH(P658) &amp; "/" &amp; DAY(P658) &amp; "/" &amp; YEAR(P658)</f>
        <v>1/2/2018</v>
      </c>
      <c r="R658" t="b">
        <v>0</v>
      </c>
      <c r="S658" t="b">
        <v>0</v>
      </c>
      <c r="T658" t="s">
        <v>17</v>
      </c>
      <c r="U658" s="5">
        <f>E658/D658</f>
        <v>0.42127533783783783</v>
      </c>
      <c r="V658" s="13">
        <f>AVERAGE(E658:E1657)</f>
        <v>37692.122093023259</v>
      </c>
      <c r="W658" t="str" cm="1">
        <f t="array" ref="W658:X658">_xlfn.TEXTSPLIT(T658,"/")</f>
        <v>food</v>
      </c>
      <c r="X658" t="str">
        <v>food trucks</v>
      </c>
      <c r="Y658" s="1">
        <v>0</v>
      </c>
      <c r="Z658">
        <v>0</v>
      </c>
      <c r="AA658">
        <v>0</v>
      </c>
      <c r="AB658">
        <v>1</v>
      </c>
    </row>
    <row r="659" spans="1:28" ht="19.5" x14ac:dyDescent="0.4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 s="9">
        <v>43096.25</v>
      </c>
      <c r="L659" s="9" t="str">
        <f>MONTH(P659) &amp; "/" &amp; DAY(P659) &amp; "/" &amp; YEAR(P659)</f>
        <v>1/12/2018</v>
      </c>
      <c r="M659" s="8" t="str">
        <f>MONTH(L659) &amp; "/" &amp; DAY(L659) &amp; "/" &amp; YEAR(L659)</f>
        <v>1/12/2018</v>
      </c>
      <c r="N659" s="8" t="str">
        <f>RIGHT(M659,4)</f>
        <v>2018</v>
      </c>
      <c r="O659">
        <v>1515736800</v>
      </c>
      <c r="P659" s="9">
        <v>43112.25</v>
      </c>
      <c r="Q659" s="8" t="str">
        <f>MONTH(P659) &amp; "/" &amp; DAY(P659) &amp; "/" &amp; YEAR(P659)</f>
        <v>1/12/2018</v>
      </c>
      <c r="R659" t="b">
        <v>0</v>
      </c>
      <c r="S659" t="b">
        <v>0</v>
      </c>
      <c r="T659" t="s">
        <v>474</v>
      </c>
      <c r="U659" s="5">
        <f>E659/D659</f>
        <v>8.2400000000000001E-2</v>
      </c>
      <c r="V659" s="13">
        <f>AVERAGE(E659:E1658)</f>
        <v>37656.591836734697</v>
      </c>
      <c r="W659" t="str" cm="1">
        <f t="array" ref="W659:X659">_xlfn.TEXTSPLIT(T659,"/")</f>
        <v>film &amp; video</v>
      </c>
      <c r="X659" t="str">
        <v>science fiction</v>
      </c>
      <c r="Y659" s="1">
        <v>0</v>
      </c>
      <c r="Z659">
        <v>0</v>
      </c>
      <c r="AA659">
        <v>0</v>
      </c>
      <c r="AB659">
        <v>1</v>
      </c>
    </row>
    <row r="660" spans="1:28" ht="19.5" x14ac:dyDescent="0.4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 s="9">
        <v>42246.208333333328</v>
      </c>
      <c r="L660" s="9" t="str">
        <f>MONTH(P660) &amp; "/" &amp; DAY(P660) &amp; "/" &amp; YEAR(P660)</f>
        <v>9/22/2015</v>
      </c>
      <c r="M660" s="8" t="str">
        <f>MONTH(L660) &amp; "/" &amp; DAY(L660) &amp; "/" &amp; YEAR(L660)</f>
        <v>9/22/2015</v>
      </c>
      <c r="N660" s="8" t="str">
        <f>RIGHT(M660,4)</f>
        <v>2015</v>
      </c>
      <c r="O660">
        <v>1442898000</v>
      </c>
      <c r="P660" s="9">
        <v>42269.208333333328</v>
      </c>
      <c r="Q660" s="8" t="str">
        <f>MONTH(P660) &amp; "/" &amp; DAY(P660) &amp; "/" &amp; YEAR(P660)</f>
        <v>9/22/2015</v>
      </c>
      <c r="R660" t="b">
        <v>0</v>
      </c>
      <c r="S660" t="b">
        <v>0</v>
      </c>
      <c r="T660" t="s">
        <v>23</v>
      </c>
      <c r="U660" s="5">
        <f>E660/D660</f>
        <v>0.60064638783269964</v>
      </c>
      <c r="V660" s="13">
        <f>AVERAGE(E660:E1659)</f>
        <v>37764.289473684214</v>
      </c>
      <c r="W660" t="str" cm="1">
        <f t="array" ref="W660:X660">_xlfn.TEXTSPLIT(T660,"/")</f>
        <v>music</v>
      </c>
      <c r="X660" t="str">
        <v>rock</v>
      </c>
      <c r="Y660" s="1">
        <v>1</v>
      </c>
      <c r="Z660">
        <v>0</v>
      </c>
      <c r="AA660">
        <v>0</v>
      </c>
      <c r="AB660">
        <v>0</v>
      </c>
    </row>
    <row r="661" spans="1:28" ht="19.5" x14ac:dyDescent="0.4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 s="9">
        <v>40570.25</v>
      </c>
      <c r="L661" s="9" t="str">
        <f>MONTH(P661) &amp; "/" &amp; DAY(P661) &amp; "/" &amp; YEAR(P661)</f>
        <v>1/28/2011</v>
      </c>
      <c r="M661" s="8" t="str">
        <f>MONTH(L661) &amp; "/" &amp; DAY(L661) &amp; "/" &amp; YEAR(L661)</f>
        <v>1/28/2011</v>
      </c>
      <c r="N661" s="8" t="str">
        <f>RIGHT(M661,4)</f>
        <v>2011</v>
      </c>
      <c r="O661">
        <v>1296194400</v>
      </c>
      <c r="P661" s="9">
        <v>40571.25</v>
      </c>
      <c r="Q661" s="8" t="str">
        <f>MONTH(P661) &amp; "/" &amp; DAY(P661) &amp; "/" &amp; YEAR(P661)</f>
        <v>1/28/2011</v>
      </c>
      <c r="R661" t="b">
        <v>0</v>
      </c>
      <c r="S661" t="b">
        <v>0</v>
      </c>
      <c r="T661" t="s">
        <v>42</v>
      </c>
      <c r="U661" s="5">
        <f>E661/D661</f>
        <v>0.47232808616404309</v>
      </c>
      <c r="V661" s="13">
        <f>AVERAGE(E661:E1660)</f>
        <v>37782.384164222873</v>
      </c>
      <c r="W661" t="str" cm="1">
        <f t="array" ref="W661:X661">_xlfn.TEXTSPLIT(T661,"/")</f>
        <v>film &amp; video</v>
      </c>
      <c r="X661" t="str">
        <v>documentary</v>
      </c>
      <c r="Y661" s="1">
        <v>0</v>
      </c>
      <c r="Z661">
        <v>0</v>
      </c>
      <c r="AA661">
        <v>0</v>
      </c>
      <c r="AB661">
        <v>1</v>
      </c>
    </row>
    <row r="662" spans="1:28" ht="19.5" x14ac:dyDescent="0.4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 s="9">
        <v>42237.208333333328</v>
      </c>
      <c r="L662" s="9" t="str">
        <f>MONTH(P662) &amp; "/" &amp; DAY(P662) &amp; "/" &amp; YEAR(P662)</f>
        <v>8/30/2015</v>
      </c>
      <c r="M662" s="8" t="str">
        <f>MONTH(L662) &amp; "/" &amp; DAY(L662) &amp; "/" &amp; YEAR(L662)</f>
        <v>8/30/2015</v>
      </c>
      <c r="N662" s="8" t="str">
        <f>RIGHT(M662,4)</f>
        <v>2015</v>
      </c>
      <c r="O662">
        <v>1440910800</v>
      </c>
      <c r="P662" s="9">
        <v>42246.208333333328</v>
      </c>
      <c r="Q662" s="8" t="str">
        <f>MONTH(P662) &amp; "/" &amp; DAY(P662) &amp; "/" &amp; YEAR(P662)</f>
        <v>8/30/2015</v>
      </c>
      <c r="R662" t="b">
        <v>1</v>
      </c>
      <c r="S662" t="b">
        <v>0</v>
      </c>
      <c r="T662" t="s">
        <v>33</v>
      </c>
      <c r="U662" s="5">
        <f>E662/D662</f>
        <v>0.81736263736263737</v>
      </c>
      <c r="V662" s="13">
        <f>AVERAGE(E662:E1661)</f>
        <v>37725.832352941179</v>
      </c>
      <c r="W662" t="str" cm="1">
        <f t="array" ref="W662:X662">_xlfn.TEXTSPLIT(T662,"/")</f>
        <v>theater</v>
      </c>
      <c r="X662" t="str">
        <v>plays</v>
      </c>
      <c r="Y662" s="1">
        <v>0</v>
      </c>
      <c r="Z662">
        <v>0</v>
      </c>
      <c r="AA662">
        <v>0</v>
      </c>
      <c r="AB662">
        <v>1</v>
      </c>
    </row>
    <row r="663" spans="1:28" ht="19.5" x14ac:dyDescent="0.4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 s="9">
        <v>40996.208333333336</v>
      </c>
      <c r="L663" s="9" t="str">
        <f>MONTH(P663) &amp; "/" &amp; DAY(P663) &amp; "/" &amp; YEAR(P663)</f>
        <v>4/27/2012</v>
      </c>
      <c r="M663" s="8" t="str">
        <f>MONTH(L663) &amp; "/" &amp; DAY(L663) &amp; "/" &amp; YEAR(L663)</f>
        <v>4/27/2012</v>
      </c>
      <c r="N663" s="8" t="str">
        <f>RIGHT(M663,4)</f>
        <v>2012</v>
      </c>
      <c r="O663">
        <v>1335502800</v>
      </c>
      <c r="P663" s="9">
        <v>41026.208333333336</v>
      </c>
      <c r="Q663" s="8" t="str">
        <f>MONTH(P663) &amp; "/" &amp; DAY(P663) &amp; "/" &amp; YEAR(P663)</f>
        <v>4/27/2012</v>
      </c>
      <c r="R663" t="b">
        <v>0</v>
      </c>
      <c r="S663" t="b">
        <v>0</v>
      </c>
      <c r="T663" t="s">
        <v>159</v>
      </c>
      <c r="U663" s="5">
        <f>E663/D663</f>
        <v>0.54187265917603</v>
      </c>
      <c r="V663" s="13">
        <f>AVERAGE(E663:E1662)</f>
        <v>37815.176991150445</v>
      </c>
      <c r="W663" t="str" cm="1">
        <f t="array" ref="W663:X663">_xlfn.TEXTSPLIT(T663,"/")</f>
        <v>music</v>
      </c>
      <c r="X663" t="str">
        <v>jazz</v>
      </c>
      <c r="Y663" s="1">
        <v>0</v>
      </c>
      <c r="Z663">
        <v>0</v>
      </c>
      <c r="AA663">
        <v>0</v>
      </c>
      <c r="AB663">
        <v>1</v>
      </c>
    </row>
    <row r="664" spans="1:28" ht="19.5" x14ac:dyDescent="0.4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 s="9">
        <v>43443.25</v>
      </c>
      <c r="L664" s="9" t="str">
        <f>MONTH(P664) &amp; "/" &amp; DAY(P664) &amp; "/" &amp; YEAR(P664)</f>
        <v>12/13/2018</v>
      </c>
      <c r="M664" s="8" t="str">
        <f>MONTH(L664) &amp; "/" &amp; DAY(L664) &amp; "/" &amp; YEAR(L664)</f>
        <v>12/13/2018</v>
      </c>
      <c r="N664" s="8" t="str">
        <f>RIGHT(M664,4)</f>
        <v>2018</v>
      </c>
      <c r="O664">
        <v>1544680800</v>
      </c>
      <c r="P664" s="9">
        <v>43447.25</v>
      </c>
      <c r="Q664" s="8" t="str">
        <f>MONTH(P664) &amp; "/" &amp; DAY(P664) &amp; "/" &amp; YEAR(P664)</f>
        <v>12/13/2018</v>
      </c>
      <c r="R664" t="b">
        <v>0</v>
      </c>
      <c r="S664" t="b">
        <v>0</v>
      </c>
      <c r="T664" t="s">
        <v>33</v>
      </c>
      <c r="U664" s="5">
        <f>E664/D664</f>
        <v>0.97868131868131869</v>
      </c>
      <c r="V664" s="13">
        <f>AVERAGE(E664:E1663)</f>
        <v>37755.837278106512</v>
      </c>
      <c r="W664" t="str" cm="1">
        <f t="array" ref="W664:X664">_xlfn.TEXTSPLIT(T664,"/")</f>
        <v>theater</v>
      </c>
      <c r="X664" t="str">
        <v>plays</v>
      </c>
      <c r="Y664" s="1">
        <v>0</v>
      </c>
      <c r="Z664">
        <v>0</v>
      </c>
      <c r="AA664">
        <v>0</v>
      </c>
      <c r="AB664">
        <v>1</v>
      </c>
    </row>
    <row r="665" spans="1:28" ht="19.5" x14ac:dyDescent="0.4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 s="9">
        <v>40458.208333333336</v>
      </c>
      <c r="L665" s="9" t="str">
        <f>MONTH(P665) &amp; "/" &amp; DAY(P665) &amp; "/" &amp; YEAR(P665)</f>
        <v>10/30/2010</v>
      </c>
      <c r="M665" s="8" t="str">
        <f>MONTH(L665) &amp; "/" &amp; DAY(L665) &amp; "/" &amp; YEAR(L665)</f>
        <v>10/30/2010</v>
      </c>
      <c r="N665" s="8" t="str">
        <f>RIGHT(M665,4)</f>
        <v>2010</v>
      </c>
      <c r="O665">
        <v>1288414800</v>
      </c>
      <c r="P665" s="9">
        <v>40481.208333333336</v>
      </c>
      <c r="Q665" s="8" t="str">
        <f>MONTH(P665) &amp; "/" &amp; DAY(P665) &amp; "/" &amp; YEAR(P665)</f>
        <v>10/30/2010</v>
      </c>
      <c r="R665" t="b">
        <v>0</v>
      </c>
      <c r="S665" t="b">
        <v>0</v>
      </c>
      <c r="T665" t="s">
        <v>33</v>
      </c>
      <c r="U665" s="5">
        <f>E665/D665</f>
        <v>0.77239999999999998</v>
      </c>
      <c r="V665" s="13">
        <f>AVERAGE(E665:E1664)</f>
        <v>37841.445103857564</v>
      </c>
      <c r="W665" t="str" cm="1">
        <f t="array" ref="W665:X665">_xlfn.TEXTSPLIT(T665,"/")</f>
        <v>theater</v>
      </c>
      <c r="X665" t="str">
        <v>plays</v>
      </c>
      <c r="Y665" s="1">
        <v>0</v>
      </c>
      <c r="Z665">
        <v>0</v>
      </c>
      <c r="AA665">
        <v>0</v>
      </c>
      <c r="AB665">
        <v>1</v>
      </c>
    </row>
    <row r="666" spans="1:28" ht="19.5" x14ac:dyDescent="0.4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 s="9">
        <v>40959.25</v>
      </c>
      <c r="L666" s="9" t="str">
        <f>MONTH(P666) &amp; "/" &amp; DAY(P666) &amp; "/" &amp; YEAR(P666)</f>
        <v>3/1/2012</v>
      </c>
      <c r="M666" s="8" t="str">
        <f>MONTH(L666) &amp; "/" &amp; DAY(L666) &amp; "/" &amp; YEAR(L666)</f>
        <v>3/1/2012</v>
      </c>
      <c r="N666" s="8" t="str">
        <f>RIGHT(M666,4)</f>
        <v>2012</v>
      </c>
      <c r="O666">
        <v>1330581600</v>
      </c>
      <c r="P666" s="9">
        <v>40969.25</v>
      </c>
      <c r="Q666" s="8" t="str">
        <f>MONTH(P666) &amp; "/" &amp; DAY(P666) &amp; "/" &amp; YEAR(P666)</f>
        <v>3/1/2012</v>
      </c>
      <c r="R666" t="b">
        <v>0</v>
      </c>
      <c r="S666" t="b">
        <v>0</v>
      </c>
      <c r="T666" t="s">
        <v>159</v>
      </c>
      <c r="U666" s="5">
        <f>E666/D666</f>
        <v>0.33464735516372796</v>
      </c>
      <c r="V666" s="13">
        <f>AVERAGE(E666:E1665)</f>
        <v>37931.080357142855</v>
      </c>
      <c r="W666" t="str" cm="1">
        <f t="array" ref="W666:X666">_xlfn.TEXTSPLIT(T666,"/")</f>
        <v>music</v>
      </c>
      <c r="X666" t="str">
        <v>jazz</v>
      </c>
      <c r="Y666" s="1">
        <v>0</v>
      </c>
      <c r="Z666">
        <v>0</v>
      </c>
      <c r="AA666">
        <v>0</v>
      </c>
      <c r="AB666">
        <v>1</v>
      </c>
    </row>
    <row r="667" spans="1:28" ht="19.5" x14ac:dyDescent="0.4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 s="9">
        <v>40733.208333333336</v>
      </c>
      <c r="L667" s="9" t="str">
        <f>MONTH(P667) &amp; "/" &amp; DAY(P667) &amp; "/" &amp; YEAR(P667)</f>
        <v>7/23/2011</v>
      </c>
      <c r="M667" s="8" t="str">
        <f>MONTH(L667) &amp; "/" &amp; DAY(L667) &amp; "/" &amp; YEAR(L667)</f>
        <v>7/23/2011</v>
      </c>
      <c r="N667" s="8" t="str">
        <f>RIGHT(M667,4)</f>
        <v>2011</v>
      </c>
      <c r="O667">
        <v>1311397200</v>
      </c>
      <c r="P667" s="9">
        <v>40747.208333333336</v>
      </c>
      <c r="Q667" s="8" t="str">
        <f>MONTH(P667) &amp; "/" &amp; DAY(P667) &amp; "/" &amp; YEAR(P667)</f>
        <v>7/23/2011</v>
      </c>
      <c r="R667" t="b">
        <v>0</v>
      </c>
      <c r="S667" t="b">
        <v>1</v>
      </c>
      <c r="T667" t="s">
        <v>42</v>
      </c>
      <c r="U667" s="5">
        <f>E667/D667</f>
        <v>2.3958823529411766</v>
      </c>
      <c r="V667" s="13">
        <f>AVERAGE(E667:E1666)</f>
        <v>37964.991044776121</v>
      </c>
      <c r="W667" t="str" cm="1">
        <f t="array" ref="W667:X667">_xlfn.TEXTSPLIT(T667,"/")</f>
        <v>film &amp; video</v>
      </c>
      <c r="X667" t="str">
        <v>documentary</v>
      </c>
      <c r="Y667" s="1">
        <v>0</v>
      </c>
      <c r="Z667">
        <v>0</v>
      </c>
      <c r="AA667">
        <v>0</v>
      </c>
      <c r="AB667">
        <v>0</v>
      </c>
    </row>
    <row r="668" spans="1:28" ht="19.5" x14ac:dyDescent="0.4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 s="9">
        <v>41516.208333333336</v>
      </c>
      <c r="L668" s="9" t="str">
        <f>MONTH(P668) &amp; "/" &amp; DAY(P668) &amp; "/" &amp; YEAR(P668)</f>
        <v>9/5/2013</v>
      </c>
      <c r="M668" s="8" t="str">
        <f>MONTH(L668) &amp; "/" &amp; DAY(L668) &amp; "/" &amp; YEAR(L668)</f>
        <v>9/5/2013</v>
      </c>
      <c r="N668" s="8" t="str">
        <f>RIGHT(M668,4)</f>
        <v>2013</v>
      </c>
      <c r="O668">
        <v>1378357200</v>
      </c>
      <c r="P668" s="9">
        <v>41522.208333333336</v>
      </c>
      <c r="Q668" s="8" t="str">
        <f>MONTH(P668) &amp; "/" &amp; DAY(P668) &amp; "/" &amp; YEAR(P668)</f>
        <v>9/5/2013</v>
      </c>
      <c r="R668" t="b">
        <v>0</v>
      </c>
      <c r="S668" t="b">
        <v>1</v>
      </c>
      <c r="T668" t="s">
        <v>33</v>
      </c>
      <c r="U668" s="5">
        <f>E668/D668</f>
        <v>0.64032258064516134</v>
      </c>
      <c r="V668" s="13">
        <f>AVERAGE(E668:E1667)</f>
        <v>38042.074850299403</v>
      </c>
      <c r="W668" t="str" cm="1">
        <f t="array" ref="W668:X668">_xlfn.TEXTSPLIT(T668,"/")</f>
        <v>theater</v>
      </c>
      <c r="X668" t="str">
        <v>plays</v>
      </c>
      <c r="Y668" s="1">
        <v>1</v>
      </c>
      <c r="Z668">
        <v>0</v>
      </c>
      <c r="AA668">
        <v>0</v>
      </c>
      <c r="AB668">
        <v>0</v>
      </c>
    </row>
    <row r="669" spans="1:28" ht="33.75" x14ac:dyDescent="0.4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 s="9">
        <v>41892.208333333336</v>
      </c>
      <c r="L669" s="9" t="str">
        <f>MONTH(P669) &amp; "/" &amp; DAY(P669) &amp; "/" &amp; YEAR(P669)</f>
        <v>9/19/2014</v>
      </c>
      <c r="M669" s="8" t="str">
        <f>MONTH(L669) &amp; "/" &amp; DAY(L669) &amp; "/" &amp; YEAR(L669)</f>
        <v>9/19/2014</v>
      </c>
      <c r="N669" s="8" t="str">
        <f>RIGHT(M669,4)</f>
        <v>2014</v>
      </c>
      <c r="O669">
        <v>1411102800</v>
      </c>
      <c r="P669" s="9">
        <v>41901.208333333336</v>
      </c>
      <c r="Q669" s="8" t="str">
        <f>MONTH(P669) &amp; "/" &amp; DAY(P669) &amp; "/" &amp; YEAR(P669)</f>
        <v>9/19/2014</v>
      </c>
      <c r="R669" t="b">
        <v>0</v>
      </c>
      <c r="S669" t="b">
        <v>0</v>
      </c>
      <c r="T669" t="s">
        <v>1029</v>
      </c>
      <c r="U669" s="5">
        <f>E669/D669</f>
        <v>1.7615942028985507</v>
      </c>
      <c r="V669" s="13">
        <f>AVERAGE(E669:E1668)</f>
        <v>38150.354354354356</v>
      </c>
      <c r="W669" t="str" cm="1">
        <f t="array" ref="W669:X669">_xlfn.TEXTSPLIT(T669,"/")</f>
        <v>journalism</v>
      </c>
      <c r="X669" t="str">
        <v>audio</v>
      </c>
      <c r="Y669" s="1">
        <v>0</v>
      </c>
      <c r="Z669">
        <v>0</v>
      </c>
      <c r="AA669">
        <v>0</v>
      </c>
      <c r="AB669">
        <v>0</v>
      </c>
    </row>
    <row r="670" spans="1:28" ht="33.75" x14ac:dyDescent="0.4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 s="9">
        <v>41122.208333333336</v>
      </c>
      <c r="L670" s="9" t="str">
        <f>MONTH(P670) &amp; "/" &amp; DAY(P670) &amp; "/" &amp; YEAR(P670)</f>
        <v>8/13/2012</v>
      </c>
      <c r="M670" s="8" t="str">
        <f>MONTH(L670) &amp; "/" &amp; DAY(L670) &amp; "/" &amp; YEAR(L670)</f>
        <v>8/13/2012</v>
      </c>
      <c r="N670" s="8" t="str">
        <f>RIGHT(M670,4)</f>
        <v>2012</v>
      </c>
      <c r="O670">
        <v>1344834000</v>
      </c>
      <c r="P670" s="9">
        <v>41134.208333333336</v>
      </c>
      <c r="Q670" s="8" t="str">
        <f>MONTH(P670) &amp; "/" &amp; DAY(P670) &amp; "/" &amp; YEAR(P670)</f>
        <v>8/13/2012</v>
      </c>
      <c r="R670" t="b">
        <v>0</v>
      </c>
      <c r="S670" t="b">
        <v>0</v>
      </c>
      <c r="T670" t="s">
        <v>33</v>
      </c>
      <c r="U670" s="5">
        <f>E670/D670</f>
        <v>0.20338181818181819</v>
      </c>
      <c r="V670" s="13">
        <f>AVERAGE(E670:E1669)</f>
        <v>38228.653614457835</v>
      </c>
      <c r="W670" t="str" cm="1">
        <f t="array" ref="W670:X670">_xlfn.TEXTSPLIT(T670,"/")</f>
        <v>theater</v>
      </c>
      <c r="X670" t="str">
        <v>plays</v>
      </c>
      <c r="Y670" s="1">
        <v>0</v>
      </c>
      <c r="Z670">
        <v>0</v>
      </c>
      <c r="AA670">
        <v>0</v>
      </c>
      <c r="AB670">
        <v>1</v>
      </c>
    </row>
    <row r="671" spans="1:28" ht="19.5" x14ac:dyDescent="0.4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 s="9">
        <v>42912.208333333328</v>
      </c>
      <c r="L671" s="9" t="str">
        <f>MONTH(P671) &amp; "/" &amp; DAY(P671) &amp; "/" &amp; YEAR(P671)</f>
        <v>7/5/2017</v>
      </c>
      <c r="M671" s="8" t="str">
        <f>MONTH(L671) &amp; "/" &amp; DAY(L671) &amp; "/" &amp; YEAR(L671)</f>
        <v>7/5/2017</v>
      </c>
      <c r="N671" s="8" t="str">
        <f>RIGHT(M671,4)</f>
        <v>2017</v>
      </c>
      <c r="O671">
        <v>1499230800</v>
      </c>
      <c r="P671" s="9">
        <v>42921.208333333328</v>
      </c>
      <c r="Q671" s="8" t="str">
        <f>MONTH(P671) &amp; "/" &amp; DAY(P671) &amp; "/" &amp; YEAR(P671)</f>
        <v>7/5/2017</v>
      </c>
      <c r="R671" t="b">
        <v>0</v>
      </c>
      <c r="S671" t="b">
        <v>0</v>
      </c>
      <c r="T671" t="s">
        <v>33</v>
      </c>
      <c r="U671" s="5">
        <f>E671/D671</f>
        <v>3.5864754098360656</v>
      </c>
      <c r="V671" s="13">
        <f>AVERAGE(E671:E1670)</f>
        <v>38327.250755287008</v>
      </c>
      <c r="W671" t="str" cm="1">
        <f t="array" ref="W671:X671">_xlfn.TEXTSPLIT(T671,"/")</f>
        <v>theater</v>
      </c>
      <c r="X671" t="str">
        <v>plays</v>
      </c>
      <c r="Y671" s="1">
        <v>0</v>
      </c>
      <c r="Z671">
        <v>0</v>
      </c>
      <c r="AA671">
        <v>0</v>
      </c>
      <c r="AB671">
        <v>0</v>
      </c>
    </row>
    <row r="672" spans="1:28" ht="33.75" x14ac:dyDescent="0.4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 s="9">
        <v>42425.25</v>
      </c>
      <c r="L672" s="9" t="str">
        <f>MONTH(P672) &amp; "/" &amp; DAY(P672) &amp; "/" &amp; YEAR(P672)</f>
        <v>3/8/2016</v>
      </c>
      <c r="M672" s="8" t="str">
        <f>MONTH(L672) &amp; "/" &amp; DAY(L672) &amp; "/" &amp; YEAR(L672)</f>
        <v>3/8/2016</v>
      </c>
      <c r="N672" s="8" t="str">
        <f>RIGHT(M672,4)</f>
        <v>2016</v>
      </c>
      <c r="O672">
        <v>1457416800</v>
      </c>
      <c r="P672" s="9">
        <v>42437.25</v>
      </c>
      <c r="Q672" s="8" t="str">
        <f>MONTH(P672) &amp; "/" &amp; DAY(P672) &amp; "/" &amp; YEAR(P672)</f>
        <v>3/8/2016</v>
      </c>
      <c r="R672" t="b">
        <v>0</v>
      </c>
      <c r="S672" t="b">
        <v>0</v>
      </c>
      <c r="T672" t="s">
        <v>60</v>
      </c>
      <c r="U672" s="5">
        <f>E672/D672</f>
        <v>4.6885802469135802</v>
      </c>
      <c r="V672" s="13">
        <f>AVERAGE(E672:E1671)</f>
        <v>37913.030303030304</v>
      </c>
      <c r="W672" t="str" cm="1">
        <f t="array" ref="W672:X672">_xlfn.TEXTSPLIT(T672,"/")</f>
        <v>music</v>
      </c>
      <c r="X672" t="str">
        <v>indie rock</v>
      </c>
      <c r="Y672" s="1">
        <v>0</v>
      </c>
      <c r="Z672">
        <v>0</v>
      </c>
      <c r="AA672">
        <v>0</v>
      </c>
      <c r="AB672">
        <v>0</v>
      </c>
    </row>
    <row r="673" spans="1:28" ht="33.75" x14ac:dyDescent="0.4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 s="9">
        <v>40390.208333333336</v>
      </c>
      <c r="L673" s="9" t="str">
        <f>MONTH(P673) &amp; "/" &amp; DAY(P673) &amp; "/" &amp; YEAR(P673)</f>
        <v>8/4/2010</v>
      </c>
      <c r="M673" s="8" t="str">
        <f>MONTH(L673) &amp; "/" &amp; DAY(L673) &amp; "/" &amp; YEAR(L673)</f>
        <v>8/4/2010</v>
      </c>
      <c r="N673" s="8" t="str">
        <f>RIGHT(M673,4)</f>
        <v>2010</v>
      </c>
      <c r="O673">
        <v>1280898000</v>
      </c>
      <c r="P673" s="9">
        <v>40394.208333333336</v>
      </c>
      <c r="Q673" s="8" t="str">
        <f>MONTH(P673) &amp; "/" &amp; DAY(P673) &amp; "/" &amp; YEAR(P673)</f>
        <v>8/4/2010</v>
      </c>
      <c r="R673" t="b">
        <v>0</v>
      </c>
      <c r="S673" t="b">
        <v>1</v>
      </c>
      <c r="T673" t="s">
        <v>33</v>
      </c>
      <c r="U673" s="5">
        <f>E673/D673</f>
        <v>1.220563524590164</v>
      </c>
      <c r="V673" s="13">
        <f>AVERAGE(E673:E1672)</f>
        <v>37797.401215805468</v>
      </c>
      <c r="W673" t="str" cm="1">
        <f t="array" ref="W673:X673">_xlfn.TEXTSPLIT(T673,"/")</f>
        <v>theater</v>
      </c>
      <c r="X673" t="str">
        <v>plays</v>
      </c>
      <c r="Y673" s="1">
        <v>0</v>
      </c>
      <c r="Z673">
        <v>0</v>
      </c>
      <c r="AA673">
        <v>0</v>
      </c>
      <c r="AB673">
        <v>0</v>
      </c>
    </row>
    <row r="674" spans="1:28" ht="19.5" x14ac:dyDescent="0.4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 s="9">
        <v>43180.208333333328</v>
      </c>
      <c r="L674" s="9" t="str">
        <f>MONTH(P674) &amp; "/" &amp; DAY(P674) &amp; "/" &amp; YEAR(P674)</f>
        <v>3/31/2018</v>
      </c>
      <c r="M674" s="8" t="str">
        <f>MONTH(L674) &amp; "/" &amp; DAY(L674) &amp; "/" &amp; YEAR(L674)</f>
        <v>3/31/2018</v>
      </c>
      <c r="N674" s="8" t="str">
        <f>RIGHT(M674,4)</f>
        <v>2018</v>
      </c>
      <c r="O674">
        <v>1522472400</v>
      </c>
      <c r="P674" s="9">
        <v>43190.208333333328</v>
      </c>
      <c r="Q674" s="8" t="str">
        <f>MONTH(P674) &amp; "/" &amp; DAY(P674) &amp; "/" &amp; YEAR(P674)</f>
        <v>3/31/2018</v>
      </c>
      <c r="R674" t="b">
        <v>0</v>
      </c>
      <c r="S674" t="b">
        <v>0</v>
      </c>
      <c r="T674" t="s">
        <v>33</v>
      </c>
      <c r="U674" s="5">
        <f>E674/D674</f>
        <v>0.55931783729156137</v>
      </c>
      <c r="V674" s="13">
        <f>AVERAGE(E674:E1673)</f>
        <v>37549.445121951219</v>
      </c>
      <c r="W674" t="str" cm="1">
        <f t="array" ref="W674:X674">_xlfn.TEXTSPLIT(T674,"/")</f>
        <v>theater</v>
      </c>
      <c r="X674" t="str">
        <v>plays</v>
      </c>
      <c r="Y674" s="1">
        <v>0</v>
      </c>
      <c r="Z674">
        <v>0</v>
      </c>
      <c r="AA674">
        <v>0</v>
      </c>
      <c r="AB674">
        <v>1</v>
      </c>
    </row>
    <row r="675" spans="1:28" ht="19.5" x14ac:dyDescent="0.4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 s="9">
        <v>42475.208333333328</v>
      </c>
      <c r="L675" s="9" t="str">
        <f>MONTH(P675) &amp; "/" &amp; DAY(P675) &amp; "/" &amp; YEAR(P675)</f>
        <v>5/6/2016</v>
      </c>
      <c r="M675" s="8" t="str">
        <f>MONTH(L675) &amp; "/" &amp; DAY(L675) &amp; "/" &amp; YEAR(L675)</f>
        <v>5/6/2016</v>
      </c>
      <c r="N675" s="8" t="str">
        <f>RIGHT(M675,4)</f>
        <v>2016</v>
      </c>
      <c r="O675">
        <v>1462510800</v>
      </c>
      <c r="P675" s="9">
        <v>42496.208333333328</v>
      </c>
      <c r="Q675" s="8" t="str">
        <f>MONTH(P675) &amp; "/" &amp; DAY(P675) &amp; "/" &amp; YEAR(P675)</f>
        <v>5/6/2016</v>
      </c>
      <c r="R675" t="b">
        <v>0</v>
      </c>
      <c r="S675" t="b">
        <v>0</v>
      </c>
      <c r="T675" t="s">
        <v>60</v>
      </c>
      <c r="U675" s="5">
        <f>E675/D675</f>
        <v>0.43660714285714286</v>
      </c>
      <c r="V675" s="13">
        <f>AVERAGE(E675:E1674)</f>
        <v>37325.776758409789</v>
      </c>
      <c r="W675" t="str" cm="1">
        <f t="array" ref="W675:X675">_xlfn.TEXTSPLIT(T675,"/")</f>
        <v>music</v>
      </c>
      <c r="X675" t="str">
        <v>indie rock</v>
      </c>
      <c r="Y675" s="1">
        <v>0</v>
      </c>
      <c r="Z675">
        <v>0</v>
      </c>
      <c r="AA675">
        <v>0</v>
      </c>
      <c r="AB675">
        <v>1</v>
      </c>
    </row>
    <row r="676" spans="1:28" ht="19.5" x14ac:dyDescent="0.4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 s="9">
        <v>40774.208333333336</v>
      </c>
      <c r="L676" s="9" t="str">
        <f>MONTH(P676) &amp; "/" &amp; DAY(P676) &amp; "/" &amp; YEAR(P676)</f>
        <v>10/5/2011</v>
      </c>
      <c r="M676" s="8" t="str">
        <f>MONTH(L676) &amp; "/" &amp; DAY(L676) &amp; "/" &amp; YEAR(L676)</f>
        <v>10/5/2011</v>
      </c>
      <c r="N676" s="8" t="str">
        <f>RIGHT(M676,4)</f>
        <v>2011</v>
      </c>
      <c r="O676">
        <v>1317790800</v>
      </c>
      <c r="P676" s="9">
        <v>40821.208333333336</v>
      </c>
      <c r="Q676" s="8" t="str">
        <f>MONTH(P676) &amp; "/" &amp; DAY(P676) &amp; "/" &amp; YEAR(P676)</f>
        <v>10/5/2011</v>
      </c>
      <c r="R676" t="b">
        <v>0</v>
      </c>
      <c r="S676" t="b">
        <v>0</v>
      </c>
      <c r="T676" t="s">
        <v>122</v>
      </c>
      <c r="U676" s="5">
        <f>E676/D676</f>
        <v>0.33538371411833628</v>
      </c>
      <c r="V676" s="13">
        <f>AVERAGE(E676:E1675)</f>
        <v>37432.773006134972</v>
      </c>
      <c r="W676" t="str" cm="1">
        <f t="array" ref="W676:X676">_xlfn.TEXTSPLIT(T676,"/")</f>
        <v>photography</v>
      </c>
      <c r="X676" t="str">
        <v>photography books</v>
      </c>
      <c r="Y676" s="1">
        <v>1</v>
      </c>
      <c r="Z676">
        <v>0</v>
      </c>
      <c r="AA676">
        <v>0</v>
      </c>
      <c r="AB676">
        <v>0</v>
      </c>
    </row>
    <row r="677" spans="1:28" ht="19.5" x14ac:dyDescent="0.4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 s="9">
        <v>43719.208333333328</v>
      </c>
      <c r="L677" s="9" t="str">
        <f>MONTH(P677) &amp; "/" &amp; DAY(P677) &amp; "/" &amp; YEAR(P677)</f>
        <v>9/18/2019</v>
      </c>
      <c r="M677" s="8" t="str">
        <f>MONTH(L677) &amp; "/" &amp; DAY(L677) &amp; "/" &amp; YEAR(L677)</f>
        <v>9/18/2019</v>
      </c>
      <c r="N677" s="8" t="str">
        <f>RIGHT(M677,4)</f>
        <v>2019</v>
      </c>
      <c r="O677">
        <v>1568782800</v>
      </c>
      <c r="P677" s="9">
        <v>43726.208333333328</v>
      </c>
      <c r="Q677" s="8" t="str">
        <f>MONTH(P677) &amp; "/" &amp; DAY(P677) &amp; "/" &amp; YEAR(P677)</f>
        <v>9/18/2019</v>
      </c>
      <c r="R677" t="b">
        <v>0</v>
      </c>
      <c r="S677" t="b">
        <v>0</v>
      </c>
      <c r="T677" t="s">
        <v>1029</v>
      </c>
      <c r="U677" s="5">
        <f>E677/D677</f>
        <v>1.2297938144329896</v>
      </c>
      <c r="V677" s="13">
        <f>AVERAGE(E677:E1676)</f>
        <v>37371.796923076923</v>
      </c>
      <c r="W677" t="str" cm="1">
        <f t="array" ref="W677:X677">_xlfn.TEXTSPLIT(T677,"/")</f>
        <v>journalism</v>
      </c>
      <c r="X677" t="str">
        <v>audio</v>
      </c>
      <c r="Y677" s="1">
        <v>0</v>
      </c>
      <c r="Z677">
        <v>0</v>
      </c>
      <c r="AA677">
        <v>0</v>
      </c>
      <c r="AB677">
        <v>0</v>
      </c>
    </row>
    <row r="678" spans="1:28" ht="19.5" x14ac:dyDescent="0.4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 s="9">
        <v>41178.208333333336</v>
      </c>
      <c r="L678" s="9" t="str">
        <f>MONTH(P678) &amp; "/" &amp; DAY(P678) &amp; "/" &amp; YEAR(P678)</f>
        <v>10/5/2012</v>
      </c>
      <c r="M678" s="8" t="str">
        <f>MONTH(L678) &amp; "/" &amp; DAY(L678) &amp; "/" &amp; YEAR(L678)</f>
        <v>10/5/2012</v>
      </c>
      <c r="N678" s="8" t="str">
        <f>RIGHT(M678,4)</f>
        <v>2012</v>
      </c>
      <c r="O678">
        <v>1349413200</v>
      </c>
      <c r="P678" s="9">
        <v>41187.208333333336</v>
      </c>
      <c r="Q678" s="8" t="str">
        <f>MONTH(P678) &amp; "/" &amp; DAY(P678) &amp; "/" &amp; YEAR(P678)</f>
        <v>10/5/2012</v>
      </c>
      <c r="R678" t="b">
        <v>0</v>
      </c>
      <c r="S678" t="b">
        <v>0</v>
      </c>
      <c r="T678" t="s">
        <v>122</v>
      </c>
      <c r="U678" s="5">
        <f>E678/D678</f>
        <v>1.8974959871589085</v>
      </c>
      <c r="V678" s="13">
        <f>AVERAGE(E678:E1677)</f>
        <v>37450.324074074073</v>
      </c>
      <c r="W678" t="str" cm="1">
        <f t="array" ref="W678:X678">_xlfn.TEXTSPLIT(T678,"/")</f>
        <v>photography</v>
      </c>
      <c r="X678" t="str">
        <v>photography books</v>
      </c>
      <c r="Y678" s="1">
        <v>0</v>
      </c>
      <c r="Z678">
        <v>0</v>
      </c>
      <c r="AA678">
        <v>0</v>
      </c>
      <c r="AB678">
        <v>0</v>
      </c>
    </row>
    <row r="679" spans="1:28" ht="19.5" x14ac:dyDescent="0.4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 s="9">
        <v>42561.208333333328</v>
      </c>
      <c r="L679" s="9" t="str">
        <f>MONTH(P679) &amp; "/" &amp; DAY(P679) &amp; "/" &amp; YEAR(P679)</f>
        <v>8/29/2016</v>
      </c>
      <c r="M679" s="8" t="str">
        <f>MONTH(L679) &amp; "/" &amp; DAY(L679) &amp; "/" &amp; YEAR(L679)</f>
        <v>8/29/2016</v>
      </c>
      <c r="N679" s="8" t="str">
        <f>RIGHT(M679,4)</f>
        <v>2016</v>
      </c>
      <c r="O679">
        <v>1472446800</v>
      </c>
      <c r="P679" s="9">
        <v>42611.208333333328</v>
      </c>
      <c r="Q679" s="8" t="str">
        <f>MONTH(P679) &amp; "/" &amp; DAY(P679) &amp; "/" &amp; YEAR(P679)</f>
        <v>8/29/2016</v>
      </c>
      <c r="R679" t="b">
        <v>0</v>
      </c>
      <c r="S679" t="b">
        <v>0</v>
      </c>
      <c r="T679" t="s">
        <v>119</v>
      </c>
      <c r="U679" s="5">
        <f>E679/D679</f>
        <v>0.83622641509433959</v>
      </c>
      <c r="V679" s="13">
        <f>AVERAGE(E679:E1678)</f>
        <v>37200.281733746131</v>
      </c>
      <c r="W679" t="str" cm="1">
        <f t="array" ref="W679:X679">_xlfn.TEXTSPLIT(T679,"/")</f>
        <v>publishing</v>
      </c>
      <c r="X679" t="str">
        <v>fiction</v>
      </c>
      <c r="Y679" s="1">
        <v>0</v>
      </c>
      <c r="Z679">
        <v>0</v>
      </c>
      <c r="AA679">
        <v>0</v>
      </c>
      <c r="AB679">
        <v>1</v>
      </c>
    </row>
    <row r="680" spans="1:28" ht="19.5" x14ac:dyDescent="0.4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 s="9">
        <v>43484.25</v>
      </c>
      <c r="L680" s="9" t="str">
        <f>MONTH(P680) &amp; "/" &amp; DAY(P680) &amp; "/" &amp; YEAR(P680)</f>
        <v>1/21/2019</v>
      </c>
      <c r="M680" s="8" t="str">
        <f>MONTH(L680) &amp; "/" &amp; DAY(L680) &amp; "/" &amp; YEAR(L680)</f>
        <v>1/21/2019</v>
      </c>
      <c r="N680" s="8" t="str">
        <f>RIGHT(M680,4)</f>
        <v>2019</v>
      </c>
      <c r="O680">
        <v>1548050400</v>
      </c>
      <c r="P680" s="9">
        <v>43486.25</v>
      </c>
      <c r="Q680" s="8" t="str">
        <f>MONTH(P680) &amp; "/" &amp; DAY(P680) &amp; "/" &amp; YEAR(P680)</f>
        <v>1/21/2019</v>
      </c>
      <c r="R680" t="b">
        <v>0</v>
      </c>
      <c r="S680" t="b">
        <v>0</v>
      </c>
      <c r="T680" t="s">
        <v>53</v>
      </c>
      <c r="U680" s="5">
        <f>E680/D680</f>
        <v>0.17968844221105529</v>
      </c>
      <c r="V680" s="13">
        <f>AVERAGE(E680:E1679)</f>
        <v>37302.046583850934</v>
      </c>
      <c r="W680" t="str" cm="1">
        <f t="array" ref="W680:X680">_xlfn.TEXTSPLIT(T680,"/")</f>
        <v>film &amp; video</v>
      </c>
      <c r="X680" t="str">
        <v>drama</v>
      </c>
      <c r="Y680" s="1">
        <v>1</v>
      </c>
      <c r="Z680">
        <v>0</v>
      </c>
      <c r="AA680">
        <v>0</v>
      </c>
      <c r="AB680">
        <v>0</v>
      </c>
    </row>
    <row r="681" spans="1:28" ht="19.5" x14ac:dyDescent="0.4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 s="9">
        <v>43756.208333333328</v>
      </c>
      <c r="L681" s="9" t="str">
        <f>MONTH(P681) &amp; "/" &amp; DAY(P681) &amp; "/" &amp; YEAR(P681)</f>
        <v>10/23/2019</v>
      </c>
      <c r="M681" s="8" t="str">
        <f>MONTH(L681) &amp; "/" &amp; DAY(L681) &amp; "/" &amp; YEAR(L681)</f>
        <v>10/23/2019</v>
      </c>
      <c r="N681" s="8" t="str">
        <f>RIGHT(M681,4)</f>
        <v>2019</v>
      </c>
      <c r="O681">
        <v>1571806800</v>
      </c>
      <c r="P681" s="9">
        <v>43761.208333333328</v>
      </c>
      <c r="Q681" s="8" t="str">
        <f>MONTH(P681) &amp; "/" &amp; DAY(P681) &amp; "/" &amp; YEAR(P681)</f>
        <v>10/23/2019</v>
      </c>
      <c r="R681" t="b">
        <v>0</v>
      </c>
      <c r="S681" t="b">
        <v>1</v>
      </c>
      <c r="T681" t="s">
        <v>17</v>
      </c>
      <c r="U681" s="5">
        <f>E681/D681</f>
        <v>10.365</v>
      </c>
      <c r="V681" s="13">
        <f>AVERAGE(E681:E1680)</f>
        <v>37362.554517133955</v>
      </c>
      <c r="W681" t="str" cm="1">
        <f t="array" ref="W681:X681">_xlfn.TEXTSPLIT(T681,"/")</f>
        <v>food</v>
      </c>
      <c r="X681" t="str">
        <v>food trucks</v>
      </c>
      <c r="Y681" s="1">
        <v>0</v>
      </c>
      <c r="Z681">
        <v>0</v>
      </c>
      <c r="AA681">
        <v>0</v>
      </c>
      <c r="AB681">
        <v>0</v>
      </c>
    </row>
    <row r="682" spans="1:28" ht="33.75" x14ac:dyDescent="0.4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 s="9">
        <v>43813.25</v>
      </c>
      <c r="L682" s="9" t="str">
        <f>MONTH(P682) &amp; "/" &amp; DAY(P682) &amp; "/" &amp; YEAR(P682)</f>
        <v>12/16/2019</v>
      </c>
      <c r="M682" s="8" t="str">
        <f>MONTH(L682) &amp; "/" &amp; DAY(L682) &amp; "/" &amp; YEAR(L682)</f>
        <v>12/16/2019</v>
      </c>
      <c r="N682" s="8" t="str">
        <f>RIGHT(M682,4)</f>
        <v>2019</v>
      </c>
      <c r="O682">
        <v>1576476000</v>
      </c>
      <c r="P682" s="9">
        <v>43815.25</v>
      </c>
      <c r="Q682" s="8" t="str">
        <f>MONTH(P682) &amp; "/" &amp; DAY(P682) &amp; "/" &amp; YEAR(P682)</f>
        <v>12/16/2019</v>
      </c>
      <c r="R682" t="b">
        <v>0</v>
      </c>
      <c r="S682" t="b">
        <v>1</v>
      </c>
      <c r="T682" t="s">
        <v>292</v>
      </c>
      <c r="U682" s="5">
        <f>E682/D682</f>
        <v>0.97405219780219776</v>
      </c>
      <c r="V682" s="13">
        <f>AVERAGE(E682:E1681)</f>
        <v>37433.965624999997</v>
      </c>
      <c r="W682" t="str" cm="1">
        <f t="array" ref="W682:X682">_xlfn.TEXTSPLIT(T682,"/")</f>
        <v>games</v>
      </c>
      <c r="X682" t="str">
        <v>mobile games</v>
      </c>
      <c r="Y682" s="1">
        <v>0</v>
      </c>
      <c r="Z682">
        <v>0</v>
      </c>
      <c r="AA682">
        <v>0</v>
      </c>
      <c r="AB682">
        <v>1</v>
      </c>
    </row>
    <row r="683" spans="1:28" ht="33.75" x14ac:dyDescent="0.4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 s="9">
        <v>40898.25</v>
      </c>
      <c r="L683" s="9" t="str">
        <f>MONTH(P683) &amp; "/" &amp; DAY(P683) &amp; "/" &amp; YEAR(P683)</f>
        <v>12/27/2011</v>
      </c>
      <c r="M683" s="8" t="str">
        <f>MONTH(L683) &amp; "/" &amp; DAY(L683) &amp; "/" &amp; YEAR(L683)</f>
        <v>12/27/2011</v>
      </c>
      <c r="N683" s="8" t="str">
        <f>RIGHT(M683,4)</f>
        <v>2011</v>
      </c>
      <c r="O683">
        <v>1324965600</v>
      </c>
      <c r="P683" s="9">
        <v>40904.25</v>
      </c>
      <c r="Q683" s="8" t="str">
        <f>MONTH(P683) &amp; "/" &amp; DAY(P683) &amp; "/" &amp; YEAR(P683)</f>
        <v>12/27/2011</v>
      </c>
      <c r="R683" t="b">
        <v>0</v>
      </c>
      <c r="S683" t="b">
        <v>0</v>
      </c>
      <c r="T683" t="s">
        <v>33</v>
      </c>
      <c r="U683" s="5">
        <f>E683/D683</f>
        <v>0.86386203150461705</v>
      </c>
      <c r="V683" s="13">
        <f>AVERAGE(E683:E1682)</f>
        <v>37106.730407523508</v>
      </c>
      <c r="W683" t="str" cm="1">
        <f t="array" ref="W683:X683">_xlfn.TEXTSPLIT(T683,"/")</f>
        <v>theater</v>
      </c>
      <c r="X683" t="str">
        <v>plays</v>
      </c>
      <c r="Y683" s="1">
        <v>0</v>
      </c>
      <c r="Z683">
        <v>0</v>
      </c>
      <c r="AA683">
        <v>0</v>
      </c>
      <c r="AB683">
        <v>1</v>
      </c>
    </row>
    <row r="684" spans="1:28" ht="19.5" x14ac:dyDescent="0.4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 s="9">
        <v>41619.25</v>
      </c>
      <c r="L684" s="9" t="str">
        <f>MONTH(P684) &amp; "/" &amp; DAY(P684) &amp; "/" &amp; YEAR(P684)</f>
        <v>12/20/2013</v>
      </c>
      <c r="M684" s="8" t="str">
        <f>MONTH(L684) &amp; "/" &amp; DAY(L684) &amp; "/" &amp; YEAR(L684)</f>
        <v>12/20/2013</v>
      </c>
      <c r="N684" s="8" t="str">
        <f>RIGHT(M684,4)</f>
        <v>2013</v>
      </c>
      <c r="O684">
        <v>1387519200</v>
      </c>
      <c r="P684" s="9">
        <v>41628.25</v>
      </c>
      <c r="Q684" s="8" t="str">
        <f>MONTH(P684) &amp; "/" &amp; DAY(P684) &amp; "/" &amp; YEAR(P684)</f>
        <v>12/20/2013</v>
      </c>
      <c r="R684" t="b">
        <v>0</v>
      </c>
      <c r="S684" t="b">
        <v>0</v>
      </c>
      <c r="T684" t="s">
        <v>33</v>
      </c>
      <c r="U684" s="5">
        <f>E684/D684</f>
        <v>1.5016666666666667</v>
      </c>
      <c r="V684" s="13">
        <f>AVERAGE(E684:E1683)</f>
        <v>36723.301886792455</v>
      </c>
      <c r="W684" t="str" cm="1">
        <f t="array" ref="W684:X684">_xlfn.TEXTSPLIT(T684,"/")</f>
        <v>theater</v>
      </c>
      <c r="X684" t="str">
        <v>plays</v>
      </c>
      <c r="Y684" s="1">
        <v>0</v>
      </c>
      <c r="Z684">
        <v>0</v>
      </c>
      <c r="AA684">
        <v>0</v>
      </c>
      <c r="AB684">
        <v>0</v>
      </c>
    </row>
    <row r="685" spans="1:28" ht="19.5" x14ac:dyDescent="0.4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 s="9">
        <v>43359.208333333328</v>
      </c>
      <c r="L685" s="9" t="str">
        <f>MONTH(P685) &amp; "/" &amp; DAY(P685) &amp; "/" &amp; YEAR(P685)</f>
        <v>9/18/2018</v>
      </c>
      <c r="M685" s="8" t="str">
        <f>MONTH(L685) &amp; "/" &amp; DAY(L685) &amp; "/" &amp; YEAR(L685)</f>
        <v>9/18/2018</v>
      </c>
      <c r="N685" s="8" t="str">
        <f>RIGHT(M685,4)</f>
        <v>2018</v>
      </c>
      <c r="O685">
        <v>1537246800</v>
      </c>
      <c r="P685" s="9">
        <v>43361.208333333328</v>
      </c>
      <c r="Q685" s="8" t="str">
        <f>MONTH(P685) &amp; "/" &amp; DAY(P685) &amp; "/" &amp; YEAR(P685)</f>
        <v>9/18/2018</v>
      </c>
      <c r="R685" t="b">
        <v>0</v>
      </c>
      <c r="S685" t="b">
        <v>0</v>
      </c>
      <c r="T685" t="s">
        <v>33</v>
      </c>
      <c r="U685" s="5">
        <f>E685/D685</f>
        <v>3.5843478260869563</v>
      </c>
      <c r="V685" s="13">
        <f>AVERAGE(E685:E1684)</f>
        <v>36813.567823343852</v>
      </c>
      <c r="W685" t="str" cm="1">
        <f t="array" ref="W685:X685">_xlfn.TEXTSPLIT(T685,"/")</f>
        <v>theater</v>
      </c>
      <c r="X685" t="str">
        <v>plays</v>
      </c>
      <c r="Y685" s="1">
        <v>0</v>
      </c>
      <c r="Z685">
        <v>0</v>
      </c>
      <c r="AA685">
        <v>0</v>
      </c>
      <c r="AB685">
        <v>0</v>
      </c>
    </row>
    <row r="686" spans="1:28" ht="19.5" x14ac:dyDescent="0.4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 s="9">
        <v>40358.208333333336</v>
      </c>
      <c r="L686" s="9" t="str">
        <f>MONTH(P686) &amp; "/" &amp; DAY(P686) &amp; "/" &amp; YEAR(P686)</f>
        <v>7/19/2010</v>
      </c>
      <c r="M686" s="8" t="str">
        <f>MONTH(L686) &amp; "/" &amp; DAY(L686) &amp; "/" &amp; YEAR(L686)</f>
        <v>7/19/2010</v>
      </c>
      <c r="N686" s="8" t="str">
        <f>RIGHT(M686,4)</f>
        <v>2010</v>
      </c>
      <c r="O686">
        <v>1279515600</v>
      </c>
      <c r="P686" s="9">
        <v>40378.208333333336</v>
      </c>
      <c r="Q686" s="8" t="str">
        <f>MONTH(P686) &amp; "/" &amp; DAY(P686) &amp; "/" &amp; YEAR(P686)</f>
        <v>7/19/2010</v>
      </c>
      <c r="R686" t="b">
        <v>0</v>
      </c>
      <c r="S686" t="b">
        <v>0</v>
      </c>
      <c r="T686" t="s">
        <v>68</v>
      </c>
      <c r="U686" s="5">
        <f>E686/D686</f>
        <v>5.4285714285714288</v>
      </c>
      <c r="V686" s="13">
        <f>AVERAGE(E686:E1685)</f>
        <v>36903.977848101269</v>
      </c>
      <c r="W686" t="str" cm="1">
        <f t="array" ref="W686:X686">_xlfn.TEXTSPLIT(T686,"/")</f>
        <v>publishing</v>
      </c>
      <c r="X686" t="str">
        <v>nonfiction</v>
      </c>
      <c r="Y686" s="1">
        <v>0</v>
      </c>
      <c r="Z686">
        <v>0</v>
      </c>
      <c r="AA686">
        <v>0</v>
      </c>
      <c r="AB686">
        <v>0</v>
      </c>
    </row>
    <row r="687" spans="1:28" ht="19.5" x14ac:dyDescent="0.4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 s="9">
        <v>42239.208333333328</v>
      </c>
      <c r="L687" s="9" t="str">
        <f>MONTH(P687) &amp; "/" &amp; DAY(P687) &amp; "/" &amp; YEAR(P687)</f>
        <v>9/16/2015</v>
      </c>
      <c r="M687" s="8" t="str">
        <f>MONTH(L687) &amp; "/" &amp; DAY(L687) &amp; "/" &amp; YEAR(L687)</f>
        <v>9/16/2015</v>
      </c>
      <c r="N687" s="8" t="str">
        <f>RIGHT(M687,4)</f>
        <v>2015</v>
      </c>
      <c r="O687">
        <v>1442379600</v>
      </c>
      <c r="P687" s="9">
        <v>42263.208333333328</v>
      </c>
      <c r="Q687" s="8" t="str">
        <f>MONTH(P687) &amp; "/" &amp; DAY(P687) &amp; "/" &amp; YEAR(P687)</f>
        <v>9/16/2015</v>
      </c>
      <c r="R687" t="b">
        <v>0</v>
      </c>
      <c r="S687" t="b">
        <v>0</v>
      </c>
      <c r="T687" t="s">
        <v>33</v>
      </c>
      <c r="U687" s="5">
        <f>E687/D687</f>
        <v>0.67500714285714281</v>
      </c>
      <c r="V687" s="13">
        <f>AVERAGE(E687:E1686)</f>
        <v>36997.006349206349</v>
      </c>
      <c r="W687" t="str" cm="1">
        <f t="array" ref="W687:X687">_xlfn.TEXTSPLIT(T687,"/")</f>
        <v>theater</v>
      </c>
      <c r="X687" t="str">
        <v>plays</v>
      </c>
      <c r="Y687" s="1">
        <v>0</v>
      </c>
      <c r="Z687">
        <v>0</v>
      </c>
      <c r="AA687">
        <v>0</v>
      </c>
      <c r="AB687">
        <v>1</v>
      </c>
    </row>
    <row r="688" spans="1:28" ht="19.5" x14ac:dyDescent="0.4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 s="9">
        <v>43186.208333333328</v>
      </c>
      <c r="L688" s="9" t="str">
        <f>MONTH(P688) &amp; "/" &amp; DAY(P688) &amp; "/" &amp; YEAR(P688)</f>
        <v>4/7/2018</v>
      </c>
      <c r="M688" s="8" t="str">
        <f>MONTH(L688) &amp; "/" &amp; DAY(L688) &amp; "/" &amp; YEAR(L688)</f>
        <v>4/7/2018</v>
      </c>
      <c r="N688" s="8" t="str">
        <f>RIGHT(M688,4)</f>
        <v>2018</v>
      </c>
      <c r="O688">
        <v>1523077200</v>
      </c>
      <c r="P688" s="9">
        <v>43197.208333333328</v>
      </c>
      <c r="Q688" s="8" t="str">
        <f>MONTH(P688) &amp; "/" &amp; DAY(P688) &amp; "/" &amp; YEAR(P688)</f>
        <v>4/7/2018</v>
      </c>
      <c r="R688" t="b">
        <v>0</v>
      </c>
      <c r="S688" t="b">
        <v>0</v>
      </c>
      <c r="T688" t="s">
        <v>65</v>
      </c>
      <c r="U688" s="5">
        <f>E688/D688</f>
        <v>1.9174666666666667</v>
      </c>
      <c r="V688" s="13">
        <f>AVERAGE(E688:E1687)</f>
        <v>36813.872611464969</v>
      </c>
      <c r="W688" t="str" cm="1">
        <f t="array" ref="W688:X688">_xlfn.TEXTSPLIT(T688,"/")</f>
        <v>technology</v>
      </c>
      <c r="X688" t="str">
        <v>wearables</v>
      </c>
      <c r="Y688" s="1">
        <v>0</v>
      </c>
      <c r="Z688">
        <v>0</v>
      </c>
      <c r="AA688">
        <v>0</v>
      </c>
      <c r="AB688">
        <v>0</v>
      </c>
    </row>
    <row r="689" spans="1:28" ht="19.5" x14ac:dyDescent="0.4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 s="9">
        <v>42806.25</v>
      </c>
      <c r="L689" s="9" t="str">
        <f>MONTH(P689) &amp; "/" &amp; DAY(P689) &amp; "/" &amp; YEAR(P689)</f>
        <v>3/15/2017</v>
      </c>
      <c r="M689" s="8" t="str">
        <f>MONTH(L689) &amp; "/" &amp; DAY(L689) &amp; "/" &amp; YEAR(L689)</f>
        <v>3/15/2017</v>
      </c>
      <c r="N689" s="8" t="str">
        <f>RIGHT(M689,4)</f>
        <v>2017</v>
      </c>
      <c r="O689">
        <v>1489554000</v>
      </c>
      <c r="P689" s="9">
        <v>42809.208333333328</v>
      </c>
      <c r="Q689" s="8" t="str">
        <f>MONTH(P689) &amp; "/" &amp; DAY(P689) &amp; "/" &amp; YEAR(P689)</f>
        <v>3/15/2017</v>
      </c>
      <c r="R689" t="b">
        <v>0</v>
      </c>
      <c r="S689" t="b">
        <v>0</v>
      </c>
      <c r="T689" t="s">
        <v>33</v>
      </c>
      <c r="U689" s="5">
        <f>E689/D689</f>
        <v>9.32</v>
      </c>
      <c r="V689" s="13">
        <f>AVERAGE(E689:E1688)</f>
        <v>36885.543130990416</v>
      </c>
      <c r="W689" t="str" cm="1">
        <f t="array" ref="W689:X689">_xlfn.TEXTSPLIT(T689,"/")</f>
        <v>theater</v>
      </c>
      <c r="X689" t="str">
        <v>plays</v>
      </c>
      <c r="Y689" s="1">
        <v>0</v>
      </c>
      <c r="Z689">
        <v>0</v>
      </c>
      <c r="AA689">
        <v>0</v>
      </c>
      <c r="AB689">
        <v>0</v>
      </c>
    </row>
    <row r="690" spans="1:28" ht="19.5" x14ac:dyDescent="0.4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 s="9">
        <v>43475.25</v>
      </c>
      <c r="L690" s="9" t="str">
        <f>MONTH(P690) &amp; "/" &amp; DAY(P690) &amp; "/" &amp; YEAR(P690)</f>
        <v>1/26/2019</v>
      </c>
      <c r="M690" s="8" t="str">
        <f>MONTH(L690) &amp; "/" &amp; DAY(L690) &amp; "/" &amp; YEAR(L690)</f>
        <v>1/26/2019</v>
      </c>
      <c r="N690" s="8" t="str">
        <f>RIGHT(M690,4)</f>
        <v>2019</v>
      </c>
      <c r="O690">
        <v>1548482400</v>
      </c>
      <c r="P690" s="9">
        <v>43491.25</v>
      </c>
      <c r="Q690" s="8" t="str">
        <f>MONTH(P690) &amp; "/" &amp; DAY(P690) &amp; "/" &amp; YEAR(P690)</f>
        <v>1/26/2019</v>
      </c>
      <c r="R690" t="b">
        <v>0</v>
      </c>
      <c r="S690" t="b">
        <v>1</v>
      </c>
      <c r="T690" t="s">
        <v>269</v>
      </c>
      <c r="U690" s="5">
        <f>E690/D690</f>
        <v>4.2927586206896553</v>
      </c>
      <c r="V690" s="13">
        <f>AVERAGE(E690:E1689)</f>
        <v>36958.958333333336</v>
      </c>
      <c r="W690" t="str" cm="1">
        <f t="array" ref="W690:X690">_xlfn.TEXTSPLIT(T690,"/")</f>
        <v>film &amp; video</v>
      </c>
      <c r="X690" t="str">
        <v>television</v>
      </c>
      <c r="Y690" s="1">
        <v>0</v>
      </c>
      <c r="Z690">
        <v>0</v>
      </c>
      <c r="AA690">
        <v>0</v>
      </c>
      <c r="AB690">
        <v>0</v>
      </c>
    </row>
    <row r="691" spans="1:28" ht="19.5" x14ac:dyDescent="0.4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 s="9">
        <v>41576.208333333336</v>
      </c>
      <c r="L691" s="9" t="str">
        <f>MONTH(P691) &amp; "/" &amp; DAY(P691) &amp; "/" &amp; YEAR(P691)</f>
        <v>11/10/2013</v>
      </c>
      <c r="M691" s="8" t="str">
        <f>MONTH(L691) &amp; "/" &amp; DAY(L691) &amp; "/" &amp; YEAR(L691)</f>
        <v>11/10/2013</v>
      </c>
      <c r="N691" s="8" t="str">
        <f>RIGHT(M691,4)</f>
        <v>2013</v>
      </c>
      <c r="O691">
        <v>1384063200</v>
      </c>
      <c r="P691" s="9">
        <v>41588.25</v>
      </c>
      <c r="Q691" s="8" t="str">
        <f>MONTH(P691) &amp; "/" &amp; DAY(P691) &amp; "/" &amp; YEAR(P691)</f>
        <v>11/10/2013</v>
      </c>
      <c r="R691" t="b">
        <v>0</v>
      </c>
      <c r="S691" t="b">
        <v>0</v>
      </c>
      <c r="T691" t="s">
        <v>28</v>
      </c>
      <c r="U691" s="5">
        <f>E691/D691</f>
        <v>1.0065753424657535</v>
      </c>
      <c r="V691" s="13">
        <f>AVERAGE(E691:E1690)</f>
        <v>37037.768488745984</v>
      </c>
      <c r="W691" t="str" cm="1">
        <f t="array" ref="W691:X691">_xlfn.TEXTSPLIT(T691,"/")</f>
        <v>technology</v>
      </c>
      <c r="X691" t="str">
        <v>web</v>
      </c>
      <c r="Y691" s="1">
        <v>0</v>
      </c>
      <c r="Z691">
        <v>0</v>
      </c>
      <c r="AA691">
        <v>0</v>
      </c>
      <c r="AB691">
        <v>0</v>
      </c>
    </row>
    <row r="692" spans="1:28" ht="19.5" x14ac:dyDescent="0.4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 s="9">
        <v>40874.25</v>
      </c>
      <c r="L692" s="9" t="str">
        <f>MONTH(P692) &amp; "/" &amp; DAY(P692) &amp; "/" &amp; YEAR(P692)</f>
        <v>12/3/2011</v>
      </c>
      <c r="M692" s="8" t="str">
        <f>MONTH(L692) &amp; "/" &amp; DAY(L692) &amp; "/" &amp; YEAR(L692)</f>
        <v>12/3/2011</v>
      </c>
      <c r="N692" s="8" t="str">
        <f>RIGHT(M692,4)</f>
        <v>2011</v>
      </c>
      <c r="O692">
        <v>1322892000</v>
      </c>
      <c r="P692" s="9">
        <v>40880.25</v>
      </c>
      <c r="Q692" s="8" t="str">
        <f>MONTH(P692) &amp; "/" &amp; DAY(P692) &amp; "/" &amp; YEAR(P692)</f>
        <v>12/3/2011</v>
      </c>
      <c r="R692" t="b">
        <v>0</v>
      </c>
      <c r="S692" t="b">
        <v>1</v>
      </c>
      <c r="T692" t="s">
        <v>42</v>
      </c>
      <c r="U692" s="5">
        <f>E692/D692</f>
        <v>2.266111111111111</v>
      </c>
      <c r="V692" s="13">
        <f>AVERAGE(E692:E1691)</f>
        <v>37133.541935483874</v>
      </c>
      <c r="W692" t="str" cm="1">
        <f t="array" ref="W692:X692">_xlfn.TEXTSPLIT(T692,"/")</f>
        <v>film &amp; video</v>
      </c>
      <c r="X692" t="str">
        <v>documentary</v>
      </c>
      <c r="Y692" s="1">
        <v>0</v>
      </c>
      <c r="Z692">
        <v>0</v>
      </c>
      <c r="AA692">
        <v>0</v>
      </c>
      <c r="AB692">
        <v>0</v>
      </c>
    </row>
    <row r="693" spans="1:28" ht="19.5" x14ac:dyDescent="0.4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 s="9">
        <v>41185.208333333336</v>
      </c>
      <c r="L693" s="9" t="str">
        <f>MONTH(P693) &amp; "/" &amp; DAY(P693) &amp; "/" &amp; YEAR(P693)</f>
        <v>10/20/2012</v>
      </c>
      <c r="M693" s="8" t="str">
        <f>MONTH(L693) &amp; "/" &amp; DAY(L693) &amp; "/" &amp; YEAR(L693)</f>
        <v>10/20/2012</v>
      </c>
      <c r="N693" s="8" t="str">
        <f>RIGHT(M693,4)</f>
        <v>2012</v>
      </c>
      <c r="O693">
        <v>1350709200</v>
      </c>
      <c r="P693" s="9">
        <v>41202.208333333336</v>
      </c>
      <c r="Q693" s="8" t="str">
        <f>MONTH(P693) &amp; "/" &amp; DAY(P693) &amp; "/" &amp; YEAR(P693)</f>
        <v>10/20/2012</v>
      </c>
      <c r="R693" t="b">
        <v>1</v>
      </c>
      <c r="S693" t="b">
        <v>1</v>
      </c>
      <c r="T693" t="s">
        <v>42</v>
      </c>
      <c r="U693" s="5">
        <f>E693/D693</f>
        <v>1.4238</v>
      </c>
      <c r="V693" s="13">
        <f>AVERAGE(E693:E1692)</f>
        <v>37227.313915857609</v>
      </c>
      <c r="W693" t="str" cm="1">
        <f t="array" ref="W693:X693">_xlfn.TEXTSPLIT(T693,"/")</f>
        <v>film &amp; video</v>
      </c>
      <c r="X693" t="str">
        <v>documentary</v>
      </c>
      <c r="Y693" s="1">
        <v>0</v>
      </c>
      <c r="Z693">
        <v>0</v>
      </c>
      <c r="AA693">
        <v>0</v>
      </c>
      <c r="AB693">
        <v>0</v>
      </c>
    </row>
    <row r="694" spans="1:28" ht="19.5" x14ac:dyDescent="0.4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 s="9">
        <v>43655.208333333328</v>
      </c>
      <c r="L694" s="9" t="str">
        <f>MONTH(P694) &amp; "/" &amp; DAY(P694) &amp; "/" &amp; YEAR(P694)</f>
        <v>7/27/2019</v>
      </c>
      <c r="M694" s="8" t="str">
        <f>MONTH(L694) &amp; "/" &amp; DAY(L694) &amp; "/" &amp; YEAR(L694)</f>
        <v>7/27/2019</v>
      </c>
      <c r="N694" s="8" t="str">
        <f>RIGHT(M694,4)</f>
        <v>2019</v>
      </c>
      <c r="O694">
        <v>1564203600</v>
      </c>
      <c r="P694" s="9">
        <v>43673.208333333328</v>
      </c>
      <c r="Q694" s="8" t="str">
        <f>MONTH(P694) &amp; "/" &amp; DAY(P694) &amp; "/" &amp; YEAR(P694)</f>
        <v>7/27/2019</v>
      </c>
      <c r="R694" t="b">
        <v>0</v>
      </c>
      <c r="S694" t="b">
        <v>0</v>
      </c>
      <c r="T694" t="s">
        <v>23</v>
      </c>
      <c r="U694" s="5">
        <f>E694/D694</f>
        <v>0.90633333333333332</v>
      </c>
      <c r="V694" s="13">
        <f>AVERAGE(E694:E1693)</f>
        <v>37325.068181818184</v>
      </c>
      <c r="W694" t="str" cm="1">
        <f t="array" ref="W694:X694">_xlfn.TEXTSPLIT(T694,"/")</f>
        <v>music</v>
      </c>
      <c r="X694" t="str">
        <v>rock</v>
      </c>
      <c r="Y694" s="1">
        <v>0</v>
      </c>
      <c r="Z694">
        <v>0</v>
      </c>
      <c r="AA694">
        <v>0</v>
      </c>
      <c r="AB694">
        <v>1</v>
      </c>
    </row>
    <row r="695" spans="1:28" ht="33.75" x14ac:dyDescent="0.4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 s="9">
        <v>43025.208333333328</v>
      </c>
      <c r="L695" s="9" t="str">
        <f>MONTH(P695) &amp; "/" &amp; DAY(P695) &amp; "/" &amp; YEAR(P695)</f>
        <v>11/3/2017</v>
      </c>
      <c r="M695" s="8" t="str">
        <f>MONTH(L695) &amp; "/" &amp; DAY(L695) &amp; "/" &amp; YEAR(L695)</f>
        <v>11/3/2017</v>
      </c>
      <c r="N695" s="8" t="str">
        <f>RIGHT(M695,4)</f>
        <v>2017</v>
      </c>
      <c r="O695">
        <v>1509685200</v>
      </c>
      <c r="P695" s="9">
        <v>43042.208333333328</v>
      </c>
      <c r="Q695" s="8" t="str">
        <f>MONTH(P695) &amp; "/" &amp; DAY(P695) &amp; "/" &amp; YEAR(P695)</f>
        <v>11/3/2017</v>
      </c>
      <c r="R695" t="b">
        <v>0</v>
      </c>
      <c r="S695" t="b">
        <v>0</v>
      </c>
      <c r="T695" t="s">
        <v>33</v>
      </c>
      <c r="U695" s="5">
        <f>E695/D695</f>
        <v>0.63966740576496672</v>
      </c>
      <c r="V695" s="13">
        <f>AVERAGE(E695:E1694)</f>
        <v>37428.934853420193</v>
      </c>
      <c r="W695" t="str" cm="1">
        <f t="array" ref="W695:X695">_xlfn.TEXTSPLIT(T695,"/")</f>
        <v>theater</v>
      </c>
      <c r="X695" t="str">
        <v>plays</v>
      </c>
      <c r="Y695" s="1">
        <v>0</v>
      </c>
      <c r="Z695">
        <v>0</v>
      </c>
      <c r="AA695">
        <v>0</v>
      </c>
      <c r="AB695">
        <v>1</v>
      </c>
    </row>
    <row r="696" spans="1:28" ht="19.5" x14ac:dyDescent="0.4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 s="9">
        <v>43066.25</v>
      </c>
      <c r="L696" s="9" t="str">
        <f>MONTH(P696) &amp; "/" &amp; DAY(P696) &amp; "/" &amp; YEAR(P696)</f>
        <v>1/3/2018</v>
      </c>
      <c r="M696" s="8" t="str">
        <f>MONTH(L696) &amp; "/" &amp; DAY(L696) &amp; "/" &amp; YEAR(L696)</f>
        <v>1/3/2018</v>
      </c>
      <c r="N696" s="8" t="str">
        <f>RIGHT(M696,4)</f>
        <v>2018</v>
      </c>
      <c r="O696">
        <v>1514959200</v>
      </c>
      <c r="P696" s="9">
        <v>43103.25</v>
      </c>
      <c r="Q696" s="8" t="str">
        <f>MONTH(P696) &amp; "/" &amp; DAY(P696) &amp; "/" &amp; YEAR(P696)</f>
        <v>1/3/2018</v>
      </c>
      <c r="R696" t="b">
        <v>0</v>
      </c>
      <c r="S696" t="b">
        <v>0</v>
      </c>
      <c r="T696" t="s">
        <v>33</v>
      </c>
      <c r="U696" s="5">
        <f>E696/D696</f>
        <v>0.84131868131868137</v>
      </c>
      <c r="V696" s="13">
        <f>AVERAGE(E696:E1695)</f>
        <v>37174.140522875816</v>
      </c>
      <c r="W696" t="str" cm="1">
        <f t="array" ref="W696:X696">_xlfn.TEXTSPLIT(T696,"/")</f>
        <v>theater</v>
      </c>
      <c r="X696" t="str">
        <v>plays</v>
      </c>
      <c r="Y696" s="1">
        <v>0</v>
      </c>
      <c r="Z696">
        <v>0</v>
      </c>
      <c r="AA696">
        <v>0</v>
      </c>
      <c r="AB696">
        <v>1</v>
      </c>
    </row>
    <row r="697" spans="1:28" ht="19.5" x14ac:dyDescent="0.4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 s="9">
        <v>42322.25</v>
      </c>
      <c r="L697" s="9" t="str">
        <f>MONTH(P697) &amp; "/" &amp; DAY(P697) &amp; "/" &amp; YEAR(P697)</f>
        <v>11/30/2015</v>
      </c>
      <c r="M697" s="8" t="str">
        <f>MONTH(L697) &amp; "/" &amp; DAY(L697) &amp; "/" &amp; YEAR(L697)</f>
        <v>11/30/2015</v>
      </c>
      <c r="N697" s="8" t="str">
        <f>RIGHT(M697,4)</f>
        <v>2015</v>
      </c>
      <c r="O697">
        <v>1448863200</v>
      </c>
      <c r="P697" s="9">
        <v>42338.25</v>
      </c>
      <c r="Q697" s="8" t="str">
        <f>MONTH(P697) &amp; "/" &amp; DAY(P697) &amp; "/" &amp; YEAR(P697)</f>
        <v>11/30/2015</v>
      </c>
      <c r="R697" t="b">
        <v>1</v>
      </c>
      <c r="S697" t="b">
        <v>0</v>
      </c>
      <c r="T697" t="s">
        <v>23</v>
      </c>
      <c r="U697" s="5">
        <f>E697/D697</f>
        <v>1.3393478260869565</v>
      </c>
      <c r="V697" s="13">
        <f>AVERAGE(E697:E1696)</f>
        <v>37270.921311475409</v>
      </c>
      <c r="W697" t="str" cm="1">
        <f t="array" ref="W697:X697">_xlfn.TEXTSPLIT(T697,"/")</f>
        <v>music</v>
      </c>
      <c r="X697" t="str">
        <v>rock</v>
      </c>
      <c r="Y697" s="1">
        <v>0</v>
      </c>
      <c r="Z697">
        <v>0</v>
      </c>
      <c r="AA697">
        <v>0</v>
      </c>
      <c r="AB697">
        <v>0</v>
      </c>
    </row>
    <row r="698" spans="1:28" ht="19.5" x14ac:dyDescent="0.4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 s="9">
        <v>42114.208333333328</v>
      </c>
      <c r="L698" s="9" t="str">
        <f>MONTH(P698) &amp; "/" &amp; DAY(P698) &amp; "/" &amp; YEAR(P698)</f>
        <v>4/21/2015</v>
      </c>
      <c r="M698" s="8" t="str">
        <f>MONTH(L698) &amp; "/" &amp; DAY(L698) &amp; "/" &amp; YEAR(L698)</f>
        <v>4/21/2015</v>
      </c>
      <c r="N698" s="8" t="str">
        <f>RIGHT(M698,4)</f>
        <v>2015</v>
      </c>
      <c r="O698">
        <v>1429592400</v>
      </c>
      <c r="P698" s="9">
        <v>42115.208333333328</v>
      </c>
      <c r="Q698" s="8" t="str">
        <f>MONTH(P698) &amp; "/" &amp; DAY(P698) &amp; "/" &amp; YEAR(P698)</f>
        <v>4/21/2015</v>
      </c>
      <c r="R698" t="b">
        <v>0</v>
      </c>
      <c r="S698" t="b">
        <v>1</v>
      </c>
      <c r="T698" t="s">
        <v>33</v>
      </c>
      <c r="U698" s="5">
        <f>E698/D698</f>
        <v>0.59042047531992692</v>
      </c>
      <c r="V698" s="13">
        <f>AVERAGE(E698:E1697)</f>
        <v>37352.990131578947</v>
      </c>
      <c r="W698" t="str" cm="1">
        <f t="array" ref="W698:X698">_xlfn.TEXTSPLIT(T698,"/")</f>
        <v>theater</v>
      </c>
      <c r="X698" t="str">
        <v>plays</v>
      </c>
      <c r="Y698" s="1">
        <v>0</v>
      </c>
      <c r="Z698">
        <v>0</v>
      </c>
      <c r="AA698">
        <v>0</v>
      </c>
      <c r="AB698">
        <v>1</v>
      </c>
    </row>
    <row r="699" spans="1:28" ht="19.5" x14ac:dyDescent="0.4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 s="9">
        <v>43190.208333333328</v>
      </c>
      <c r="L699" s="9" t="str">
        <f>MONTH(P699) &amp; "/" &amp; DAY(P699) &amp; "/" &amp; YEAR(P699)</f>
        <v>4/2/2018</v>
      </c>
      <c r="M699" s="8" t="str">
        <f>MONTH(L699) &amp; "/" &amp; DAY(L699) &amp; "/" &amp; YEAR(L699)</f>
        <v>4/2/2018</v>
      </c>
      <c r="N699" s="8" t="str">
        <f>RIGHT(M699,4)</f>
        <v>2018</v>
      </c>
      <c r="O699">
        <v>1522645200</v>
      </c>
      <c r="P699" s="9">
        <v>43192.208333333328</v>
      </c>
      <c r="Q699" s="8" t="str">
        <f>MONTH(P699) &amp; "/" &amp; DAY(P699) &amp; "/" &amp; YEAR(P699)</f>
        <v>4/2/2018</v>
      </c>
      <c r="R699" t="b">
        <v>0</v>
      </c>
      <c r="S699" t="b">
        <v>0</v>
      </c>
      <c r="T699" t="s">
        <v>50</v>
      </c>
      <c r="U699" s="5">
        <f>E699/D699</f>
        <v>1.5280062063615205</v>
      </c>
      <c r="V699" s="13">
        <f>AVERAGE(E699:E1698)</f>
        <v>37156.504950495051</v>
      </c>
      <c r="W699" t="str" cm="1">
        <f t="array" ref="W699:X699">_xlfn.TEXTSPLIT(T699,"/")</f>
        <v>music</v>
      </c>
      <c r="X699" t="str">
        <v>electric music</v>
      </c>
      <c r="Y699" s="1">
        <v>0</v>
      </c>
      <c r="Z699">
        <v>0</v>
      </c>
      <c r="AA699">
        <v>0</v>
      </c>
      <c r="AB699">
        <v>0</v>
      </c>
    </row>
    <row r="700" spans="1:28" ht="19.5" x14ac:dyDescent="0.4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 s="9">
        <v>40871.25</v>
      </c>
      <c r="L700" s="9" t="str">
        <f>MONTH(P700) &amp; "/" &amp; DAY(P700) &amp; "/" &amp; YEAR(P700)</f>
        <v>12/8/2011</v>
      </c>
      <c r="M700" s="8" t="str">
        <f>MONTH(L700) &amp; "/" &amp; DAY(L700) &amp; "/" &amp; YEAR(L700)</f>
        <v>12/8/2011</v>
      </c>
      <c r="N700" s="8" t="str">
        <f>RIGHT(M700,4)</f>
        <v>2011</v>
      </c>
      <c r="O700">
        <v>1323324000</v>
      </c>
      <c r="P700" s="9">
        <v>40885.25</v>
      </c>
      <c r="Q700" s="8" t="str">
        <f>MONTH(P700) &amp; "/" &amp; DAY(P700) &amp; "/" &amp; YEAR(P700)</f>
        <v>12/8/2011</v>
      </c>
      <c r="R700" t="b">
        <v>0</v>
      </c>
      <c r="S700" t="b">
        <v>0</v>
      </c>
      <c r="T700" t="s">
        <v>65</v>
      </c>
      <c r="U700" s="5">
        <f>E700/D700</f>
        <v>4.466912114014252</v>
      </c>
      <c r="V700" s="13">
        <f>AVERAGE(E700:E1699)</f>
        <v>36627.354304635759</v>
      </c>
      <c r="W700" t="str" cm="1">
        <f t="array" ref="W700:X700">_xlfn.TEXTSPLIT(T700,"/")</f>
        <v>technology</v>
      </c>
      <c r="X700" t="str">
        <v>wearables</v>
      </c>
      <c r="Y700" s="1">
        <v>0</v>
      </c>
      <c r="Z700">
        <v>0</v>
      </c>
      <c r="AA700">
        <v>0</v>
      </c>
      <c r="AB700">
        <v>0</v>
      </c>
    </row>
    <row r="701" spans="1:28" ht="19.5" x14ac:dyDescent="0.4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 s="9">
        <v>43641.208333333328</v>
      </c>
      <c r="L701" s="9" t="str">
        <f>MONTH(P701) &amp; "/" &amp; DAY(P701) &amp; "/" &amp; YEAR(P701)</f>
        <v>6/26/2019</v>
      </c>
      <c r="M701" s="8" t="str">
        <f>MONTH(L701) &amp; "/" &amp; DAY(L701) &amp; "/" &amp; YEAR(L701)</f>
        <v>6/26/2019</v>
      </c>
      <c r="N701" s="8" t="str">
        <f>RIGHT(M701,4)</f>
        <v>2019</v>
      </c>
      <c r="O701">
        <v>1561525200</v>
      </c>
      <c r="P701" s="9">
        <v>43642.208333333328</v>
      </c>
      <c r="Q701" s="8" t="str">
        <f>MONTH(P701) &amp; "/" &amp; DAY(P701) &amp; "/" &amp; YEAR(P701)</f>
        <v>6/26/2019</v>
      </c>
      <c r="R701" t="b">
        <v>0</v>
      </c>
      <c r="S701" t="b">
        <v>0</v>
      </c>
      <c r="T701" t="s">
        <v>53</v>
      </c>
      <c r="U701" s="5">
        <f>E701/D701</f>
        <v>0.8439189189189189</v>
      </c>
      <c r="V701" s="13">
        <f>AVERAGE(E701:E1700)</f>
        <v>36124.265780730901</v>
      </c>
      <c r="W701" t="str" cm="1">
        <f t="array" ref="W701:X701">_xlfn.TEXTSPLIT(T701,"/")</f>
        <v>film &amp; video</v>
      </c>
      <c r="X701" t="str">
        <v>drama</v>
      </c>
      <c r="Y701" s="1">
        <v>0</v>
      </c>
      <c r="Z701">
        <v>0</v>
      </c>
      <c r="AA701">
        <v>0</v>
      </c>
      <c r="AB701">
        <v>1</v>
      </c>
    </row>
    <row r="702" spans="1:28" ht="33.75" x14ac:dyDescent="0.4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 s="9">
        <v>40203.25</v>
      </c>
      <c r="L702" s="9" t="str">
        <f>MONTH(P702) &amp; "/" &amp; DAY(P702) &amp; "/" &amp; YEAR(P702)</f>
        <v>2/9/2010</v>
      </c>
      <c r="M702" s="8" t="str">
        <f>MONTH(L702) &amp; "/" &amp; DAY(L702) &amp; "/" &amp; YEAR(L702)</f>
        <v>2/9/2010</v>
      </c>
      <c r="N702" s="8" t="str">
        <f>RIGHT(M702,4)</f>
        <v>2010</v>
      </c>
      <c r="O702">
        <v>1265695200</v>
      </c>
      <c r="P702" s="9">
        <v>40218.25</v>
      </c>
      <c r="Q702" s="8" t="str">
        <f>MONTH(P702) &amp; "/" &amp; DAY(P702) &amp; "/" &amp; YEAR(P702)</f>
        <v>2/9/2010</v>
      </c>
      <c r="R702" t="b">
        <v>0</v>
      </c>
      <c r="S702" t="b">
        <v>0</v>
      </c>
      <c r="T702" t="s">
        <v>65</v>
      </c>
      <c r="U702" s="5">
        <f>E702/D702</f>
        <v>0.03</v>
      </c>
      <c r="V702" s="13">
        <f>AVERAGE(E702:E1701)</f>
        <v>36223.863333333335</v>
      </c>
      <c r="W702" t="str" cm="1">
        <f t="array" ref="W702:X702">_xlfn.TEXTSPLIT(T702,"/")</f>
        <v>technology</v>
      </c>
      <c r="X702" t="str">
        <v>wearables</v>
      </c>
      <c r="Y702" s="1">
        <v>0</v>
      </c>
      <c r="Z702">
        <v>0</v>
      </c>
      <c r="AA702">
        <v>0</v>
      </c>
      <c r="AB702">
        <v>1</v>
      </c>
    </row>
    <row r="703" spans="1:28" ht="33.75" x14ac:dyDescent="0.4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 s="9">
        <v>40629.208333333336</v>
      </c>
      <c r="L703" s="9" t="str">
        <f>MONTH(P703) &amp; "/" &amp; DAY(P703) &amp; "/" &amp; YEAR(P703)</f>
        <v>4/3/2011</v>
      </c>
      <c r="M703" s="8" t="str">
        <f>MONTH(L703) &amp; "/" &amp; DAY(L703) &amp; "/" &amp; YEAR(L703)</f>
        <v>4/3/2011</v>
      </c>
      <c r="N703" s="8" t="str">
        <f>RIGHT(M703,4)</f>
        <v>2011</v>
      </c>
      <c r="O703">
        <v>1301806800</v>
      </c>
      <c r="P703" s="9">
        <v>40636.208333333336</v>
      </c>
      <c r="Q703" s="8" t="str">
        <f>MONTH(P703) &amp; "/" &amp; DAY(P703) &amp; "/" &amp; YEAR(P703)</f>
        <v>4/3/2011</v>
      </c>
      <c r="R703" t="b">
        <v>1</v>
      </c>
      <c r="S703" t="b">
        <v>0</v>
      </c>
      <c r="T703" t="s">
        <v>33</v>
      </c>
      <c r="U703" s="5">
        <f>E703/D703</f>
        <v>1.7502692307692307</v>
      </c>
      <c r="V703" s="13">
        <f>AVERAGE(E703:E1702)</f>
        <v>36345.003344481607</v>
      </c>
      <c r="W703" t="str" cm="1">
        <f t="array" ref="W703:X703">_xlfn.TEXTSPLIT(T703,"/")</f>
        <v>theater</v>
      </c>
      <c r="X703" t="str">
        <v>plays</v>
      </c>
      <c r="Y703" s="1">
        <v>0</v>
      </c>
      <c r="Z703">
        <v>0</v>
      </c>
      <c r="AA703">
        <v>0</v>
      </c>
      <c r="AB703">
        <v>0</v>
      </c>
    </row>
    <row r="704" spans="1:28" ht="33.75" x14ac:dyDescent="0.4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 s="9">
        <v>41477.208333333336</v>
      </c>
      <c r="L704" s="9" t="str">
        <f>MONTH(P704) &amp; "/" &amp; DAY(P704) &amp; "/" &amp; YEAR(P704)</f>
        <v>7/27/2013</v>
      </c>
      <c r="M704" s="8" t="str">
        <f>MONTH(L704) &amp; "/" &amp; DAY(L704) &amp; "/" &amp; YEAR(L704)</f>
        <v>7/27/2013</v>
      </c>
      <c r="N704" s="8" t="str">
        <f>RIGHT(M704,4)</f>
        <v>2013</v>
      </c>
      <c r="O704">
        <v>1374901200</v>
      </c>
      <c r="P704" s="9">
        <v>41482.208333333336</v>
      </c>
      <c r="Q704" s="8" t="str">
        <f>MONTH(P704) &amp; "/" &amp; DAY(P704) &amp; "/" &amp; YEAR(P704)</f>
        <v>7/27/2013</v>
      </c>
      <c r="R704" t="b">
        <v>0</v>
      </c>
      <c r="S704" t="b">
        <v>0</v>
      </c>
      <c r="T704" t="s">
        <v>65</v>
      </c>
      <c r="U704" s="5">
        <f>E704/D704</f>
        <v>0.54137931034482756</v>
      </c>
      <c r="V704" s="13">
        <f>AVERAGE(E704:E1703)</f>
        <v>36161.550335570471</v>
      </c>
      <c r="W704" t="str" cm="1">
        <f t="array" ref="W704:X704">_xlfn.TEXTSPLIT(T704,"/")</f>
        <v>technology</v>
      </c>
      <c r="X704" t="str">
        <v>wearables</v>
      </c>
      <c r="Y704" s="1">
        <v>0</v>
      </c>
      <c r="Z704">
        <v>0</v>
      </c>
      <c r="AA704">
        <v>0</v>
      </c>
      <c r="AB704">
        <v>1</v>
      </c>
    </row>
    <row r="705" spans="1:28" ht="19.5" x14ac:dyDescent="0.4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 s="9">
        <v>41020.208333333336</v>
      </c>
      <c r="L705" s="9" t="str">
        <f>MONTH(P705) &amp; "/" &amp; DAY(P705) &amp; "/" &amp; YEAR(P705)</f>
        <v>5/8/2012</v>
      </c>
      <c r="M705" s="8" t="str">
        <f>MONTH(L705) &amp; "/" &amp; DAY(L705) &amp; "/" &amp; YEAR(L705)</f>
        <v>5/8/2012</v>
      </c>
      <c r="N705" s="8" t="str">
        <f>RIGHT(M705,4)</f>
        <v>2012</v>
      </c>
      <c r="O705">
        <v>1336453200</v>
      </c>
      <c r="P705" s="9">
        <v>41037.208333333336</v>
      </c>
      <c r="Q705" s="8" t="str">
        <f>MONTH(P705) &amp; "/" &amp; DAY(P705) &amp; "/" &amp; YEAR(P705)</f>
        <v>5/8/2012</v>
      </c>
      <c r="R705" t="b">
        <v>1</v>
      </c>
      <c r="S705" t="b">
        <v>1</v>
      </c>
      <c r="T705" t="s">
        <v>206</v>
      </c>
      <c r="U705" s="5">
        <f>E705/D705</f>
        <v>3.1187381703470032</v>
      </c>
      <c r="V705" s="13">
        <f>AVERAGE(E705:E1704)</f>
        <v>36267.447811447812</v>
      </c>
      <c r="W705" t="str" cm="1">
        <f t="array" ref="W705:X705">_xlfn.TEXTSPLIT(T705,"/")</f>
        <v>publishing</v>
      </c>
      <c r="X705" t="str">
        <v>translations</v>
      </c>
      <c r="Y705" s="1">
        <v>0</v>
      </c>
      <c r="Z705">
        <v>0</v>
      </c>
      <c r="AA705">
        <v>0</v>
      </c>
      <c r="AB705">
        <v>0</v>
      </c>
    </row>
    <row r="706" spans="1:28" ht="33.75" x14ac:dyDescent="0.4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 s="9">
        <v>42555.208333333328</v>
      </c>
      <c r="L706" s="9" t="str">
        <f>MONTH(P706) &amp; "/" &amp; DAY(P706) &amp; "/" &amp; YEAR(P706)</f>
        <v>7/19/2016</v>
      </c>
      <c r="M706" s="8" t="str">
        <f>MONTH(L706) &amp; "/" &amp; DAY(L706) &amp; "/" &amp; YEAR(L706)</f>
        <v>7/19/2016</v>
      </c>
      <c r="N706" s="8" t="str">
        <f>RIGHT(M706,4)</f>
        <v>2016</v>
      </c>
      <c r="O706">
        <v>1468904400</v>
      </c>
      <c r="P706" s="9">
        <v>42570.208333333328</v>
      </c>
      <c r="Q706" s="8" t="str">
        <f>MONTH(P706) &amp; "/" &amp; DAY(P706) &amp; "/" &amp; YEAR(P706)</f>
        <v>7/19/2016</v>
      </c>
      <c r="R706" t="b">
        <v>0</v>
      </c>
      <c r="S706" t="b">
        <v>0</v>
      </c>
      <c r="T706" t="s">
        <v>71</v>
      </c>
      <c r="U706" s="5">
        <f>E706/D706</f>
        <v>1.2278160919540231</v>
      </c>
      <c r="V706" s="13">
        <f>AVERAGE(E706:E1705)</f>
        <v>35721.972972972973</v>
      </c>
      <c r="W706" t="str" cm="1">
        <f t="array" ref="W706:X706">_xlfn.TEXTSPLIT(T706,"/")</f>
        <v>film &amp; video</v>
      </c>
      <c r="X706" t="str">
        <v>animation</v>
      </c>
      <c r="Y706" s="1">
        <v>0</v>
      </c>
      <c r="Z706">
        <v>0</v>
      </c>
      <c r="AA706">
        <v>0</v>
      </c>
      <c r="AB706">
        <v>0</v>
      </c>
    </row>
    <row r="707" spans="1:28" ht="19.5" x14ac:dyDescent="0.4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 s="9">
        <v>41619.25</v>
      </c>
      <c r="L707" s="9" t="str">
        <f>MONTH(P707) &amp; "/" &amp; DAY(P707) &amp; "/" &amp; YEAR(P707)</f>
        <v>12/15/2013</v>
      </c>
      <c r="M707" s="8" t="str">
        <f>MONTH(L707) &amp; "/" &amp; DAY(L707) &amp; "/" &amp; YEAR(L707)</f>
        <v>12/15/2013</v>
      </c>
      <c r="N707" s="8" t="str">
        <f>RIGHT(M707,4)</f>
        <v>2013</v>
      </c>
      <c r="O707">
        <v>1387087200</v>
      </c>
      <c r="P707" s="9">
        <v>41623.25</v>
      </c>
      <c r="Q707" s="8" t="str">
        <f>MONTH(P707) &amp; "/" &amp; DAY(P707) &amp; "/" &amp; YEAR(P707)</f>
        <v>12/15/2013</v>
      </c>
      <c r="R707" t="b">
        <v>0</v>
      </c>
      <c r="S707" t="b">
        <v>0</v>
      </c>
      <c r="T707" t="s">
        <v>68</v>
      </c>
      <c r="U707" s="5">
        <f>E707/D707</f>
        <v>0.99026517383618151</v>
      </c>
      <c r="V707" s="13">
        <f>AVERAGE(E707:E1706)</f>
        <v>35806.854237288135</v>
      </c>
      <c r="W707" t="str" cm="1">
        <f t="array" ref="W707:X707">_xlfn.TEXTSPLIT(T707,"/")</f>
        <v>publishing</v>
      </c>
      <c r="X707" t="str">
        <v>nonfiction</v>
      </c>
      <c r="Y707" s="1">
        <v>0</v>
      </c>
      <c r="Z707">
        <v>0</v>
      </c>
      <c r="AA707">
        <v>0</v>
      </c>
      <c r="AB707">
        <v>1</v>
      </c>
    </row>
    <row r="708" spans="1:28" ht="33.75" x14ac:dyDescent="0.4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 s="9">
        <v>43471.25</v>
      </c>
      <c r="L708" s="9" t="str">
        <f>MONTH(P708) &amp; "/" &amp; DAY(P708) &amp; "/" &amp; YEAR(P708)</f>
        <v>1/14/2019</v>
      </c>
      <c r="M708" s="8" t="str">
        <f>MONTH(L708) &amp; "/" &amp; DAY(L708) &amp; "/" &amp; YEAR(L708)</f>
        <v>1/14/2019</v>
      </c>
      <c r="N708" s="8" t="str">
        <f>RIGHT(M708,4)</f>
        <v>2019</v>
      </c>
      <c r="O708">
        <v>1547445600</v>
      </c>
      <c r="P708" s="9">
        <v>43479.25</v>
      </c>
      <c r="Q708" s="8" t="str">
        <f>MONTH(P708) &amp; "/" &amp; DAY(P708) &amp; "/" &amp; YEAR(P708)</f>
        <v>1/14/2019</v>
      </c>
      <c r="R708" t="b">
        <v>0</v>
      </c>
      <c r="S708" t="b">
        <v>1</v>
      </c>
      <c r="T708" t="s">
        <v>28</v>
      </c>
      <c r="U708" s="5">
        <f>E708/D708</f>
        <v>1.278468634686347</v>
      </c>
      <c r="V708" s="13">
        <f>AVERAGE(E708:E1707)</f>
        <v>35357.054421768706</v>
      </c>
      <c r="W708" t="str" cm="1">
        <f t="array" ref="W708:X708">_xlfn.TEXTSPLIT(T708,"/")</f>
        <v>technology</v>
      </c>
      <c r="X708" t="str">
        <v>web</v>
      </c>
      <c r="Y708" s="1">
        <v>0</v>
      </c>
      <c r="Z708">
        <v>0</v>
      </c>
      <c r="AA708">
        <v>0</v>
      </c>
      <c r="AB708">
        <v>0</v>
      </c>
    </row>
    <row r="709" spans="1:28" ht="33.75" x14ac:dyDescent="0.4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 s="9">
        <v>43442.25</v>
      </c>
      <c r="L709" s="9" t="str">
        <f>MONTH(P709) &amp; "/" &amp; DAY(P709) &amp; "/" &amp; YEAR(P709)</f>
        <v>1/13/2019</v>
      </c>
      <c r="M709" s="8" t="str">
        <f>MONTH(L709) &amp; "/" &amp; DAY(L709) &amp; "/" &amp; YEAR(L709)</f>
        <v>1/13/2019</v>
      </c>
      <c r="N709" s="8" t="str">
        <f>RIGHT(M709,4)</f>
        <v>2019</v>
      </c>
      <c r="O709">
        <v>1547359200</v>
      </c>
      <c r="P709" s="9">
        <v>43478.25</v>
      </c>
      <c r="Q709" s="8" t="str">
        <f>MONTH(P709) &amp; "/" &amp; DAY(P709) &amp; "/" &amp; YEAR(P709)</f>
        <v>1/13/2019</v>
      </c>
      <c r="R709" t="b">
        <v>0</v>
      </c>
      <c r="S709" t="b">
        <v>0</v>
      </c>
      <c r="T709" t="s">
        <v>53</v>
      </c>
      <c r="U709" s="5">
        <f>E709/D709</f>
        <v>1.5861643835616439</v>
      </c>
      <c r="V709" s="13">
        <f>AVERAGE(E709:E1708)</f>
        <v>35004.737201365191</v>
      </c>
      <c r="W709" t="str" cm="1">
        <f t="array" ref="W709:X709">_xlfn.TEXTSPLIT(T709,"/")</f>
        <v>film &amp; video</v>
      </c>
      <c r="X709" t="str">
        <v>drama</v>
      </c>
      <c r="Y709" s="1">
        <v>0</v>
      </c>
      <c r="Z709">
        <v>0</v>
      </c>
      <c r="AA709">
        <v>0</v>
      </c>
      <c r="AB709">
        <v>0</v>
      </c>
    </row>
    <row r="710" spans="1:28" ht="19.5" x14ac:dyDescent="0.4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 s="9">
        <v>42877.208333333328</v>
      </c>
      <c r="L710" s="9" t="str">
        <f>MONTH(P710) &amp; "/" &amp; DAY(P710) &amp; "/" &amp; YEAR(P710)</f>
        <v>6/1/2017</v>
      </c>
      <c r="M710" s="8" t="str">
        <f>MONTH(L710) &amp; "/" &amp; DAY(L710) &amp; "/" &amp; YEAR(L710)</f>
        <v>6/1/2017</v>
      </c>
      <c r="N710" s="8" t="str">
        <f>RIGHT(M710,4)</f>
        <v>2017</v>
      </c>
      <c r="O710">
        <v>1496293200</v>
      </c>
      <c r="P710" s="9">
        <v>42887.208333333328</v>
      </c>
      <c r="Q710" s="8" t="str">
        <f>MONTH(P710) &amp; "/" &amp; DAY(P710) &amp; "/" &amp; YEAR(P710)</f>
        <v>6/1/2017</v>
      </c>
      <c r="R710" t="b">
        <v>0</v>
      </c>
      <c r="S710" t="b">
        <v>0</v>
      </c>
      <c r="T710" t="s">
        <v>33</v>
      </c>
      <c r="U710" s="5">
        <f>E710/D710</f>
        <v>7.0705882352941174</v>
      </c>
      <c r="V710" s="13">
        <f>AVERAGE(E710:E1709)</f>
        <v>35084.96232876712</v>
      </c>
      <c r="W710" t="str" cm="1">
        <f t="array" ref="W710:X710">_xlfn.TEXTSPLIT(T710,"/")</f>
        <v>theater</v>
      </c>
      <c r="X710" t="str">
        <v>plays</v>
      </c>
      <c r="Y710" s="1">
        <v>0</v>
      </c>
      <c r="Z710">
        <v>0</v>
      </c>
      <c r="AA710">
        <v>0</v>
      </c>
      <c r="AB710">
        <v>0</v>
      </c>
    </row>
    <row r="711" spans="1:28" ht="19.5" x14ac:dyDescent="0.4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 s="9">
        <v>41018.208333333336</v>
      </c>
      <c r="L711" s="9" t="str">
        <f>MONTH(P711) &amp; "/" &amp; DAY(P711) &amp; "/" &amp; YEAR(P711)</f>
        <v>4/26/2012</v>
      </c>
      <c r="M711" s="8" t="str">
        <f>MONTH(L711) &amp; "/" &amp; DAY(L711) &amp; "/" &amp; YEAR(L711)</f>
        <v>4/26/2012</v>
      </c>
      <c r="N711" s="8" t="str">
        <f>RIGHT(M711,4)</f>
        <v>2012</v>
      </c>
      <c r="O711">
        <v>1335416400</v>
      </c>
      <c r="P711" s="9">
        <v>41025.208333333336</v>
      </c>
      <c r="Q711" s="8" t="str">
        <f>MONTH(P711) &amp; "/" &amp; DAY(P711) &amp; "/" &amp; YEAR(P711)</f>
        <v>4/26/2012</v>
      </c>
      <c r="R711" t="b">
        <v>0</v>
      </c>
      <c r="S711" t="b">
        <v>0</v>
      </c>
      <c r="T711" t="s">
        <v>33</v>
      </c>
      <c r="U711" s="5">
        <f>E711/D711</f>
        <v>1.4238775510204082</v>
      </c>
      <c r="V711" s="13">
        <f>AVERAGE(E711:E1710)</f>
        <v>35164.223367697596</v>
      </c>
      <c r="W711" t="str" cm="1">
        <f t="array" ref="W711:X711">_xlfn.TEXTSPLIT(T711,"/")</f>
        <v>theater</v>
      </c>
      <c r="X711" t="str">
        <v>plays</v>
      </c>
      <c r="Y711" s="1">
        <v>0</v>
      </c>
      <c r="Z711">
        <v>0</v>
      </c>
      <c r="AA711">
        <v>0</v>
      </c>
      <c r="AB711">
        <v>0</v>
      </c>
    </row>
    <row r="712" spans="1:28" ht="33.75" x14ac:dyDescent="0.4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 s="9">
        <v>43295.208333333328</v>
      </c>
      <c r="L712" s="9" t="str">
        <f>MONTH(P712) &amp; "/" &amp; DAY(P712) &amp; "/" &amp; YEAR(P712)</f>
        <v>7/21/2018</v>
      </c>
      <c r="M712" s="8" t="str">
        <f>MONTH(L712) &amp; "/" &amp; DAY(L712) &amp; "/" &amp; YEAR(L712)</f>
        <v>7/21/2018</v>
      </c>
      <c r="N712" s="8" t="str">
        <f>RIGHT(M712,4)</f>
        <v>2018</v>
      </c>
      <c r="O712">
        <v>1532149200</v>
      </c>
      <c r="P712" s="9">
        <v>43302.208333333328</v>
      </c>
      <c r="Q712" s="8" t="str">
        <f>MONTH(P712) &amp; "/" &amp; DAY(P712) &amp; "/" &amp; YEAR(P712)</f>
        <v>7/21/2018</v>
      </c>
      <c r="R712" t="b">
        <v>0</v>
      </c>
      <c r="S712" t="b">
        <v>1</v>
      </c>
      <c r="T712" t="s">
        <v>33</v>
      </c>
      <c r="U712" s="5">
        <f>E712/D712</f>
        <v>1.4786046511627906</v>
      </c>
      <c r="V712" s="13">
        <f>AVERAGE(E712:E1711)</f>
        <v>35237.362068965514</v>
      </c>
      <c r="W712" t="str" cm="1">
        <f t="array" ref="W712:X712">_xlfn.TEXTSPLIT(T712,"/")</f>
        <v>theater</v>
      </c>
      <c r="X712" t="str">
        <v>plays</v>
      </c>
      <c r="Y712" s="1">
        <v>0</v>
      </c>
      <c r="Z712">
        <v>0</v>
      </c>
      <c r="AA712">
        <v>0</v>
      </c>
      <c r="AB712">
        <v>0</v>
      </c>
    </row>
    <row r="713" spans="1:28" ht="33.75" x14ac:dyDescent="0.4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 s="9">
        <v>42393.25</v>
      </c>
      <c r="L713" s="9" t="str">
        <f>MONTH(P713) &amp; "/" &amp; DAY(P713) &amp; "/" &amp; YEAR(P713)</f>
        <v>1/26/2016</v>
      </c>
      <c r="M713" s="8" t="str">
        <f>MONTH(L713) &amp; "/" &amp; DAY(L713) &amp; "/" &amp; YEAR(L713)</f>
        <v>1/26/2016</v>
      </c>
      <c r="N713" s="8" t="str">
        <f>RIGHT(M713,4)</f>
        <v>2016</v>
      </c>
      <c r="O713">
        <v>1453788000</v>
      </c>
      <c r="P713" s="9">
        <v>42395.25</v>
      </c>
      <c r="Q713" s="8" t="str">
        <f>MONTH(P713) &amp; "/" &amp; DAY(P713) &amp; "/" &amp; YEAR(P713)</f>
        <v>1/26/2016</v>
      </c>
      <c r="R713" t="b">
        <v>1</v>
      </c>
      <c r="S713" t="b">
        <v>1</v>
      </c>
      <c r="T713" t="s">
        <v>33</v>
      </c>
      <c r="U713" s="5">
        <f>E713/D713</f>
        <v>0.20322580645161289</v>
      </c>
      <c r="V713" s="13">
        <f>AVERAGE(E713:E1712)</f>
        <v>35337.290657439444</v>
      </c>
      <c r="W713" t="str" cm="1">
        <f t="array" ref="W713:X713">_xlfn.TEXTSPLIT(T713,"/")</f>
        <v>theater</v>
      </c>
      <c r="X713" t="str">
        <v>plays</v>
      </c>
      <c r="Y713" s="1">
        <v>0</v>
      </c>
      <c r="Z713">
        <v>0</v>
      </c>
      <c r="AA713">
        <v>0</v>
      </c>
      <c r="AB713">
        <v>1</v>
      </c>
    </row>
    <row r="714" spans="1:28" ht="33.75" x14ac:dyDescent="0.4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 s="9">
        <v>42559.208333333328</v>
      </c>
      <c r="L714" s="9" t="str">
        <f>MONTH(P714) &amp; "/" &amp; DAY(P714) &amp; "/" &amp; YEAR(P714)</f>
        <v>8/18/2016</v>
      </c>
      <c r="M714" s="8" t="str">
        <f>MONTH(L714) &amp; "/" &amp; DAY(L714) &amp; "/" &amp; YEAR(L714)</f>
        <v>8/18/2016</v>
      </c>
      <c r="N714" s="8" t="str">
        <f>RIGHT(M714,4)</f>
        <v>2016</v>
      </c>
      <c r="O714">
        <v>1471496400</v>
      </c>
      <c r="P714" s="9">
        <v>42600.208333333328</v>
      </c>
      <c r="Q714" s="8" t="str">
        <f>MONTH(P714) &amp; "/" &amp; DAY(P714) &amp; "/" &amp; YEAR(P714)</f>
        <v>8/18/2016</v>
      </c>
      <c r="R714" t="b">
        <v>0</v>
      </c>
      <c r="S714" t="b">
        <v>0</v>
      </c>
      <c r="T714" t="s">
        <v>33</v>
      </c>
      <c r="U714" s="5">
        <f>E714/D714</f>
        <v>18.40625</v>
      </c>
      <c r="V714" s="13">
        <f>AVERAGE(E714:E1713)</f>
        <v>35455.614583333336</v>
      </c>
      <c r="W714" t="str" cm="1">
        <f t="array" ref="W714:X714">_xlfn.TEXTSPLIT(T714,"/")</f>
        <v>theater</v>
      </c>
      <c r="X714" t="str">
        <v>plays</v>
      </c>
      <c r="Y714" s="1">
        <v>0</v>
      </c>
      <c r="Z714">
        <v>0</v>
      </c>
      <c r="AA714">
        <v>0</v>
      </c>
      <c r="AB714">
        <v>0</v>
      </c>
    </row>
    <row r="715" spans="1:28" ht="19.5" x14ac:dyDescent="0.4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 s="9">
        <v>42604.208333333328</v>
      </c>
      <c r="L715" s="9" t="str">
        <f>MONTH(P715) &amp; "/" &amp; DAY(P715) &amp; "/" &amp; YEAR(P715)</f>
        <v>9/3/2016</v>
      </c>
      <c r="M715" s="8" t="str">
        <f>MONTH(L715) &amp; "/" &amp; DAY(L715) &amp; "/" &amp; YEAR(L715)</f>
        <v>9/3/2016</v>
      </c>
      <c r="N715" s="8" t="str">
        <f>RIGHT(M715,4)</f>
        <v>2016</v>
      </c>
      <c r="O715">
        <v>1472878800</v>
      </c>
      <c r="P715" s="9">
        <v>42616.208333333328</v>
      </c>
      <c r="Q715" s="8" t="str">
        <f>MONTH(P715) &amp; "/" &amp; DAY(P715) &amp; "/" &amp; YEAR(P715)</f>
        <v>9/3/2016</v>
      </c>
      <c r="R715" t="b">
        <v>0</v>
      </c>
      <c r="S715" t="b">
        <v>0</v>
      </c>
      <c r="T715" t="s">
        <v>133</v>
      </c>
      <c r="U715" s="5">
        <f>E715/D715</f>
        <v>1.6194202898550725</v>
      </c>
      <c r="V715" s="13">
        <f>AVERAGE(E715:E1714)</f>
        <v>35527.846689895472</v>
      </c>
      <c r="W715" t="str" cm="1">
        <f t="array" ref="W715:X715">_xlfn.TEXTSPLIT(T715,"/")</f>
        <v>publishing</v>
      </c>
      <c r="X715" t="str">
        <v>radio &amp; podcasts</v>
      </c>
      <c r="Y715" s="1">
        <v>0</v>
      </c>
      <c r="Z715">
        <v>0</v>
      </c>
      <c r="AA715">
        <v>0</v>
      </c>
      <c r="AB715">
        <v>0</v>
      </c>
    </row>
    <row r="716" spans="1:28" ht="19.5" x14ac:dyDescent="0.4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 s="9">
        <v>41870.208333333336</v>
      </c>
      <c r="L716" s="9" t="str">
        <f>MONTH(P716) &amp; "/" &amp; DAY(P716) &amp; "/" &amp; YEAR(P716)</f>
        <v>8/20/2014</v>
      </c>
      <c r="M716" s="8" t="str">
        <f>MONTH(L716) &amp; "/" &amp; DAY(L716) &amp; "/" &amp; YEAR(L716)</f>
        <v>8/20/2014</v>
      </c>
      <c r="N716" s="8" t="str">
        <f>RIGHT(M716,4)</f>
        <v>2014</v>
      </c>
      <c r="O716">
        <v>1408510800</v>
      </c>
      <c r="P716" s="9">
        <v>41871.208333333336</v>
      </c>
      <c r="Q716" s="8" t="str">
        <f>MONTH(P716) &amp; "/" &amp; DAY(P716) &amp; "/" &amp; YEAR(P716)</f>
        <v>8/20/2014</v>
      </c>
      <c r="R716" t="b">
        <v>0</v>
      </c>
      <c r="S716" t="b">
        <v>0</v>
      </c>
      <c r="T716" t="s">
        <v>23</v>
      </c>
      <c r="U716" s="5">
        <f>E716/D716</f>
        <v>4.7282077922077921</v>
      </c>
      <c r="V716" s="13">
        <f>AVERAGE(E716:E1715)</f>
        <v>35613</v>
      </c>
      <c r="W716" t="str" cm="1">
        <f t="array" ref="W716:X716">_xlfn.TEXTSPLIT(T716,"/")</f>
        <v>music</v>
      </c>
      <c r="X716" t="str">
        <v>rock</v>
      </c>
      <c r="Y716" s="1">
        <v>0</v>
      </c>
      <c r="Z716">
        <v>0</v>
      </c>
      <c r="AA716">
        <v>0</v>
      </c>
      <c r="AB716">
        <v>0</v>
      </c>
    </row>
    <row r="717" spans="1:28" ht="19.5" x14ac:dyDescent="0.4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 s="9">
        <v>40397.208333333336</v>
      </c>
      <c r="L717" s="9" t="str">
        <f>MONTH(P717) &amp; "/" &amp; DAY(P717) &amp; "/" &amp; YEAR(P717)</f>
        <v>8/12/2010</v>
      </c>
      <c r="M717" s="8" t="str">
        <f>MONTH(L717) &amp; "/" &amp; DAY(L717) &amp; "/" &amp; YEAR(L717)</f>
        <v>8/12/2010</v>
      </c>
      <c r="N717" s="8" t="str">
        <f>RIGHT(M717,4)</f>
        <v>2010</v>
      </c>
      <c r="O717">
        <v>1281589200</v>
      </c>
      <c r="P717" s="9">
        <v>40402.208333333336</v>
      </c>
      <c r="Q717" s="8" t="str">
        <f>MONTH(P717) &amp; "/" &amp; DAY(P717) &amp; "/" &amp; YEAR(P717)</f>
        <v>8/12/2010</v>
      </c>
      <c r="R717" t="b">
        <v>0</v>
      </c>
      <c r="S717" t="b">
        <v>0</v>
      </c>
      <c r="T717" t="s">
        <v>292</v>
      </c>
      <c r="U717" s="5">
        <f>E717/D717</f>
        <v>0.24466101694915254</v>
      </c>
      <c r="V717" s="13">
        <f>AVERAGE(E717:E1716)</f>
        <v>35099.235087719295</v>
      </c>
      <c r="W717" t="str" cm="1">
        <f t="array" ref="W717:X717">_xlfn.TEXTSPLIT(T717,"/")</f>
        <v>games</v>
      </c>
      <c r="X717" t="str">
        <v>mobile games</v>
      </c>
      <c r="Y717" s="1">
        <v>0</v>
      </c>
      <c r="Z717">
        <v>0</v>
      </c>
      <c r="AA717">
        <v>0</v>
      </c>
      <c r="AB717">
        <v>1</v>
      </c>
    </row>
    <row r="718" spans="1:28" ht="19.5" x14ac:dyDescent="0.4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 s="9">
        <v>41465.208333333336</v>
      </c>
      <c r="L718" s="9" t="str">
        <f>MONTH(P718) &amp; "/" &amp; DAY(P718) &amp; "/" &amp; YEAR(P718)</f>
        <v>8/7/2013</v>
      </c>
      <c r="M718" s="8" t="str">
        <f>MONTH(L718) &amp; "/" &amp; DAY(L718) &amp; "/" &amp; YEAR(L718)</f>
        <v>8/7/2013</v>
      </c>
      <c r="N718" s="8" t="str">
        <f>RIGHT(M718,4)</f>
        <v>2013</v>
      </c>
      <c r="O718">
        <v>1375851600</v>
      </c>
      <c r="P718" s="9">
        <v>41493.208333333336</v>
      </c>
      <c r="Q718" s="8" t="str">
        <f>MONTH(P718) &amp; "/" &amp; DAY(P718) &amp; "/" &amp; YEAR(P718)</f>
        <v>8/7/2013</v>
      </c>
      <c r="R718" t="b">
        <v>0</v>
      </c>
      <c r="S718" t="b">
        <v>1</v>
      </c>
      <c r="T718" t="s">
        <v>33</v>
      </c>
      <c r="U718" s="5">
        <f>E718/D718</f>
        <v>5.1764999999999999</v>
      </c>
      <c r="V718" s="13">
        <f>AVERAGE(E718:E1717)</f>
        <v>35121.169014084509</v>
      </c>
      <c r="W718" t="str" cm="1">
        <f t="array" ref="W718:X718">_xlfn.TEXTSPLIT(T718,"/")</f>
        <v>theater</v>
      </c>
      <c r="X718" t="str">
        <v>plays</v>
      </c>
      <c r="Y718" s="1">
        <v>0</v>
      </c>
      <c r="Z718">
        <v>0</v>
      </c>
      <c r="AA718">
        <v>0</v>
      </c>
      <c r="AB718">
        <v>0</v>
      </c>
    </row>
    <row r="719" spans="1:28" ht="33.75" x14ac:dyDescent="0.4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 s="9">
        <v>40777.208333333336</v>
      </c>
      <c r="L719" s="9" t="str">
        <f>MONTH(P719) &amp; "/" &amp; DAY(P719) &amp; "/" &amp; YEAR(P719)</f>
        <v>9/12/2011</v>
      </c>
      <c r="M719" s="8" t="str">
        <f>MONTH(L719) &amp; "/" &amp; DAY(L719) &amp; "/" &amp; YEAR(L719)</f>
        <v>9/12/2011</v>
      </c>
      <c r="N719" s="8" t="str">
        <f>RIGHT(M719,4)</f>
        <v>2011</v>
      </c>
      <c r="O719">
        <v>1315803600</v>
      </c>
      <c r="P719" s="9">
        <v>40798.208333333336</v>
      </c>
      <c r="Q719" s="8" t="str">
        <f>MONTH(P719) &amp; "/" &amp; DAY(P719) &amp; "/" &amp; YEAR(P719)</f>
        <v>9/12/2011</v>
      </c>
      <c r="R719" t="b">
        <v>0</v>
      </c>
      <c r="S719" t="b">
        <v>0</v>
      </c>
      <c r="T719" t="s">
        <v>42</v>
      </c>
      <c r="U719" s="5">
        <f>E719/D719</f>
        <v>2.4764285714285714</v>
      </c>
      <c r="V719" s="13">
        <f>AVERAGE(E719:E1718)</f>
        <v>35208.689045936393</v>
      </c>
      <c r="W719" t="str" cm="1">
        <f t="array" ref="W719:X719">_xlfn.TEXTSPLIT(T719,"/")</f>
        <v>film &amp; video</v>
      </c>
      <c r="X719" t="str">
        <v>documentary</v>
      </c>
      <c r="Y719" s="1">
        <v>0</v>
      </c>
      <c r="Z719">
        <v>0</v>
      </c>
      <c r="AA719">
        <v>0</v>
      </c>
      <c r="AB719">
        <v>0</v>
      </c>
    </row>
    <row r="720" spans="1:28" ht="19.5" x14ac:dyDescent="0.4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 s="9">
        <v>41442.208333333336</v>
      </c>
      <c r="L720" s="9" t="str">
        <f>MONTH(P720) &amp; "/" &amp; DAY(P720) &amp; "/" &amp; YEAR(P720)</f>
        <v>7/13/2013</v>
      </c>
      <c r="M720" s="8" t="str">
        <f>MONTH(L720) &amp; "/" &amp; DAY(L720) &amp; "/" &amp; YEAR(L720)</f>
        <v>7/13/2013</v>
      </c>
      <c r="N720" s="8" t="str">
        <f>RIGHT(M720,4)</f>
        <v>2013</v>
      </c>
      <c r="O720">
        <v>1373691600</v>
      </c>
      <c r="P720" s="9">
        <v>41468.208333333336</v>
      </c>
      <c r="Q720" s="8" t="str">
        <f>MONTH(P720) &amp; "/" &amp; DAY(P720) &amp; "/" &amp; YEAR(P720)</f>
        <v>7/13/2013</v>
      </c>
      <c r="R720" t="b">
        <v>0</v>
      </c>
      <c r="S720" t="b">
        <v>0</v>
      </c>
      <c r="T720" t="s">
        <v>65</v>
      </c>
      <c r="U720" s="5">
        <f>E720/D720</f>
        <v>1.0020481927710843</v>
      </c>
      <c r="V720" s="13">
        <f>AVERAGE(E720:E1719)</f>
        <v>35284.365248226954</v>
      </c>
      <c r="W720" t="str" cm="1">
        <f t="array" ref="W720:X720">_xlfn.TEXTSPLIT(T720,"/")</f>
        <v>technology</v>
      </c>
      <c r="X720" t="str">
        <v>wearables</v>
      </c>
      <c r="Y720" s="1">
        <v>0</v>
      </c>
      <c r="Z720">
        <v>0</v>
      </c>
      <c r="AA720">
        <v>0</v>
      </c>
      <c r="AB720">
        <v>0</v>
      </c>
    </row>
    <row r="721" spans="1:28" ht="19.5" x14ac:dyDescent="0.4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 s="9">
        <v>41058.208333333336</v>
      </c>
      <c r="L721" s="9" t="str">
        <f>MONTH(P721) &amp; "/" &amp; DAY(P721) &amp; "/" &amp; YEAR(P721)</f>
        <v>6/9/2012</v>
      </c>
      <c r="M721" s="8" t="str">
        <f>MONTH(L721) &amp; "/" &amp; DAY(L721) &amp; "/" &amp; YEAR(L721)</f>
        <v>6/9/2012</v>
      </c>
      <c r="N721" s="8" t="str">
        <f>RIGHT(M721,4)</f>
        <v>2012</v>
      </c>
      <c r="O721">
        <v>1339218000</v>
      </c>
      <c r="P721" s="9">
        <v>41069.208333333336</v>
      </c>
      <c r="Q721" s="8" t="str">
        <f>MONTH(P721) &amp; "/" &amp; DAY(P721) &amp; "/" &amp; YEAR(P721)</f>
        <v>6/9/2012</v>
      </c>
      <c r="R721" t="b">
        <v>0</v>
      </c>
      <c r="S721" t="b">
        <v>0</v>
      </c>
      <c r="T721" t="s">
        <v>119</v>
      </c>
      <c r="U721" s="5">
        <f>E721/D721</f>
        <v>1.53</v>
      </c>
      <c r="V721" s="13">
        <f>AVERAGE(E721:E1720)</f>
        <v>35380.334519572956</v>
      </c>
      <c r="W721" t="str" cm="1">
        <f t="array" ref="W721:X721">_xlfn.TEXTSPLIT(T721,"/")</f>
        <v>publishing</v>
      </c>
      <c r="X721" t="str">
        <v>fiction</v>
      </c>
      <c r="Y721" s="1">
        <v>0</v>
      </c>
      <c r="Z721">
        <v>0</v>
      </c>
      <c r="AA721">
        <v>0</v>
      </c>
      <c r="AB721">
        <v>0</v>
      </c>
    </row>
    <row r="722" spans="1:28" ht="33.75" x14ac:dyDescent="0.4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 s="9">
        <v>43152.25</v>
      </c>
      <c r="L722" s="9" t="str">
        <f>MONTH(P722) &amp; "/" &amp; DAY(P722) &amp; "/" &amp; YEAR(P722)</f>
        <v>3/7/2018</v>
      </c>
      <c r="M722" s="8" t="str">
        <f>MONTH(L722) &amp; "/" &amp; DAY(L722) &amp; "/" &amp; YEAR(L722)</f>
        <v>3/7/2018</v>
      </c>
      <c r="N722" s="8" t="str">
        <f>RIGHT(M722,4)</f>
        <v>2018</v>
      </c>
      <c r="O722">
        <v>1520402400</v>
      </c>
      <c r="P722" s="9">
        <v>43166.25</v>
      </c>
      <c r="Q722" s="8" t="str">
        <f>MONTH(P722) &amp; "/" &amp; DAY(P722) &amp; "/" &amp; YEAR(P722)</f>
        <v>3/7/2018</v>
      </c>
      <c r="R722" t="b">
        <v>0</v>
      </c>
      <c r="S722" t="b">
        <v>1</v>
      </c>
      <c r="T722" t="s">
        <v>33</v>
      </c>
      <c r="U722" s="5">
        <f>E722/D722</f>
        <v>0.37091954022988505</v>
      </c>
      <c r="V722" s="13">
        <f>AVERAGE(E722:E1721)</f>
        <v>35468.989285714284</v>
      </c>
      <c r="W722" t="str" cm="1">
        <f t="array" ref="W722:X722">_xlfn.TEXTSPLIT(T722,"/")</f>
        <v>theater</v>
      </c>
      <c r="X722" t="str">
        <v>plays</v>
      </c>
      <c r="Y722" s="1">
        <v>1</v>
      </c>
      <c r="Z722">
        <v>0</v>
      </c>
      <c r="AA722">
        <v>0</v>
      </c>
      <c r="AB722">
        <v>0</v>
      </c>
    </row>
    <row r="723" spans="1:28" ht="19.5" x14ac:dyDescent="0.4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 s="9">
        <v>43194.208333333328</v>
      </c>
      <c r="L723" s="9" t="str">
        <f>MONTH(P723) &amp; "/" &amp; DAY(P723) &amp; "/" &amp; YEAR(P723)</f>
        <v>4/10/2018</v>
      </c>
      <c r="M723" s="8" t="str">
        <f>MONTH(L723) &amp; "/" &amp; DAY(L723) &amp; "/" &amp; YEAR(L723)</f>
        <v>4/10/2018</v>
      </c>
      <c r="N723" s="8" t="str">
        <f>RIGHT(M723,4)</f>
        <v>2018</v>
      </c>
      <c r="O723">
        <v>1523336400</v>
      </c>
      <c r="P723" s="9">
        <v>43200.208333333328</v>
      </c>
      <c r="Q723" s="8" t="str">
        <f>MONTH(P723) &amp; "/" &amp; DAY(P723) &amp; "/" &amp; YEAR(P723)</f>
        <v>4/10/2018</v>
      </c>
      <c r="R723" t="b">
        <v>0</v>
      </c>
      <c r="S723" t="b">
        <v>0</v>
      </c>
      <c r="T723" t="s">
        <v>23</v>
      </c>
      <c r="U723" s="5">
        <f>E723/D723</f>
        <v>4.3923948220064728E-2</v>
      </c>
      <c r="V723" s="13">
        <f>AVERAGE(E723:E1722)</f>
        <v>35584.551971326167</v>
      </c>
      <c r="W723" t="str" cm="1">
        <f t="array" ref="W723:X723">_xlfn.TEXTSPLIT(T723,"/")</f>
        <v>music</v>
      </c>
      <c r="X723" t="str">
        <v>rock</v>
      </c>
      <c r="Y723" s="1">
        <v>1</v>
      </c>
      <c r="Z723">
        <v>0</v>
      </c>
      <c r="AA723">
        <v>0</v>
      </c>
      <c r="AB723">
        <v>0</v>
      </c>
    </row>
    <row r="724" spans="1:28" ht="19.5" x14ac:dyDescent="0.4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 s="9">
        <v>43045.25</v>
      </c>
      <c r="L724" s="9" t="str">
        <f>MONTH(P724) &amp; "/" &amp; DAY(P724) &amp; "/" &amp; YEAR(P724)</f>
        <v>12/3/2017</v>
      </c>
      <c r="M724" s="8" t="str">
        <f>MONTH(L724) &amp; "/" &amp; DAY(L724) &amp; "/" &amp; YEAR(L724)</f>
        <v>12/3/2017</v>
      </c>
      <c r="N724" s="8" t="str">
        <f>RIGHT(M724,4)</f>
        <v>2017</v>
      </c>
      <c r="O724">
        <v>1512280800</v>
      </c>
      <c r="P724" s="9">
        <v>43072.25</v>
      </c>
      <c r="Q724" s="8" t="str">
        <f>MONTH(P724) &amp; "/" &amp; DAY(P724) &amp; "/" &amp; YEAR(P724)</f>
        <v>12/3/2017</v>
      </c>
      <c r="R724" t="b">
        <v>0</v>
      </c>
      <c r="S724" t="b">
        <v>0</v>
      </c>
      <c r="T724" t="s">
        <v>42</v>
      </c>
      <c r="U724" s="5">
        <f>E724/D724</f>
        <v>1.5650721649484536</v>
      </c>
      <c r="V724" s="13">
        <f>AVERAGE(E724:E1723)</f>
        <v>35693.025179856115</v>
      </c>
      <c r="W724" t="str" cm="1">
        <f t="array" ref="W724:X724">_xlfn.TEXTSPLIT(T724,"/")</f>
        <v>film &amp; video</v>
      </c>
      <c r="X724" t="str">
        <v>documentary</v>
      </c>
      <c r="Y724" s="1">
        <v>0</v>
      </c>
      <c r="Z724">
        <v>0</v>
      </c>
      <c r="AA724">
        <v>0</v>
      </c>
      <c r="AB724">
        <v>0</v>
      </c>
    </row>
    <row r="725" spans="1:28" ht="19.5" x14ac:dyDescent="0.4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 s="9">
        <v>42431.25</v>
      </c>
      <c r="L725" s="9" t="str">
        <f>MONTH(P725) &amp; "/" &amp; DAY(P725) &amp; "/" &amp; YEAR(P725)</f>
        <v>3/23/2016</v>
      </c>
      <c r="M725" s="8" t="str">
        <f>MONTH(L725) &amp; "/" &amp; DAY(L725) &amp; "/" &amp; YEAR(L725)</f>
        <v>3/23/2016</v>
      </c>
      <c r="N725" s="8" t="str">
        <f>RIGHT(M725,4)</f>
        <v>2016</v>
      </c>
      <c r="O725">
        <v>1458709200</v>
      </c>
      <c r="P725" s="9">
        <v>42452.208333333328</v>
      </c>
      <c r="Q725" s="8" t="str">
        <f>MONTH(P725) &amp; "/" &amp; DAY(P725) &amp; "/" &amp; YEAR(P725)</f>
        <v>3/23/2016</v>
      </c>
      <c r="R725" t="b">
        <v>0</v>
      </c>
      <c r="S725" t="b">
        <v>0</v>
      </c>
      <c r="T725" t="s">
        <v>33</v>
      </c>
      <c r="U725" s="5">
        <f>E725/D725</f>
        <v>2.704081632653061</v>
      </c>
      <c r="V725" s="13">
        <f>AVERAGE(E725:E1724)</f>
        <v>35547.851985559566</v>
      </c>
      <c r="W725" t="str" cm="1">
        <f t="array" ref="W725:X725">_xlfn.TEXTSPLIT(T725,"/")</f>
        <v>theater</v>
      </c>
      <c r="X725" t="str">
        <v>plays</v>
      </c>
      <c r="Y725" s="1">
        <v>0</v>
      </c>
      <c r="Z725">
        <v>0</v>
      </c>
      <c r="AA725">
        <v>0</v>
      </c>
      <c r="AB725">
        <v>0</v>
      </c>
    </row>
    <row r="726" spans="1:28" ht="33.75" x14ac:dyDescent="0.4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 s="9">
        <v>41934.208333333336</v>
      </c>
      <c r="L726" s="9" t="str">
        <f>MONTH(P726) &amp; "/" &amp; DAY(P726) &amp; "/" &amp; YEAR(P726)</f>
        <v>10/24/2014</v>
      </c>
      <c r="M726" s="8" t="str">
        <f>MONTH(L726) &amp; "/" &amp; DAY(L726) &amp; "/" &amp; YEAR(L726)</f>
        <v>10/24/2014</v>
      </c>
      <c r="N726" s="8" t="str">
        <f>RIGHT(M726,4)</f>
        <v>2014</v>
      </c>
      <c r="O726">
        <v>1414126800</v>
      </c>
      <c r="P726" s="9">
        <v>41936.208333333336</v>
      </c>
      <c r="Q726" s="8" t="str">
        <f>MONTH(P726) &amp; "/" &amp; DAY(P726) &amp; "/" &amp; YEAR(P726)</f>
        <v>10/24/2014</v>
      </c>
      <c r="R726" t="b">
        <v>0</v>
      </c>
      <c r="S726" t="b">
        <v>1</v>
      </c>
      <c r="T726" t="s">
        <v>33</v>
      </c>
      <c r="U726" s="5">
        <f>E726/D726</f>
        <v>1.3405952380952382</v>
      </c>
      <c r="V726" s="13">
        <f>AVERAGE(E726:E1725)</f>
        <v>35628.641304347824</v>
      </c>
      <c r="W726" t="str" cm="1">
        <f t="array" ref="W726:X726">_xlfn.TEXTSPLIT(T726,"/")</f>
        <v>theater</v>
      </c>
      <c r="X726" t="str">
        <v>plays</v>
      </c>
      <c r="Y726" s="1">
        <v>0</v>
      </c>
      <c r="Z726">
        <v>0</v>
      </c>
      <c r="AA726">
        <v>0</v>
      </c>
      <c r="AB726">
        <v>0</v>
      </c>
    </row>
    <row r="727" spans="1:28" ht="19.5" x14ac:dyDescent="0.4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 s="9">
        <v>41958.25</v>
      </c>
      <c r="L727" s="9" t="str">
        <f>MONTH(P727) &amp; "/" &amp; DAY(P727) &amp; "/" &amp; YEAR(P727)</f>
        <v>11/17/2014</v>
      </c>
      <c r="M727" s="8" t="str">
        <f>MONTH(L727) &amp; "/" &amp; DAY(L727) &amp; "/" &amp; YEAR(L727)</f>
        <v>11/17/2014</v>
      </c>
      <c r="N727" s="8" t="str">
        <f>RIGHT(M727,4)</f>
        <v>2014</v>
      </c>
      <c r="O727">
        <v>1416204000</v>
      </c>
      <c r="P727" s="9">
        <v>41960.25</v>
      </c>
      <c r="Q727" s="8" t="str">
        <f>MONTH(P727) &amp; "/" &amp; DAY(P727) &amp; "/" &amp; YEAR(P727)</f>
        <v>11/17/2014</v>
      </c>
      <c r="R727" t="b">
        <v>0</v>
      </c>
      <c r="S727" t="b">
        <v>0</v>
      </c>
      <c r="T727" t="s">
        <v>292</v>
      </c>
      <c r="U727" s="5">
        <f>E727/D727</f>
        <v>0.50398033126293995</v>
      </c>
      <c r="V727" s="13">
        <f>AVERAGE(E727:E1726)</f>
        <v>35717.250909090908</v>
      </c>
      <c r="W727" t="str" cm="1">
        <f t="array" ref="W727:X727">_xlfn.TEXTSPLIT(T727,"/")</f>
        <v>games</v>
      </c>
      <c r="X727" t="str">
        <v>mobile games</v>
      </c>
      <c r="Y727" s="1">
        <v>0</v>
      </c>
      <c r="Z727">
        <v>0</v>
      </c>
      <c r="AA727">
        <v>0</v>
      </c>
      <c r="AB727">
        <v>1</v>
      </c>
    </row>
    <row r="728" spans="1:28" ht="19.5" x14ac:dyDescent="0.4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 s="9">
        <v>40476.208333333336</v>
      </c>
      <c r="L728" s="9" t="str">
        <f>MONTH(P728) &amp; "/" &amp; DAY(P728) &amp; "/" &amp; YEAR(P728)</f>
        <v>10/31/2010</v>
      </c>
      <c r="M728" s="8" t="str">
        <f>MONTH(L728) &amp; "/" &amp; DAY(L728) &amp; "/" &amp; YEAR(L728)</f>
        <v>10/31/2010</v>
      </c>
      <c r="N728" s="8" t="str">
        <f>RIGHT(M728,4)</f>
        <v>2010</v>
      </c>
      <c r="O728">
        <v>1288501200</v>
      </c>
      <c r="P728" s="9">
        <v>40482.208333333336</v>
      </c>
      <c r="Q728" s="8" t="str">
        <f>MONTH(P728) &amp; "/" &amp; DAY(P728) &amp; "/" &amp; YEAR(P728)</f>
        <v>10/31/2010</v>
      </c>
      <c r="R728" t="b">
        <v>0</v>
      </c>
      <c r="S728" t="b">
        <v>1</v>
      </c>
      <c r="T728" t="s">
        <v>33</v>
      </c>
      <c r="U728" s="5">
        <f>E728/D728</f>
        <v>0.88815837937384901</v>
      </c>
      <c r="V728" s="13">
        <f>AVERAGE(E728:E1727)</f>
        <v>35492.244525547445</v>
      </c>
      <c r="W728" t="str" cm="1">
        <f t="array" ref="W728:X728">_xlfn.TEXTSPLIT(T728,"/")</f>
        <v>theater</v>
      </c>
      <c r="X728" t="str">
        <v>plays</v>
      </c>
      <c r="Y728" s="1">
        <v>1</v>
      </c>
      <c r="Z728">
        <v>0</v>
      </c>
      <c r="AA728">
        <v>0</v>
      </c>
      <c r="AB728">
        <v>0</v>
      </c>
    </row>
    <row r="729" spans="1:28" ht="19.5" x14ac:dyDescent="0.4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 s="9">
        <v>43485.25</v>
      </c>
      <c r="L729" s="9" t="str">
        <f>MONTH(P729) &amp; "/" &amp; DAY(P729) &amp; "/" &amp; YEAR(P729)</f>
        <v>3/19/2019</v>
      </c>
      <c r="M729" s="8" t="str">
        <f>MONTH(L729) &amp; "/" &amp; DAY(L729) &amp; "/" &amp; YEAR(L729)</f>
        <v>3/19/2019</v>
      </c>
      <c r="N729" s="8" t="str">
        <f>RIGHT(M729,4)</f>
        <v>2019</v>
      </c>
      <c r="O729">
        <v>1552971600</v>
      </c>
      <c r="P729" s="9">
        <v>43543.208333333328</v>
      </c>
      <c r="Q729" s="8" t="str">
        <f>MONTH(P729) &amp; "/" &amp; DAY(P729) &amp; "/" &amp; YEAR(P729)</f>
        <v>3/19/2019</v>
      </c>
      <c r="R729" t="b">
        <v>0</v>
      </c>
      <c r="S729" t="b">
        <v>0</v>
      </c>
      <c r="T729" t="s">
        <v>28</v>
      </c>
      <c r="U729" s="5">
        <f>E729/D729</f>
        <v>1.65</v>
      </c>
      <c r="V729" s="13">
        <f>AVERAGE(E729:E1728)</f>
        <v>35445.597069597068</v>
      </c>
      <c r="W729" t="str" cm="1">
        <f t="array" ref="W729:X729">_xlfn.TEXTSPLIT(T729,"/")</f>
        <v>technology</v>
      </c>
      <c r="X729" t="str">
        <v>web</v>
      </c>
      <c r="Y729" s="1">
        <v>0</v>
      </c>
      <c r="Z729">
        <v>0</v>
      </c>
      <c r="AA729">
        <v>0</v>
      </c>
      <c r="AB729">
        <v>0</v>
      </c>
    </row>
    <row r="730" spans="1:28" ht="33.75" x14ac:dyDescent="0.4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 s="9">
        <v>42515.208333333328</v>
      </c>
      <c r="L730" s="9" t="str">
        <f>MONTH(P730) &amp; "/" &amp; DAY(P730) &amp; "/" &amp; YEAR(P730)</f>
        <v>6/5/2016</v>
      </c>
      <c r="M730" s="8" t="str">
        <f>MONTH(L730) &amp; "/" &amp; DAY(L730) &amp; "/" &amp; YEAR(L730)</f>
        <v>6/5/2016</v>
      </c>
      <c r="N730" s="8" t="str">
        <f>RIGHT(M730,4)</f>
        <v>2016</v>
      </c>
      <c r="O730">
        <v>1465102800</v>
      </c>
      <c r="P730" s="9">
        <v>42526.208333333328</v>
      </c>
      <c r="Q730" s="8" t="str">
        <f>MONTH(P730) &amp; "/" &amp; DAY(P730) &amp; "/" &amp; YEAR(P730)</f>
        <v>6/5/2016</v>
      </c>
      <c r="R730" t="b">
        <v>0</v>
      </c>
      <c r="S730" t="b">
        <v>0</v>
      </c>
      <c r="T730" t="s">
        <v>33</v>
      </c>
      <c r="U730" s="5">
        <f>E730/D730</f>
        <v>0.17499999999999999</v>
      </c>
      <c r="V730" s="13">
        <f>AVERAGE(E730:E1729)</f>
        <v>35521.92279411765</v>
      </c>
      <c r="W730" t="str" cm="1">
        <f t="array" ref="W730:X730">_xlfn.TEXTSPLIT(T730,"/")</f>
        <v>theater</v>
      </c>
      <c r="X730" t="str">
        <v>plays</v>
      </c>
      <c r="Y730" s="1">
        <v>0</v>
      </c>
      <c r="Z730">
        <v>0</v>
      </c>
      <c r="AA730">
        <v>0</v>
      </c>
      <c r="AB730">
        <v>1</v>
      </c>
    </row>
    <row r="731" spans="1:28" ht="33.75" x14ac:dyDescent="0.4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 s="9">
        <v>41309.25</v>
      </c>
      <c r="L731" s="9" t="str">
        <f>MONTH(P731) &amp; "/" &amp; DAY(P731) &amp; "/" &amp; YEAR(P731)</f>
        <v>2/6/2013</v>
      </c>
      <c r="M731" s="8" t="str">
        <f>MONTH(L731) &amp; "/" &amp; DAY(L731) &amp; "/" &amp; YEAR(L731)</f>
        <v>2/6/2013</v>
      </c>
      <c r="N731" s="8" t="str">
        <f>RIGHT(M731,4)</f>
        <v>2013</v>
      </c>
      <c r="O731">
        <v>1360130400</v>
      </c>
      <c r="P731" s="9">
        <v>41311.25</v>
      </c>
      <c r="Q731" s="8" t="str">
        <f>MONTH(P731) &amp; "/" &amp; DAY(P731) &amp; "/" &amp; YEAR(P731)</f>
        <v>2/6/2013</v>
      </c>
      <c r="R731" t="b">
        <v>0</v>
      </c>
      <c r="S731" t="b">
        <v>0</v>
      </c>
      <c r="T731" t="s">
        <v>53</v>
      </c>
      <c r="U731" s="5">
        <f>E731/D731</f>
        <v>1.8566071428571429</v>
      </c>
      <c r="V731" s="13">
        <f>AVERAGE(E731:E1730)</f>
        <v>35650.287822878228</v>
      </c>
      <c r="W731" t="str" cm="1">
        <f t="array" ref="W731:X731">_xlfn.TEXTSPLIT(T731,"/")</f>
        <v>film &amp; video</v>
      </c>
      <c r="X731" t="str">
        <v>drama</v>
      </c>
      <c r="Y731" s="1">
        <v>0</v>
      </c>
      <c r="Z731">
        <v>0</v>
      </c>
      <c r="AA731">
        <v>0</v>
      </c>
      <c r="AB731">
        <v>0</v>
      </c>
    </row>
    <row r="732" spans="1:28" ht="19.5" x14ac:dyDescent="0.4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 s="9">
        <v>42147.208333333328</v>
      </c>
      <c r="L732" s="9" t="str">
        <f>MONTH(P732) &amp; "/" &amp; DAY(P732) &amp; "/" &amp; YEAR(P732)</f>
        <v>5/29/2015</v>
      </c>
      <c r="M732" s="8" t="str">
        <f>MONTH(L732) &amp; "/" &amp; DAY(L732) &amp; "/" &amp; YEAR(L732)</f>
        <v>5/29/2015</v>
      </c>
      <c r="N732" s="8" t="str">
        <f>RIGHT(M732,4)</f>
        <v>2015</v>
      </c>
      <c r="O732">
        <v>1432875600</v>
      </c>
      <c r="P732" s="9">
        <v>42153.208333333328</v>
      </c>
      <c r="Q732" s="8" t="str">
        <f>MONTH(P732) &amp; "/" &amp; DAY(P732) &amp; "/" &amp; YEAR(P732)</f>
        <v>5/29/2015</v>
      </c>
      <c r="R732" t="b">
        <v>0</v>
      </c>
      <c r="S732" t="b">
        <v>0</v>
      </c>
      <c r="T732" t="s">
        <v>65</v>
      </c>
      <c r="U732" s="5">
        <f>E732/D732</f>
        <v>4.1266319444444441</v>
      </c>
      <c r="V732" s="13">
        <f>AVERAGE(E732:E1731)</f>
        <v>35743.818518518521</v>
      </c>
      <c r="W732" t="str" cm="1">
        <f t="array" ref="W732:X732">_xlfn.TEXTSPLIT(T732,"/")</f>
        <v>technology</v>
      </c>
      <c r="X732" t="str">
        <v>wearables</v>
      </c>
      <c r="Y732" s="1">
        <v>0</v>
      </c>
      <c r="Z732">
        <v>0</v>
      </c>
      <c r="AA732">
        <v>0</v>
      </c>
      <c r="AB732">
        <v>0</v>
      </c>
    </row>
    <row r="733" spans="1:28" ht="19.5" x14ac:dyDescent="0.4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 s="9">
        <v>42939.208333333328</v>
      </c>
      <c r="L733" s="9" t="str">
        <f>MONTH(P733) &amp; "/" &amp; DAY(P733) &amp; "/" &amp; YEAR(P733)</f>
        <v>7/24/2017</v>
      </c>
      <c r="M733" s="8" t="str">
        <f>MONTH(L733) &amp; "/" &amp; DAY(L733) &amp; "/" &amp; YEAR(L733)</f>
        <v>7/24/2017</v>
      </c>
      <c r="N733" s="8" t="str">
        <f>RIGHT(M733,4)</f>
        <v>2017</v>
      </c>
      <c r="O733">
        <v>1500872400</v>
      </c>
      <c r="P733" s="9">
        <v>42940.208333333328</v>
      </c>
      <c r="Q733" s="8" t="str">
        <f>MONTH(P733) &amp; "/" &amp; DAY(P733) &amp; "/" &amp; YEAR(P733)</f>
        <v>7/24/2017</v>
      </c>
      <c r="R733" t="b">
        <v>0</v>
      </c>
      <c r="S733" t="b">
        <v>0</v>
      </c>
      <c r="T733" t="s">
        <v>28</v>
      </c>
      <c r="U733" s="5">
        <f>E733/D733</f>
        <v>0.90249999999999997</v>
      </c>
      <c r="V733" s="13">
        <f>AVERAGE(E733:E1732)</f>
        <v>35434.884758364315</v>
      </c>
      <c r="W733" t="str" cm="1">
        <f t="array" ref="W733:X733">_xlfn.TEXTSPLIT(T733,"/")</f>
        <v>technology</v>
      </c>
      <c r="X733" t="str">
        <v>web</v>
      </c>
      <c r="Y733" s="1">
        <v>1</v>
      </c>
      <c r="Z733">
        <v>0</v>
      </c>
      <c r="AA733">
        <v>0</v>
      </c>
      <c r="AB733">
        <v>0</v>
      </c>
    </row>
    <row r="734" spans="1:28" ht="19.5" x14ac:dyDescent="0.4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 s="9">
        <v>42816.208333333328</v>
      </c>
      <c r="L734" s="9" t="str">
        <f>MONTH(P734) &amp; "/" &amp; DAY(P734) &amp; "/" &amp; YEAR(P734)</f>
        <v>4/14/2017</v>
      </c>
      <c r="M734" s="8" t="str">
        <f>MONTH(L734) &amp; "/" &amp; DAY(L734) &amp; "/" &amp; YEAR(L734)</f>
        <v>4/14/2017</v>
      </c>
      <c r="N734" s="8" t="str">
        <f>RIGHT(M734,4)</f>
        <v>2017</v>
      </c>
      <c r="O734">
        <v>1492146000</v>
      </c>
      <c r="P734" s="9">
        <v>42839.208333333328</v>
      </c>
      <c r="Q734" s="8" t="str">
        <f>MONTH(P734) &amp; "/" &amp; DAY(P734) &amp; "/" &amp; YEAR(P734)</f>
        <v>4/14/2017</v>
      </c>
      <c r="R734" t="b">
        <v>0</v>
      </c>
      <c r="S734" t="b">
        <v>1</v>
      </c>
      <c r="T734" t="s">
        <v>23</v>
      </c>
      <c r="U734" s="5">
        <f>E734/D734</f>
        <v>0.91984615384615387</v>
      </c>
      <c r="V734" s="13">
        <f>AVERAGE(E734:E1733)</f>
        <v>35540.164179104475</v>
      </c>
      <c r="W734" t="str" cm="1">
        <f t="array" ref="W734:X734">_xlfn.TEXTSPLIT(T734,"/")</f>
        <v>music</v>
      </c>
      <c r="X734" t="str">
        <v>rock</v>
      </c>
      <c r="Y734" s="1">
        <v>0</v>
      </c>
      <c r="Z734">
        <v>0</v>
      </c>
      <c r="AA734">
        <v>0</v>
      </c>
      <c r="AB734">
        <v>1</v>
      </c>
    </row>
    <row r="735" spans="1:28" ht="19.5" x14ac:dyDescent="0.4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 s="9">
        <v>41844.208333333336</v>
      </c>
      <c r="L735" s="9" t="str">
        <f>MONTH(P735) &amp; "/" &amp; DAY(P735) &amp; "/" &amp; YEAR(P735)</f>
        <v>8/6/2014</v>
      </c>
      <c r="M735" s="8" t="str">
        <f>MONTH(L735) &amp; "/" &amp; DAY(L735) &amp; "/" &amp; YEAR(L735)</f>
        <v>8/6/2014</v>
      </c>
      <c r="N735" s="8" t="str">
        <f>RIGHT(M735,4)</f>
        <v>2014</v>
      </c>
      <c r="O735">
        <v>1407301200</v>
      </c>
      <c r="P735" s="9">
        <v>41857.208333333336</v>
      </c>
      <c r="Q735" s="8" t="str">
        <f>MONTH(P735) &amp; "/" &amp; DAY(P735) &amp; "/" &amp; YEAR(P735)</f>
        <v>8/6/2014</v>
      </c>
      <c r="R735" t="b">
        <v>0</v>
      </c>
      <c r="S735" t="b">
        <v>0</v>
      </c>
      <c r="T735" t="s">
        <v>148</v>
      </c>
      <c r="U735" s="5">
        <f>E735/D735</f>
        <v>5.2700632911392402</v>
      </c>
      <c r="V735" s="13">
        <f>AVERAGE(E735:E1734)</f>
        <v>35270.194756554309</v>
      </c>
      <c r="W735" t="str" cm="1">
        <f t="array" ref="W735:X735">_xlfn.TEXTSPLIT(T735,"/")</f>
        <v>music</v>
      </c>
      <c r="X735" t="str">
        <v>metal</v>
      </c>
      <c r="Y735" s="1">
        <v>0</v>
      </c>
      <c r="Z735">
        <v>0</v>
      </c>
      <c r="AA735">
        <v>0</v>
      </c>
      <c r="AB735">
        <v>0</v>
      </c>
    </row>
    <row r="736" spans="1:28" ht="19.5" x14ac:dyDescent="0.4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 s="9">
        <v>42763.25</v>
      </c>
      <c r="L736" s="9" t="str">
        <f>MONTH(P736) &amp; "/" &amp; DAY(P736) &amp; "/" &amp; YEAR(P736)</f>
        <v>2/9/2017</v>
      </c>
      <c r="M736" s="8" t="str">
        <f>MONTH(L736) &amp; "/" &amp; DAY(L736) &amp; "/" &amp; YEAR(L736)</f>
        <v>2/9/2017</v>
      </c>
      <c r="N736" s="8" t="str">
        <f>RIGHT(M736,4)</f>
        <v>2017</v>
      </c>
      <c r="O736">
        <v>1486620000</v>
      </c>
      <c r="P736" s="9">
        <v>42775.25</v>
      </c>
      <c r="Q736" s="8" t="str">
        <f>MONTH(P736) &amp; "/" &amp; DAY(P736) &amp; "/" &amp; YEAR(P736)</f>
        <v>2/9/2017</v>
      </c>
      <c r="R736" t="b">
        <v>0</v>
      </c>
      <c r="S736" t="b">
        <v>1</v>
      </c>
      <c r="T736" t="s">
        <v>33</v>
      </c>
      <c r="U736" s="5">
        <f>E736/D736</f>
        <v>3.1914285714285713</v>
      </c>
      <c r="V736" s="13">
        <f>AVERAGE(E736:E1735)</f>
        <v>35089.755639097748</v>
      </c>
      <c r="W736" t="str" cm="1">
        <f t="array" ref="W736:X736">_xlfn.TEXTSPLIT(T736,"/")</f>
        <v>theater</v>
      </c>
      <c r="X736" t="str">
        <v>plays</v>
      </c>
      <c r="Y736" s="1">
        <v>0</v>
      </c>
      <c r="Z736">
        <v>0</v>
      </c>
      <c r="AA736">
        <v>0</v>
      </c>
      <c r="AB736">
        <v>0</v>
      </c>
    </row>
    <row r="737" spans="1:28" ht="33.75" x14ac:dyDescent="0.4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 s="9">
        <v>42459.208333333328</v>
      </c>
      <c r="L737" s="9" t="str">
        <f>MONTH(P737) &amp; "/" &amp; DAY(P737) &amp; "/" &amp; YEAR(P737)</f>
        <v>4/6/2016</v>
      </c>
      <c r="M737" s="8" t="str">
        <f>MONTH(L737) &amp; "/" &amp; DAY(L737) &amp; "/" &amp; YEAR(L737)</f>
        <v>4/6/2016</v>
      </c>
      <c r="N737" s="8" t="str">
        <f>RIGHT(M737,4)</f>
        <v>2016</v>
      </c>
      <c r="O737">
        <v>1459918800</v>
      </c>
      <c r="P737" s="9">
        <v>42466.208333333328</v>
      </c>
      <c r="Q737" s="8" t="str">
        <f>MONTH(P737) &amp; "/" &amp; DAY(P737) &amp; "/" &amp; YEAR(P737)</f>
        <v>4/6/2016</v>
      </c>
      <c r="R737" t="b">
        <v>0</v>
      </c>
      <c r="S737" t="b">
        <v>0</v>
      </c>
      <c r="T737" t="s">
        <v>122</v>
      </c>
      <c r="U737" s="5">
        <f>E737/D737</f>
        <v>3.5418867924528303</v>
      </c>
      <c r="V737" s="13">
        <f>AVERAGE(E737:E1736)</f>
        <v>35171.58867924528</v>
      </c>
      <c r="W737" t="str" cm="1">
        <f t="array" ref="W737:X737">_xlfn.TEXTSPLIT(T737,"/")</f>
        <v>photography</v>
      </c>
      <c r="X737" t="str">
        <v>photography books</v>
      </c>
      <c r="Y737" s="1">
        <v>0</v>
      </c>
      <c r="Z737">
        <v>0</v>
      </c>
      <c r="AA737">
        <v>0</v>
      </c>
      <c r="AB737">
        <v>0</v>
      </c>
    </row>
    <row r="738" spans="1:28" ht="19.5" x14ac:dyDescent="0.4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 s="9">
        <v>42055.25</v>
      </c>
      <c r="L738" s="9" t="str">
        <f>MONTH(P738) &amp; "/" &amp; DAY(P738) &amp; "/" &amp; YEAR(P738)</f>
        <v>2/24/2015</v>
      </c>
      <c r="M738" s="8" t="str">
        <f>MONTH(L738) &amp; "/" &amp; DAY(L738) &amp; "/" &amp; YEAR(L738)</f>
        <v>2/24/2015</v>
      </c>
      <c r="N738" s="8" t="str">
        <f>RIGHT(M738,4)</f>
        <v>2015</v>
      </c>
      <c r="O738">
        <v>1424757600</v>
      </c>
      <c r="P738" s="9">
        <v>42059.25</v>
      </c>
      <c r="Q738" s="8" t="str">
        <f>MONTH(P738) &amp; "/" &amp; DAY(P738) &amp; "/" &amp; YEAR(P738)</f>
        <v>2/24/2015</v>
      </c>
      <c r="R738" t="b">
        <v>0</v>
      </c>
      <c r="S738" t="b">
        <v>0</v>
      </c>
      <c r="T738" t="s">
        <v>68</v>
      </c>
      <c r="U738" s="5">
        <f>E738/D738</f>
        <v>0.32896103896103895</v>
      </c>
      <c r="V738" s="13">
        <f>AVERAGE(E738:E1737)</f>
        <v>34807.071969696968</v>
      </c>
      <c r="W738" t="str" cm="1">
        <f t="array" ref="W738:X738">_xlfn.TEXTSPLIT(T738,"/")</f>
        <v>publishing</v>
      </c>
      <c r="X738" t="str">
        <v>nonfiction</v>
      </c>
      <c r="Y738" s="1">
        <v>1</v>
      </c>
      <c r="Z738">
        <v>0</v>
      </c>
      <c r="AA738">
        <v>0</v>
      </c>
      <c r="AB738">
        <v>0</v>
      </c>
    </row>
    <row r="739" spans="1:28" ht="33.75" x14ac:dyDescent="0.4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 s="9">
        <v>42685.25</v>
      </c>
      <c r="L739" s="9" t="str">
        <f>MONTH(P739) &amp; "/" &amp; DAY(P739) &amp; "/" &amp; YEAR(P739)</f>
        <v>11/23/2016</v>
      </c>
      <c r="M739" s="8" t="str">
        <f>MONTH(L739) &amp; "/" &amp; DAY(L739) &amp; "/" &amp; YEAR(L739)</f>
        <v>11/23/2016</v>
      </c>
      <c r="N739" s="8" t="str">
        <f>RIGHT(M739,4)</f>
        <v>2016</v>
      </c>
      <c r="O739">
        <v>1479880800</v>
      </c>
      <c r="P739" s="9">
        <v>42697.25</v>
      </c>
      <c r="Q739" s="8" t="str">
        <f>MONTH(P739) &amp; "/" &amp; DAY(P739) &amp; "/" &amp; YEAR(P739)</f>
        <v>11/23/2016</v>
      </c>
      <c r="R739" t="b">
        <v>0</v>
      </c>
      <c r="S739" t="b">
        <v>0</v>
      </c>
      <c r="T739" t="s">
        <v>60</v>
      </c>
      <c r="U739" s="5">
        <f>E739/D739</f>
        <v>1.358918918918919</v>
      </c>
      <c r="V739" s="13">
        <f>AVERAGE(E739:E1738)</f>
        <v>34929.787072243344</v>
      </c>
      <c r="W739" t="str" cm="1">
        <f t="array" ref="W739:X739">_xlfn.TEXTSPLIT(T739,"/")</f>
        <v>music</v>
      </c>
      <c r="X739" t="str">
        <v>indie rock</v>
      </c>
      <c r="Y739" s="1">
        <v>0</v>
      </c>
      <c r="Z739">
        <v>0</v>
      </c>
      <c r="AA739">
        <v>0</v>
      </c>
      <c r="AB739">
        <v>0</v>
      </c>
    </row>
    <row r="740" spans="1:28" ht="19.5" x14ac:dyDescent="0.4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 s="9">
        <v>41959.25</v>
      </c>
      <c r="L740" s="9" t="str">
        <f>MONTH(P740) &amp; "/" &amp; DAY(P740) &amp; "/" &amp; YEAR(P740)</f>
        <v>12/8/2014</v>
      </c>
      <c r="M740" s="8" t="str">
        <f>MONTH(L740) &amp; "/" &amp; DAY(L740) &amp; "/" &amp; YEAR(L740)</f>
        <v>12/8/2014</v>
      </c>
      <c r="N740" s="8" t="str">
        <f>RIGHT(M740,4)</f>
        <v>2014</v>
      </c>
      <c r="O740">
        <v>1418018400</v>
      </c>
      <c r="P740" s="9">
        <v>41981.25</v>
      </c>
      <c r="Q740" s="8" t="str">
        <f>MONTH(P740) &amp; "/" &amp; DAY(P740) &amp; "/" &amp; YEAR(P740)</f>
        <v>12/8/2014</v>
      </c>
      <c r="R740" t="b">
        <v>0</v>
      </c>
      <c r="S740" t="b">
        <v>1</v>
      </c>
      <c r="T740" t="s">
        <v>33</v>
      </c>
      <c r="U740" s="5">
        <f>E740/D740</f>
        <v>2.0843373493975904E-2</v>
      </c>
      <c r="V740" s="13">
        <f>AVERAGE(E740:E1739)</f>
        <v>35043.916030534354</v>
      </c>
      <c r="W740" t="str" cm="1">
        <f t="array" ref="W740:X740">_xlfn.TEXTSPLIT(T740,"/")</f>
        <v>theater</v>
      </c>
      <c r="X740" t="str">
        <v>plays</v>
      </c>
      <c r="Y740" s="1">
        <v>0</v>
      </c>
      <c r="Z740">
        <v>0</v>
      </c>
      <c r="AA740">
        <v>0</v>
      </c>
      <c r="AB740">
        <v>1</v>
      </c>
    </row>
    <row r="741" spans="1:28" ht="19.5" x14ac:dyDescent="0.4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 s="9">
        <v>41089.208333333336</v>
      </c>
      <c r="L741" s="9" t="str">
        <f>MONTH(P741) &amp; "/" &amp; DAY(P741) &amp; "/" &amp; YEAR(P741)</f>
        <v>6/30/2012</v>
      </c>
      <c r="M741" s="8" t="str">
        <f>MONTH(L741) &amp; "/" &amp; DAY(L741) &amp; "/" &amp; YEAR(L741)</f>
        <v>6/30/2012</v>
      </c>
      <c r="N741" s="8" t="str">
        <f>RIGHT(M741,4)</f>
        <v>2012</v>
      </c>
      <c r="O741">
        <v>1341032400</v>
      </c>
      <c r="P741" s="9">
        <v>41090.208333333336</v>
      </c>
      <c r="Q741" s="8" t="str">
        <f>MONTH(P741) &amp; "/" &amp; DAY(P741) &amp; "/" &amp; YEAR(P741)</f>
        <v>6/30/2012</v>
      </c>
      <c r="R741" t="b">
        <v>0</v>
      </c>
      <c r="S741" t="b">
        <v>0</v>
      </c>
      <c r="T741" t="s">
        <v>60</v>
      </c>
      <c r="U741" s="5">
        <f>E741/D741</f>
        <v>0.61</v>
      </c>
      <c r="V741" s="13">
        <f>AVERAGE(E741:E1740)</f>
        <v>35172.218390804599</v>
      </c>
      <c r="W741" t="str" cm="1">
        <f t="array" ref="W741:X741">_xlfn.TEXTSPLIT(T741,"/")</f>
        <v>music</v>
      </c>
      <c r="X741" t="str">
        <v>indie rock</v>
      </c>
      <c r="Y741" s="1">
        <v>0</v>
      </c>
      <c r="Z741">
        <v>0</v>
      </c>
      <c r="AA741">
        <v>0</v>
      </c>
      <c r="AB741">
        <v>1</v>
      </c>
    </row>
    <row r="742" spans="1:28" ht="19.5" x14ac:dyDescent="0.4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 s="9">
        <v>42769.25</v>
      </c>
      <c r="L742" s="9" t="str">
        <f>MONTH(P742) &amp; "/" &amp; DAY(P742) &amp; "/" &amp; YEAR(P742)</f>
        <v>2/6/2017</v>
      </c>
      <c r="M742" s="8" t="str">
        <f>MONTH(L742) &amp; "/" &amp; DAY(L742) &amp; "/" &amp; YEAR(L742)</f>
        <v>2/6/2017</v>
      </c>
      <c r="N742" s="8" t="str">
        <f>RIGHT(M742,4)</f>
        <v>2017</v>
      </c>
      <c r="O742">
        <v>1486360800</v>
      </c>
      <c r="P742" s="9">
        <v>42772.25</v>
      </c>
      <c r="Q742" s="8" t="str">
        <f>MONTH(P742) &amp; "/" &amp; DAY(P742) &amp; "/" &amp; YEAR(P742)</f>
        <v>2/6/2017</v>
      </c>
      <c r="R742" t="b">
        <v>0</v>
      </c>
      <c r="S742" t="b">
        <v>0</v>
      </c>
      <c r="T742" t="s">
        <v>33</v>
      </c>
      <c r="U742" s="5">
        <f>E742/D742</f>
        <v>0.30037735849056602</v>
      </c>
      <c r="V742" s="13">
        <f>AVERAGE(E742:E1741)</f>
        <v>35284.034615384619</v>
      </c>
      <c r="W742" t="str" cm="1">
        <f t="array" ref="W742:X742">_xlfn.TEXTSPLIT(T742,"/")</f>
        <v>theater</v>
      </c>
      <c r="X742" t="str">
        <v>plays</v>
      </c>
      <c r="Y742" s="1">
        <v>0</v>
      </c>
      <c r="Z742">
        <v>0</v>
      </c>
      <c r="AA742">
        <v>0</v>
      </c>
      <c r="AB742">
        <v>1</v>
      </c>
    </row>
    <row r="743" spans="1:28" ht="19.5" x14ac:dyDescent="0.4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 s="9">
        <v>40321.208333333336</v>
      </c>
      <c r="L743" s="9" t="str">
        <f>MONTH(P743) &amp; "/" &amp; DAY(P743) &amp; "/" &amp; YEAR(P743)</f>
        <v>5/24/2010</v>
      </c>
      <c r="M743" s="8" t="str">
        <f>MONTH(L743) &amp; "/" &amp; DAY(L743) &amp; "/" &amp; YEAR(L743)</f>
        <v>5/24/2010</v>
      </c>
      <c r="N743" s="8" t="str">
        <f>RIGHT(M743,4)</f>
        <v>2010</v>
      </c>
      <c r="O743">
        <v>1274677200</v>
      </c>
      <c r="P743" s="9">
        <v>40322.208333333336</v>
      </c>
      <c r="Q743" s="8" t="str">
        <f>MONTH(P743) &amp; "/" &amp; DAY(P743) &amp; "/" &amp; YEAR(P743)</f>
        <v>5/24/2010</v>
      </c>
      <c r="R743" t="b">
        <v>0</v>
      </c>
      <c r="S743" t="b">
        <v>0</v>
      </c>
      <c r="T743" t="s">
        <v>33</v>
      </c>
      <c r="U743" s="5">
        <f>E743/D743</f>
        <v>11.791666666666666</v>
      </c>
      <c r="V743" s="13">
        <f>AVERAGE(E743:E1742)</f>
        <v>35414.119691119689</v>
      </c>
      <c r="W743" t="str" cm="1">
        <f t="array" ref="W743:X743">_xlfn.TEXTSPLIT(T743,"/")</f>
        <v>theater</v>
      </c>
      <c r="X743" t="str">
        <v>plays</v>
      </c>
      <c r="Y743" s="1">
        <v>0</v>
      </c>
      <c r="Z743">
        <v>0</v>
      </c>
      <c r="AA743">
        <v>0</v>
      </c>
      <c r="AB743">
        <v>0</v>
      </c>
    </row>
    <row r="744" spans="1:28" ht="19.5" x14ac:dyDescent="0.4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 s="9">
        <v>40197.25</v>
      </c>
      <c r="L744" s="9" t="str">
        <f>MONTH(P744) &amp; "/" &amp; DAY(P744) &amp; "/" &amp; YEAR(P744)</f>
        <v>3/2/2010</v>
      </c>
      <c r="M744" s="8" t="str">
        <f>MONTH(L744) &amp; "/" &amp; DAY(L744) &amp; "/" &amp; YEAR(L744)</f>
        <v>3/2/2010</v>
      </c>
      <c r="N744" s="8" t="str">
        <f>RIGHT(M744,4)</f>
        <v>2010</v>
      </c>
      <c r="O744">
        <v>1267509600</v>
      </c>
      <c r="P744" s="9">
        <v>40239.25</v>
      </c>
      <c r="Q744" s="8" t="str">
        <f>MONTH(P744) &amp; "/" &amp; DAY(P744) &amp; "/" &amp; YEAR(P744)</f>
        <v>3/2/2010</v>
      </c>
      <c r="R744" t="b">
        <v>0</v>
      </c>
      <c r="S744" t="b">
        <v>0</v>
      </c>
      <c r="T744" t="s">
        <v>50</v>
      </c>
      <c r="U744" s="5">
        <f>E744/D744</f>
        <v>11.260833333333334</v>
      </c>
      <c r="V744" s="13">
        <f>AVERAGE(E744:E1743)</f>
        <v>35496.538759689924</v>
      </c>
      <c r="W744" t="str" cm="1">
        <f t="array" ref="W744:X744">_xlfn.TEXTSPLIT(T744,"/")</f>
        <v>music</v>
      </c>
      <c r="X744" t="str">
        <v>electric music</v>
      </c>
      <c r="Y744" s="1">
        <v>0</v>
      </c>
      <c r="Z744">
        <v>0</v>
      </c>
      <c r="AA744">
        <v>0</v>
      </c>
      <c r="AB744">
        <v>0</v>
      </c>
    </row>
    <row r="745" spans="1:28" ht="33.75" x14ac:dyDescent="0.4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 s="9">
        <v>42298.208333333328</v>
      </c>
      <c r="L745" s="9" t="str">
        <f>MONTH(P745) &amp; "/" &amp; DAY(P745) &amp; "/" &amp; YEAR(P745)</f>
        <v>10/27/2015</v>
      </c>
      <c r="M745" s="8" t="str">
        <f>MONTH(L745) &amp; "/" &amp; DAY(L745) &amp; "/" &amp; YEAR(L745)</f>
        <v>10/27/2015</v>
      </c>
      <c r="N745" s="8" t="str">
        <f>RIGHT(M745,4)</f>
        <v>2015</v>
      </c>
      <c r="O745">
        <v>1445922000</v>
      </c>
      <c r="P745" s="9">
        <v>42304.208333333328</v>
      </c>
      <c r="Q745" s="8" t="str">
        <f>MONTH(P745) &amp; "/" &amp; DAY(P745) &amp; "/" &amp; YEAR(P745)</f>
        <v>10/27/2015</v>
      </c>
      <c r="R745" t="b">
        <v>0</v>
      </c>
      <c r="S745" t="b">
        <v>1</v>
      </c>
      <c r="T745" t="s">
        <v>33</v>
      </c>
      <c r="U745" s="5">
        <f>E745/D745</f>
        <v>0.12923076923076923</v>
      </c>
      <c r="V745" s="13">
        <f>AVERAGE(E745:E1744)</f>
        <v>35582.07782101167</v>
      </c>
      <c r="W745" t="str" cm="1">
        <f t="array" ref="W745:X745">_xlfn.TEXTSPLIT(T745,"/")</f>
        <v>theater</v>
      </c>
      <c r="X745" t="str">
        <v>plays</v>
      </c>
      <c r="Y745" s="1">
        <v>0</v>
      </c>
      <c r="Z745">
        <v>0</v>
      </c>
      <c r="AA745">
        <v>0</v>
      </c>
      <c r="AB745">
        <v>1</v>
      </c>
    </row>
    <row r="746" spans="1:28" ht="19.5" x14ac:dyDescent="0.4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 s="9">
        <v>43322.208333333328</v>
      </c>
      <c r="L746" s="9" t="str">
        <f>MONTH(P746) &amp; "/" &amp; DAY(P746) &amp; "/" &amp; YEAR(P746)</f>
        <v>8/12/2018</v>
      </c>
      <c r="M746" s="8" t="str">
        <f>MONTH(L746) &amp; "/" &amp; DAY(L746) &amp; "/" &amp; YEAR(L746)</f>
        <v>8/12/2018</v>
      </c>
      <c r="N746" s="8" t="str">
        <f>RIGHT(M746,4)</f>
        <v>2018</v>
      </c>
      <c r="O746">
        <v>1534050000</v>
      </c>
      <c r="P746" s="9">
        <v>43324.208333333328</v>
      </c>
      <c r="Q746" s="8" t="str">
        <f>MONTH(P746) &amp; "/" &amp; DAY(P746) &amp; "/" &amp; YEAR(P746)</f>
        <v>8/12/2018</v>
      </c>
      <c r="R746" t="b">
        <v>0</v>
      </c>
      <c r="S746" t="b">
        <v>1</v>
      </c>
      <c r="T746" t="s">
        <v>33</v>
      </c>
      <c r="U746" s="5">
        <f>E746/D746</f>
        <v>7.12</v>
      </c>
      <c r="V746" s="13">
        <f>AVERAGE(E746:E1745)</f>
        <v>35719.1015625</v>
      </c>
      <c r="W746" t="str" cm="1">
        <f t="array" ref="W746:X746">_xlfn.TEXTSPLIT(T746,"/")</f>
        <v>theater</v>
      </c>
      <c r="X746" t="str">
        <v>plays</v>
      </c>
      <c r="Y746" s="1">
        <v>0</v>
      </c>
      <c r="Z746">
        <v>0</v>
      </c>
      <c r="AA746">
        <v>0</v>
      </c>
      <c r="AB746">
        <v>0</v>
      </c>
    </row>
    <row r="747" spans="1:28" ht="33.75" x14ac:dyDescent="0.4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 s="9">
        <v>40328.208333333336</v>
      </c>
      <c r="L747" s="9" t="str">
        <f>MONTH(P747) &amp; "/" &amp; DAY(P747) &amp; "/" &amp; YEAR(P747)</f>
        <v>6/26/2010</v>
      </c>
      <c r="M747" s="8" t="str">
        <f>MONTH(L747) &amp; "/" &amp; DAY(L747) &amp; "/" &amp; YEAR(L747)</f>
        <v>6/26/2010</v>
      </c>
      <c r="N747" s="8" t="str">
        <f>RIGHT(M747,4)</f>
        <v>2010</v>
      </c>
      <c r="O747">
        <v>1277528400</v>
      </c>
      <c r="P747" s="9">
        <v>40355.208333333336</v>
      </c>
      <c r="Q747" s="8" t="str">
        <f>MONTH(P747) &amp; "/" &amp; DAY(P747) &amp; "/" &amp; YEAR(P747)</f>
        <v>6/26/2010</v>
      </c>
      <c r="R747" t="b">
        <v>0</v>
      </c>
      <c r="S747" t="b">
        <v>0</v>
      </c>
      <c r="T747" t="s">
        <v>65</v>
      </c>
      <c r="U747" s="5">
        <f>E747/D747</f>
        <v>0.30304347826086958</v>
      </c>
      <c r="V747" s="13">
        <f>AVERAGE(E747:E1746)</f>
        <v>35803.333333333336</v>
      </c>
      <c r="W747" t="str" cm="1">
        <f t="array" ref="W747:X747">_xlfn.TEXTSPLIT(T747,"/")</f>
        <v>technology</v>
      </c>
      <c r="X747" t="str">
        <v>wearables</v>
      </c>
      <c r="Y747" s="1">
        <v>0</v>
      </c>
      <c r="Z747">
        <v>0</v>
      </c>
      <c r="AA747">
        <v>0</v>
      </c>
      <c r="AB747">
        <v>1</v>
      </c>
    </row>
    <row r="748" spans="1:28" ht="19.5" x14ac:dyDescent="0.4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 s="9">
        <v>40825.208333333336</v>
      </c>
      <c r="L748" s="9" t="str">
        <f>MONTH(P748) &amp; "/" &amp; DAY(P748) &amp; "/" &amp; YEAR(P748)</f>
        <v>10/14/2011</v>
      </c>
      <c r="M748" s="8" t="str">
        <f>MONTH(L748) &amp; "/" &amp; DAY(L748) &amp; "/" &amp; YEAR(L748)</f>
        <v>10/14/2011</v>
      </c>
      <c r="N748" s="8" t="str">
        <f>RIGHT(M748,4)</f>
        <v>2011</v>
      </c>
      <c r="O748">
        <v>1318568400</v>
      </c>
      <c r="P748" s="9">
        <v>40830.208333333336</v>
      </c>
      <c r="Q748" s="8" t="str">
        <f>MONTH(P748) &amp; "/" &amp; DAY(P748) &amp; "/" &amp; YEAR(P748)</f>
        <v>10/14/2011</v>
      </c>
      <c r="R748" t="b">
        <v>0</v>
      </c>
      <c r="S748" t="b">
        <v>0</v>
      </c>
      <c r="T748" t="s">
        <v>28</v>
      </c>
      <c r="U748" s="5">
        <f>E748/D748</f>
        <v>2.1250896057347672</v>
      </c>
      <c r="V748" s="13">
        <f>AVERAGE(E748:E1747)</f>
        <v>35936.059055118109</v>
      </c>
      <c r="W748" t="str" cm="1">
        <f t="array" ref="W748:X748">_xlfn.TEXTSPLIT(T748,"/")</f>
        <v>technology</v>
      </c>
      <c r="X748" t="str">
        <v>web</v>
      </c>
      <c r="Y748" s="1">
        <v>0</v>
      </c>
      <c r="Z748">
        <v>0</v>
      </c>
      <c r="AA748">
        <v>0</v>
      </c>
      <c r="AB748">
        <v>0</v>
      </c>
    </row>
    <row r="749" spans="1:28" ht="19.5" x14ac:dyDescent="0.4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 s="9">
        <v>40423.208333333336</v>
      </c>
      <c r="L749" s="9" t="str">
        <f>MONTH(P749) &amp; "/" &amp; DAY(P749) &amp; "/" &amp; YEAR(P749)</f>
        <v>9/13/2010</v>
      </c>
      <c r="M749" s="8" t="str">
        <f>MONTH(L749) &amp; "/" &amp; DAY(L749) &amp; "/" &amp; YEAR(L749)</f>
        <v>9/13/2010</v>
      </c>
      <c r="N749" s="8" t="str">
        <f>RIGHT(M749,4)</f>
        <v>2010</v>
      </c>
      <c r="O749">
        <v>1284354000</v>
      </c>
      <c r="P749" s="9">
        <v>40434.208333333336</v>
      </c>
      <c r="Q749" s="8" t="str">
        <f>MONTH(P749) &amp; "/" &amp; DAY(P749) &amp; "/" &amp; YEAR(P749)</f>
        <v>9/13/2010</v>
      </c>
      <c r="R749" t="b">
        <v>0</v>
      </c>
      <c r="S749" t="b">
        <v>0</v>
      </c>
      <c r="T749" t="s">
        <v>33</v>
      </c>
      <c r="U749" s="5">
        <f>E749/D749</f>
        <v>2.2885714285714287</v>
      </c>
      <c r="V749" s="13">
        <f>AVERAGE(E749:E1748)</f>
        <v>35609.403162055336</v>
      </c>
      <c r="W749" t="str" cm="1">
        <f t="array" ref="W749:X749">_xlfn.TEXTSPLIT(T749,"/")</f>
        <v>theater</v>
      </c>
      <c r="X749" t="str">
        <v>plays</v>
      </c>
      <c r="Y749" s="1">
        <v>0</v>
      </c>
      <c r="Z749">
        <v>0</v>
      </c>
      <c r="AA749">
        <v>0</v>
      </c>
      <c r="AB749">
        <v>0</v>
      </c>
    </row>
    <row r="750" spans="1:28" ht="19.5" x14ac:dyDescent="0.4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 s="9">
        <v>40238.25</v>
      </c>
      <c r="L750" s="9" t="str">
        <f>MONTH(P750) &amp; "/" &amp; DAY(P750) &amp; "/" &amp; YEAR(P750)</f>
        <v>3/26/2010</v>
      </c>
      <c r="M750" s="8" t="str">
        <f>MONTH(L750) &amp; "/" &amp; DAY(L750) &amp; "/" &amp; YEAR(L750)</f>
        <v>3/26/2010</v>
      </c>
      <c r="N750" s="8" t="str">
        <f>RIGHT(M750,4)</f>
        <v>2010</v>
      </c>
      <c r="O750">
        <v>1269579600</v>
      </c>
      <c r="P750" s="9">
        <v>40263.208333333336</v>
      </c>
      <c r="Q750" s="8" t="str">
        <f>MONTH(P750) &amp; "/" &amp; DAY(P750) &amp; "/" &amp; YEAR(P750)</f>
        <v>3/26/2010</v>
      </c>
      <c r="R750" t="b">
        <v>0</v>
      </c>
      <c r="S750" t="b">
        <v>1</v>
      </c>
      <c r="T750" t="s">
        <v>71</v>
      </c>
      <c r="U750" s="5">
        <f>E750/D750</f>
        <v>0.34959979476654696</v>
      </c>
      <c r="V750" s="13">
        <f>AVERAGE(E750:E1749)</f>
        <v>35706.210317460318</v>
      </c>
      <c r="W750" t="str" cm="1">
        <f t="array" ref="W750:X750">_xlfn.TEXTSPLIT(T750,"/")</f>
        <v>film &amp; video</v>
      </c>
      <c r="X750" t="str">
        <v>animation</v>
      </c>
      <c r="Y750" s="1">
        <v>1</v>
      </c>
      <c r="Z750">
        <v>0</v>
      </c>
      <c r="AA750">
        <v>0</v>
      </c>
      <c r="AB750">
        <v>0</v>
      </c>
    </row>
    <row r="751" spans="1:28" ht="19.5" x14ac:dyDescent="0.4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 s="9">
        <v>41920.208333333336</v>
      </c>
      <c r="L751" s="9" t="str">
        <f>MONTH(P751) &amp; "/" &amp; DAY(P751) &amp; "/" &amp; YEAR(P751)</f>
        <v>10/20/2014</v>
      </c>
      <c r="M751" s="8" t="str">
        <f>MONTH(L751) &amp; "/" &amp; DAY(L751) &amp; "/" &amp; YEAR(L751)</f>
        <v>10/20/2014</v>
      </c>
      <c r="N751" s="8" t="str">
        <f>RIGHT(M751,4)</f>
        <v>2014</v>
      </c>
      <c r="O751">
        <v>1413781200</v>
      </c>
      <c r="P751" s="9">
        <v>41932.208333333336</v>
      </c>
      <c r="Q751" s="8" t="str">
        <f>MONTH(P751) &amp; "/" &amp; DAY(P751) &amp; "/" &amp; YEAR(P751)</f>
        <v>10/20/2014</v>
      </c>
      <c r="R751" t="b">
        <v>0</v>
      </c>
      <c r="S751" t="b">
        <v>1</v>
      </c>
      <c r="T751" t="s">
        <v>65</v>
      </c>
      <c r="U751" s="5">
        <f>E751/D751</f>
        <v>1.5729069767441861</v>
      </c>
      <c r="V751" s="13">
        <f>AVERAGE(E751:E1750)</f>
        <v>35577.003984063747</v>
      </c>
      <c r="W751" t="str" cm="1">
        <f t="array" ref="W751:X751">_xlfn.TEXTSPLIT(T751,"/")</f>
        <v>technology</v>
      </c>
      <c r="X751" t="str">
        <v>wearables</v>
      </c>
      <c r="Y751" s="1">
        <v>0</v>
      </c>
      <c r="Z751">
        <v>0</v>
      </c>
      <c r="AA751">
        <v>0</v>
      </c>
      <c r="AB751">
        <v>0</v>
      </c>
    </row>
    <row r="752" spans="1:28" ht="19.5" x14ac:dyDescent="0.4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 s="9">
        <v>40360.208333333336</v>
      </c>
      <c r="L752" s="9" t="str">
        <f>MONTH(P752) &amp; "/" &amp; DAY(P752) &amp; "/" &amp; YEAR(P752)</f>
        <v>7/26/2010</v>
      </c>
      <c r="M752" s="8" t="str">
        <f>MONTH(L752) &amp; "/" &amp; DAY(L752) &amp; "/" &amp; YEAR(L752)</f>
        <v>7/26/2010</v>
      </c>
      <c r="N752" s="8" t="str">
        <f>RIGHT(M752,4)</f>
        <v>2010</v>
      </c>
      <c r="O752">
        <v>1280120400</v>
      </c>
      <c r="P752" s="9">
        <v>40385.208333333336</v>
      </c>
      <c r="Q752" s="8" t="str">
        <f>MONTH(P752) &amp; "/" &amp; DAY(P752) &amp; "/" &amp; YEAR(P752)</f>
        <v>7/26/2010</v>
      </c>
      <c r="R752" t="b">
        <v>0</v>
      </c>
      <c r="S752" t="b">
        <v>0</v>
      </c>
      <c r="T752" t="s">
        <v>50</v>
      </c>
      <c r="U752" s="5">
        <f>E752/D752</f>
        <v>0.01</v>
      </c>
      <c r="V752" s="13">
        <f>AVERAGE(E752:E1751)</f>
        <v>35665.203999999998</v>
      </c>
      <c r="W752" t="str" cm="1">
        <f t="array" ref="W752:X752">_xlfn.TEXTSPLIT(T752,"/")</f>
        <v>music</v>
      </c>
      <c r="X752" t="str">
        <v>electric music</v>
      </c>
      <c r="Y752" s="1">
        <v>0</v>
      </c>
      <c r="Z752">
        <v>0</v>
      </c>
      <c r="AA752">
        <v>0</v>
      </c>
      <c r="AB752">
        <v>1</v>
      </c>
    </row>
    <row r="753" spans="1:28" ht="19.5" x14ac:dyDescent="0.4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 s="9">
        <v>42446.208333333328</v>
      </c>
      <c r="L753" s="9" t="str">
        <f>MONTH(P753) &amp; "/" &amp; DAY(P753) &amp; "/" &amp; YEAR(P753)</f>
        <v>4/1/2016</v>
      </c>
      <c r="M753" s="8" t="str">
        <f>MONTH(L753) &amp; "/" &amp; DAY(L753) &amp; "/" &amp; YEAR(L753)</f>
        <v>4/1/2016</v>
      </c>
      <c r="N753" s="8" t="str">
        <f>RIGHT(M753,4)</f>
        <v>2016</v>
      </c>
      <c r="O753">
        <v>1459486800</v>
      </c>
      <c r="P753" s="9">
        <v>42461.208333333328</v>
      </c>
      <c r="Q753" s="8" t="str">
        <f>MONTH(P753) &amp; "/" &amp; DAY(P753) &amp; "/" &amp; YEAR(P753)</f>
        <v>4/1/2016</v>
      </c>
      <c r="R753" t="b">
        <v>1</v>
      </c>
      <c r="S753" t="b">
        <v>1</v>
      </c>
      <c r="T753" t="s">
        <v>68</v>
      </c>
      <c r="U753" s="5">
        <f>E753/D753</f>
        <v>2.3230555555555554</v>
      </c>
      <c r="V753" s="13">
        <f>AVERAGE(E753:E1752)</f>
        <v>35808.433734939761</v>
      </c>
      <c r="W753" t="str" cm="1">
        <f t="array" ref="W753:X753">_xlfn.TEXTSPLIT(T753,"/")</f>
        <v>publishing</v>
      </c>
      <c r="X753" t="str">
        <v>nonfiction</v>
      </c>
      <c r="Y753" s="1">
        <v>0</v>
      </c>
      <c r="Z753">
        <v>0</v>
      </c>
      <c r="AA753">
        <v>0</v>
      </c>
      <c r="AB753">
        <v>0</v>
      </c>
    </row>
    <row r="754" spans="1:28" ht="19.5" x14ac:dyDescent="0.4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 s="9">
        <v>40395.208333333336</v>
      </c>
      <c r="L754" s="9" t="str">
        <f>MONTH(P754) &amp; "/" &amp; DAY(P754) &amp; "/" &amp; YEAR(P754)</f>
        <v>8/23/2010</v>
      </c>
      <c r="M754" s="8" t="str">
        <f>MONTH(L754) &amp; "/" &amp; DAY(L754) &amp; "/" &amp; YEAR(L754)</f>
        <v>8/23/2010</v>
      </c>
      <c r="N754" s="8" t="str">
        <f>RIGHT(M754,4)</f>
        <v>2010</v>
      </c>
      <c r="O754">
        <v>1282539600</v>
      </c>
      <c r="P754" s="9">
        <v>40413.208333333336</v>
      </c>
      <c r="Q754" s="8" t="str">
        <f>MONTH(P754) &amp; "/" &amp; DAY(P754) &amp; "/" &amp; YEAR(P754)</f>
        <v>8/23/2010</v>
      </c>
      <c r="R754" t="b">
        <v>0</v>
      </c>
      <c r="S754" t="b">
        <v>1</v>
      </c>
      <c r="T754" t="s">
        <v>33</v>
      </c>
      <c r="U754" s="5">
        <f>E754/D754</f>
        <v>0.92448275862068963</v>
      </c>
      <c r="V754" s="13">
        <f>AVERAGE(E754:E1753)</f>
        <v>35919.100806451614</v>
      </c>
      <c r="W754" t="str" cm="1">
        <f t="array" ref="W754:X754">_xlfn.TEXTSPLIT(T754,"/")</f>
        <v>theater</v>
      </c>
      <c r="X754" t="str">
        <v>plays</v>
      </c>
      <c r="Y754" s="1">
        <v>1</v>
      </c>
      <c r="Z754">
        <v>0</v>
      </c>
      <c r="AA754">
        <v>0</v>
      </c>
      <c r="AB754">
        <v>0</v>
      </c>
    </row>
    <row r="755" spans="1:28" ht="19.5" x14ac:dyDescent="0.4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 s="9">
        <v>40321.208333333336</v>
      </c>
      <c r="L755" s="9" t="str">
        <f>MONTH(P755) &amp; "/" &amp; DAY(P755) &amp; "/" &amp; YEAR(P755)</f>
        <v>6/7/2010</v>
      </c>
      <c r="M755" s="8" t="str">
        <f>MONTH(L755) &amp; "/" &amp; DAY(L755) &amp; "/" &amp; YEAR(L755)</f>
        <v>6/7/2010</v>
      </c>
      <c r="N755" s="8" t="str">
        <f>RIGHT(M755,4)</f>
        <v>2010</v>
      </c>
      <c r="O755">
        <v>1275886800</v>
      </c>
      <c r="P755" s="9">
        <v>40336.208333333336</v>
      </c>
      <c r="Q755" s="8" t="str">
        <f>MONTH(P755) &amp; "/" &amp; DAY(P755) &amp; "/" &amp; YEAR(P755)</f>
        <v>6/7/2010</v>
      </c>
      <c r="R755" t="b">
        <v>0</v>
      </c>
      <c r="S755" t="b">
        <v>0</v>
      </c>
      <c r="T755" t="s">
        <v>122</v>
      </c>
      <c r="U755" s="5">
        <f>E755/D755</f>
        <v>2.5670212765957445</v>
      </c>
      <c r="V755" s="13">
        <f>AVERAGE(E755:E1754)</f>
        <v>36042.813765182189</v>
      </c>
      <c r="W755" t="str" cm="1">
        <f t="array" ref="W755:X755">_xlfn.TEXTSPLIT(T755,"/")</f>
        <v>photography</v>
      </c>
      <c r="X755" t="str">
        <v>photography books</v>
      </c>
      <c r="Y755" s="1">
        <v>0</v>
      </c>
      <c r="Z755">
        <v>0</v>
      </c>
      <c r="AA755">
        <v>0</v>
      </c>
      <c r="AB755">
        <v>0</v>
      </c>
    </row>
    <row r="756" spans="1:28" ht="19.5" x14ac:dyDescent="0.4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 s="9">
        <v>41210.208333333336</v>
      </c>
      <c r="L756" s="9" t="str">
        <f>MONTH(P756) &amp; "/" &amp; DAY(P756) &amp; "/" &amp; YEAR(P756)</f>
        <v>12/20/2012</v>
      </c>
      <c r="M756" s="8" t="str">
        <f>MONTH(L756) &amp; "/" &amp; DAY(L756) &amp; "/" &amp; YEAR(L756)</f>
        <v>12/20/2012</v>
      </c>
      <c r="N756" s="8" t="str">
        <f>RIGHT(M756,4)</f>
        <v>2012</v>
      </c>
      <c r="O756">
        <v>1355983200</v>
      </c>
      <c r="P756" s="9">
        <v>41263.25</v>
      </c>
      <c r="Q756" s="8" t="str">
        <f>MONTH(P756) &amp; "/" &amp; DAY(P756) &amp; "/" &amp; YEAR(P756)</f>
        <v>12/20/2012</v>
      </c>
      <c r="R756" t="b">
        <v>0</v>
      </c>
      <c r="S756" t="b">
        <v>0</v>
      </c>
      <c r="T756" t="s">
        <v>33</v>
      </c>
      <c r="U756" s="5">
        <f>E756/D756</f>
        <v>1.6847017045454546</v>
      </c>
      <c r="V756" s="13">
        <f>AVERAGE(E756:E1755)</f>
        <v>36140.284552845529</v>
      </c>
      <c r="W756" t="str" cm="1">
        <f t="array" ref="W756:X756">_xlfn.TEXTSPLIT(T756,"/")</f>
        <v>theater</v>
      </c>
      <c r="X756" t="str">
        <v>plays</v>
      </c>
      <c r="Y756" s="1">
        <v>0</v>
      </c>
      <c r="Z756">
        <v>0</v>
      </c>
      <c r="AA756">
        <v>0</v>
      </c>
      <c r="AB756">
        <v>0</v>
      </c>
    </row>
    <row r="757" spans="1:28" ht="19.5" x14ac:dyDescent="0.4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 s="9">
        <v>43096.25</v>
      </c>
      <c r="L757" s="9" t="str">
        <f>MONTH(P757) &amp; "/" &amp; DAY(P757) &amp; "/" &amp; YEAR(P757)</f>
        <v>1/8/2018</v>
      </c>
      <c r="M757" s="8" t="str">
        <f>MONTH(L757) &amp; "/" &amp; DAY(L757) &amp; "/" &amp; YEAR(L757)</f>
        <v>1/8/2018</v>
      </c>
      <c r="N757" s="8" t="str">
        <f>RIGHT(M757,4)</f>
        <v>2018</v>
      </c>
      <c r="O757">
        <v>1515391200</v>
      </c>
      <c r="P757" s="9">
        <v>43108.25</v>
      </c>
      <c r="Q757" s="8" t="str">
        <f>MONTH(P757) &amp; "/" &amp; DAY(P757) &amp; "/" &amp; YEAR(P757)</f>
        <v>1/8/2018</v>
      </c>
      <c r="R757" t="b">
        <v>0</v>
      </c>
      <c r="S757" t="b">
        <v>1</v>
      </c>
      <c r="T757" t="s">
        <v>33</v>
      </c>
      <c r="U757" s="5">
        <f>E757/D757</f>
        <v>1.6657777777777778</v>
      </c>
      <c r="V757" s="13">
        <f>AVERAGE(E757:E1756)</f>
        <v>35803.70204081633</v>
      </c>
      <c r="W757" t="str" cm="1">
        <f t="array" ref="W757:X757">_xlfn.TEXTSPLIT(T757,"/")</f>
        <v>theater</v>
      </c>
      <c r="X757" t="str">
        <v>plays</v>
      </c>
      <c r="Y757" s="1">
        <v>0</v>
      </c>
      <c r="Z757">
        <v>0</v>
      </c>
      <c r="AA757">
        <v>0</v>
      </c>
      <c r="AB757">
        <v>0</v>
      </c>
    </row>
    <row r="758" spans="1:28" ht="19.5" x14ac:dyDescent="0.4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 s="9">
        <v>42024.25</v>
      </c>
      <c r="L758" s="9" t="str">
        <f>MONTH(P758) &amp; "/" &amp; DAY(P758) &amp; "/" &amp; YEAR(P758)</f>
        <v>1/26/2015</v>
      </c>
      <c r="M758" s="8" t="str">
        <f>MONTH(L758) &amp; "/" &amp; DAY(L758) &amp; "/" &amp; YEAR(L758)</f>
        <v>1/26/2015</v>
      </c>
      <c r="N758" s="8" t="str">
        <f>RIGHT(M758,4)</f>
        <v>2015</v>
      </c>
      <c r="O758">
        <v>1422252000</v>
      </c>
      <c r="P758" s="9">
        <v>42030.25</v>
      </c>
      <c r="Q758" s="8" t="str">
        <f>MONTH(P758) &amp; "/" &amp; DAY(P758) &amp; "/" &amp; YEAR(P758)</f>
        <v>1/26/2015</v>
      </c>
      <c r="R758" t="b">
        <v>0</v>
      </c>
      <c r="S758" t="b">
        <v>0</v>
      </c>
      <c r="T758" t="s">
        <v>33</v>
      </c>
      <c r="U758" s="5">
        <f>E758/D758</f>
        <v>7.7207692307692311</v>
      </c>
      <c r="V758" s="13">
        <f>AVERAGE(E758:E1757)</f>
        <v>35919.717213114753</v>
      </c>
      <c r="W758" t="str" cm="1">
        <f t="array" ref="W758:X758">_xlfn.TEXTSPLIT(T758,"/")</f>
        <v>theater</v>
      </c>
      <c r="X758" t="str">
        <v>plays</v>
      </c>
      <c r="Y758" s="1">
        <v>0</v>
      </c>
      <c r="Z758">
        <v>0</v>
      </c>
      <c r="AA758">
        <v>0</v>
      </c>
      <c r="AB758">
        <v>0</v>
      </c>
    </row>
    <row r="759" spans="1:28" ht="19.5" x14ac:dyDescent="0.4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 s="9">
        <v>40675.208333333336</v>
      </c>
      <c r="L759" s="9" t="str">
        <f>MONTH(P759) &amp; "/" &amp; DAY(P759) &amp; "/" &amp; YEAR(P759)</f>
        <v>5/16/2011</v>
      </c>
      <c r="M759" s="8" t="str">
        <f>MONTH(L759) &amp; "/" &amp; DAY(L759) &amp; "/" &amp; YEAR(L759)</f>
        <v>5/16/2011</v>
      </c>
      <c r="N759" s="8" t="str">
        <f>RIGHT(M759,4)</f>
        <v>2011</v>
      </c>
      <c r="O759">
        <v>1305522000</v>
      </c>
      <c r="P759" s="9">
        <v>40679.208333333336</v>
      </c>
      <c r="Q759" s="8" t="str">
        <f>MONTH(P759) &amp; "/" &amp; DAY(P759) &amp; "/" &amp; YEAR(P759)</f>
        <v>5/16/2011</v>
      </c>
      <c r="R759" t="b">
        <v>0</v>
      </c>
      <c r="S759" t="b">
        <v>0</v>
      </c>
      <c r="T759" t="s">
        <v>53</v>
      </c>
      <c r="U759" s="5">
        <f>E759/D759</f>
        <v>4.0685714285714285</v>
      </c>
      <c r="V759" s="13">
        <f>AVERAGE(E759:E1758)</f>
        <v>36026.230452674899</v>
      </c>
      <c r="W759" t="str" cm="1">
        <f t="array" ref="W759:X759">_xlfn.TEXTSPLIT(T759,"/")</f>
        <v>film &amp; video</v>
      </c>
      <c r="X759" t="str">
        <v>drama</v>
      </c>
      <c r="Y759" s="1">
        <v>0</v>
      </c>
      <c r="Z759">
        <v>0</v>
      </c>
      <c r="AA759">
        <v>0</v>
      </c>
      <c r="AB759">
        <v>0</v>
      </c>
    </row>
    <row r="760" spans="1:28" ht="19.5" x14ac:dyDescent="0.4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 s="9">
        <v>41936.208333333336</v>
      </c>
      <c r="L760" s="9" t="str">
        <f>MONTH(P760) &amp; "/" &amp; DAY(P760) &amp; "/" &amp; YEAR(P760)</f>
        <v>11/2/2014</v>
      </c>
      <c r="M760" s="8" t="str">
        <f>MONTH(L760) &amp; "/" &amp; DAY(L760) &amp; "/" &amp; YEAR(L760)</f>
        <v>11/2/2014</v>
      </c>
      <c r="N760" s="8" t="str">
        <f>RIGHT(M760,4)</f>
        <v>2014</v>
      </c>
      <c r="O760">
        <v>1414904400</v>
      </c>
      <c r="P760" s="9">
        <v>41945.208333333336</v>
      </c>
      <c r="Q760" s="8" t="str">
        <f>MONTH(P760) &amp; "/" &amp; DAY(P760) &amp; "/" &amp; YEAR(P760)</f>
        <v>11/2/2014</v>
      </c>
      <c r="R760" t="b">
        <v>0</v>
      </c>
      <c r="S760" t="b">
        <v>0</v>
      </c>
      <c r="T760" t="s">
        <v>23</v>
      </c>
      <c r="U760" s="5">
        <f>E760/D760</f>
        <v>5.6420608108108112</v>
      </c>
      <c r="V760" s="13">
        <f>AVERAGE(E760:E1759)</f>
        <v>36151.561983471074</v>
      </c>
      <c r="W760" t="str" cm="1">
        <f t="array" ref="W760:X760">_xlfn.TEXTSPLIT(T760,"/")</f>
        <v>music</v>
      </c>
      <c r="X760" t="str">
        <v>rock</v>
      </c>
      <c r="Y760" s="1">
        <v>0</v>
      </c>
      <c r="Z760">
        <v>0</v>
      </c>
      <c r="AA760">
        <v>0</v>
      </c>
      <c r="AB760">
        <v>0</v>
      </c>
    </row>
    <row r="761" spans="1:28" ht="33.75" x14ac:dyDescent="0.4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 s="9">
        <v>43136.25</v>
      </c>
      <c r="L761" s="9" t="str">
        <f>MONTH(P761) &amp; "/" &amp; DAY(P761) &amp; "/" &amp; YEAR(P761)</f>
        <v>3/7/2018</v>
      </c>
      <c r="M761" s="8" t="str">
        <f>MONTH(L761) &amp; "/" &amp; DAY(L761) &amp; "/" &amp; YEAR(L761)</f>
        <v>3/7/2018</v>
      </c>
      <c r="N761" s="8" t="str">
        <f>RIGHT(M761,4)</f>
        <v>2018</v>
      </c>
      <c r="O761">
        <v>1520402400</v>
      </c>
      <c r="P761" s="9">
        <v>43166.25</v>
      </c>
      <c r="Q761" s="8" t="str">
        <f>MONTH(P761) &amp; "/" &amp; DAY(P761) &amp; "/" &amp; YEAR(P761)</f>
        <v>3/7/2018</v>
      </c>
      <c r="R761" t="b">
        <v>0</v>
      </c>
      <c r="S761" t="b">
        <v>0</v>
      </c>
      <c r="T761" t="s">
        <v>50</v>
      </c>
      <c r="U761" s="5">
        <f>E761/D761</f>
        <v>0.6842686567164179</v>
      </c>
      <c r="V761" s="13">
        <f>AVERAGE(E761:E1760)</f>
        <v>35608.601659751039</v>
      </c>
      <c r="W761" t="str" cm="1">
        <f t="array" ref="W761:X761">_xlfn.TEXTSPLIT(T761,"/")</f>
        <v>music</v>
      </c>
      <c r="X761" t="str">
        <v>electric music</v>
      </c>
      <c r="Y761" s="1">
        <v>0</v>
      </c>
      <c r="Z761">
        <v>0</v>
      </c>
      <c r="AA761">
        <v>0</v>
      </c>
      <c r="AB761">
        <v>1</v>
      </c>
    </row>
    <row r="762" spans="1:28" ht="19.5" x14ac:dyDescent="0.4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 s="9">
        <v>43678.208333333328</v>
      </c>
      <c r="L762" s="9" t="str">
        <f>MONTH(P762) &amp; "/" &amp; DAY(P762) &amp; "/" &amp; YEAR(P762)</f>
        <v>8/30/2019</v>
      </c>
      <c r="M762" s="8" t="str">
        <f>MONTH(L762) &amp; "/" &amp; DAY(L762) &amp; "/" &amp; YEAR(L762)</f>
        <v>8/30/2019</v>
      </c>
      <c r="N762" s="8" t="str">
        <f>RIGHT(M762,4)</f>
        <v>2019</v>
      </c>
      <c r="O762">
        <v>1567141200</v>
      </c>
      <c r="P762" s="9">
        <v>43707.208333333328</v>
      </c>
      <c r="Q762" s="8" t="str">
        <f>MONTH(P762) &amp; "/" &amp; DAY(P762) &amp; "/" &amp; YEAR(P762)</f>
        <v>8/30/2019</v>
      </c>
      <c r="R762" t="b">
        <v>0</v>
      </c>
      <c r="S762" t="b">
        <v>1</v>
      </c>
      <c r="T762" t="s">
        <v>89</v>
      </c>
      <c r="U762" s="5">
        <f>E762/D762</f>
        <v>0.34351966873706002</v>
      </c>
      <c r="V762" s="13">
        <f>AVERAGE(E762:E1761)</f>
        <v>35279.408333333333</v>
      </c>
      <c r="W762" t="str" cm="1">
        <f t="array" ref="W762:X762">_xlfn.TEXTSPLIT(T762,"/")</f>
        <v>games</v>
      </c>
      <c r="X762" t="str">
        <v>video games</v>
      </c>
      <c r="Y762" s="1">
        <v>0</v>
      </c>
      <c r="Z762">
        <v>0</v>
      </c>
      <c r="AA762">
        <v>0</v>
      </c>
      <c r="AB762">
        <v>1</v>
      </c>
    </row>
    <row r="763" spans="1:28" ht="19.5" x14ac:dyDescent="0.4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 s="9">
        <v>42938.208333333328</v>
      </c>
      <c r="L763" s="9" t="str">
        <f>MONTH(P763) &amp; "/" &amp; DAY(P763) &amp; "/" &amp; YEAR(P763)</f>
        <v>7/27/2017</v>
      </c>
      <c r="M763" s="8" t="str">
        <f>MONTH(L763) &amp; "/" &amp; DAY(L763) &amp; "/" &amp; YEAR(L763)</f>
        <v>7/27/2017</v>
      </c>
      <c r="N763" s="8" t="str">
        <f>RIGHT(M763,4)</f>
        <v>2017</v>
      </c>
      <c r="O763">
        <v>1501131600</v>
      </c>
      <c r="P763" s="9">
        <v>42943.208333333328</v>
      </c>
      <c r="Q763" s="8" t="str">
        <f>MONTH(P763) &amp; "/" &amp; DAY(P763) &amp; "/" &amp; YEAR(P763)</f>
        <v>7/27/2017</v>
      </c>
      <c r="R763" t="b">
        <v>0</v>
      </c>
      <c r="S763" t="b">
        <v>0</v>
      </c>
      <c r="T763" t="s">
        <v>23</v>
      </c>
      <c r="U763" s="5">
        <f>E763/D763</f>
        <v>6.5545454545454547</v>
      </c>
      <c r="V763" s="13">
        <f>AVERAGE(E763:E1762)</f>
        <v>35357.598326359832</v>
      </c>
      <c r="W763" t="str" cm="1">
        <f t="array" ref="W763:X763">_xlfn.TEXTSPLIT(T763,"/")</f>
        <v>music</v>
      </c>
      <c r="X763" t="str">
        <v>rock</v>
      </c>
      <c r="Y763" s="1">
        <v>0</v>
      </c>
      <c r="Z763">
        <v>0</v>
      </c>
      <c r="AA763">
        <v>0</v>
      </c>
      <c r="AB763">
        <v>0</v>
      </c>
    </row>
    <row r="764" spans="1:28" ht="19.5" x14ac:dyDescent="0.4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 s="9">
        <v>41241.25</v>
      </c>
      <c r="L764" s="9" t="str">
        <f>MONTH(P764) &amp; "/" &amp; DAY(P764) &amp; "/" &amp; YEAR(P764)</f>
        <v>12/9/2012</v>
      </c>
      <c r="M764" s="8" t="str">
        <f>MONTH(L764) &amp; "/" &amp; DAY(L764) &amp; "/" &amp; YEAR(L764)</f>
        <v>12/9/2012</v>
      </c>
      <c r="N764" s="8" t="str">
        <f>RIGHT(M764,4)</f>
        <v>2012</v>
      </c>
      <c r="O764">
        <v>1355032800</v>
      </c>
      <c r="P764" s="9">
        <v>41252.25</v>
      </c>
      <c r="Q764" s="8" t="str">
        <f>MONTH(P764) &amp; "/" &amp; DAY(P764) &amp; "/" &amp; YEAR(P764)</f>
        <v>12/9/2012</v>
      </c>
      <c r="R764" t="b">
        <v>0</v>
      </c>
      <c r="S764" t="b">
        <v>0</v>
      </c>
      <c r="T764" t="s">
        <v>159</v>
      </c>
      <c r="U764" s="5">
        <f>E764/D764</f>
        <v>1.7725714285714285</v>
      </c>
      <c r="V764" s="13">
        <f>AVERAGE(E764:E1763)</f>
        <v>35445.571428571428</v>
      </c>
      <c r="W764" t="str" cm="1">
        <f t="array" ref="W764:X764">_xlfn.TEXTSPLIT(T764,"/")</f>
        <v>music</v>
      </c>
      <c r="X764" t="str">
        <v>jazz</v>
      </c>
      <c r="Y764" s="1">
        <v>0</v>
      </c>
      <c r="Z764">
        <v>0</v>
      </c>
      <c r="AA764">
        <v>0</v>
      </c>
      <c r="AB764">
        <v>0</v>
      </c>
    </row>
    <row r="765" spans="1:28" ht="19.5" x14ac:dyDescent="0.4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 s="9">
        <v>41037.208333333336</v>
      </c>
      <c r="L765" s="9" t="str">
        <f>MONTH(P765) &amp; "/" &amp; DAY(P765) &amp; "/" &amp; YEAR(P765)</f>
        <v>6/12/2012</v>
      </c>
      <c r="M765" s="8" t="str">
        <f>MONTH(L765) &amp; "/" &amp; DAY(L765) &amp; "/" &amp; YEAR(L765)</f>
        <v>6/12/2012</v>
      </c>
      <c r="N765" s="8" t="str">
        <f>RIGHT(M765,4)</f>
        <v>2012</v>
      </c>
      <c r="O765">
        <v>1339477200</v>
      </c>
      <c r="P765" s="9">
        <v>41072.208333333336</v>
      </c>
      <c r="Q765" s="8" t="str">
        <f>MONTH(P765) &amp; "/" &amp; DAY(P765) &amp; "/" &amp; YEAR(P765)</f>
        <v>6/12/2012</v>
      </c>
      <c r="R765" t="b">
        <v>0</v>
      </c>
      <c r="S765" t="b">
        <v>1</v>
      </c>
      <c r="T765" t="s">
        <v>33</v>
      </c>
      <c r="U765" s="5">
        <f>E765/D765</f>
        <v>1.1317857142857144</v>
      </c>
      <c r="V765" s="13">
        <f>AVERAGE(E765:E1764)</f>
        <v>35568.95358649789</v>
      </c>
      <c r="W765" t="str" cm="1">
        <f t="array" ref="W765:X765">_xlfn.TEXTSPLIT(T765,"/")</f>
        <v>theater</v>
      </c>
      <c r="X765" t="str">
        <v>plays</v>
      </c>
      <c r="Y765" s="1">
        <v>0</v>
      </c>
      <c r="Z765">
        <v>0</v>
      </c>
      <c r="AA765">
        <v>0</v>
      </c>
      <c r="AB765">
        <v>0</v>
      </c>
    </row>
    <row r="766" spans="1:28" ht="33.75" x14ac:dyDescent="0.4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 s="9">
        <v>40676.208333333336</v>
      </c>
      <c r="L766" s="9" t="str">
        <f>MONTH(P766) &amp; "/" &amp; DAY(P766) &amp; "/" &amp; YEAR(P766)</f>
        <v>5/21/2011</v>
      </c>
      <c r="M766" s="8" t="str">
        <f>MONTH(L766) &amp; "/" &amp; DAY(L766) &amp; "/" &amp; YEAR(L766)</f>
        <v>5/21/2011</v>
      </c>
      <c r="N766" s="8" t="str">
        <f>RIGHT(M766,4)</f>
        <v>2011</v>
      </c>
      <c r="O766">
        <v>1305954000</v>
      </c>
      <c r="P766" s="9">
        <v>40684.208333333336</v>
      </c>
      <c r="Q766" s="8" t="str">
        <f>MONTH(P766) &amp; "/" &amp; DAY(P766) &amp; "/" &amp; YEAR(P766)</f>
        <v>5/21/2011</v>
      </c>
      <c r="R766" t="b">
        <v>0</v>
      </c>
      <c r="S766" t="b">
        <v>0</v>
      </c>
      <c r="T766" t="s">
        <v>23</v>
      </c>
      <c r="U766" s="5">
        <f>E766/D766</f>
        <v>7.2818181818181822</v>
      </c>
      <c r="V766" s="13">
        <f>AVERAGE(E766:E1765)</f>
        <v>35692.813559322036</v>
      </c>
      <c r="W766" t="str" cm="1">
        <f t="array" ref="W766:X766">_xlfn.TEXTSPLIT(T766,"/")</f>
        <v>music</v>
      </c>
      <c r="X766" t="str">
        <v>rock</v>
      </c>
      <c r="Y766" s="1">
        <v>0</v>
      </c>
      <c r="Z766">
        <v>0</v>
      </c>
      <c r="AA766">
        <v>0</v>
      </c>
      <c r="AB766">
        <v>0</v>
      </c>
    </row>
    <row r="767" spans="1:28" ht="19.5" x14ac:dyDescent="0.4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 s="9">
        <v>42840.208333333328</v>
      </c>
      <c r="L767" s="9" t="str">
        <f>MONTH(P767) &amp; "/" &amp; DAY(P767) &amp; "/" &amp; YEAR(P767)</f>
        <v>5/10/2017</v>
      </c>
      <c r="M767" s="8" t="str">
        <f>MONTH(L767) &amp; "/" &amp; DAY(L767) &amp; "/" &amp; YEAR(L767)</f>
        <v>5/10/2017</v>
      </c>
      <c r="N767" s="8" t="str">
        <f>RIGHT(M767,4)</f>
        <v>2017</v>
      </c>
      <c r="O767">
        <v>1494392400</v>
      </c>
      <c r="P767" s="9">
        <v>42865.208333333328</v>
      </c>
      <c r="Q767" s="8" t="str">
        <f>MONTH(P767) &amp; "/" &amp; DAY(P767) &amp; "/" &amp; YEAR(P767)</f>
        <v>5/10/2017</v>
      </c>
      <c r="R767" t="b">
        <v>1</v>
      </c>
      <c r="S767" t="b">
        <v>1</v>
      </c>
      <c r="T767" t="s">
        <v>60</v>
      </c>
      <c r="U767" s="5">
        <f>E767/D767</f>
        <v>2.0833333333333335</v>
      </c>
      <c r="V767" s="13">
        <f>AVERAGE(E767:E1766)</f>
        <v>35810.612765957449</v>
      </c>
      <c r="W767" t="str" cm="1">
        <f t="array" ref="W767:X767">_xlfn.TEXTSPLIT(T767,"/")</f>
        <v>music</v>
      </c>
      <c r="X767" t="str">
        <v>indie rock</v>
      </c>
      <c r="Y767" s="1">
        <v>0</v>
      </c>
      <c r="Z767">
        <v>0</v>
      </c>
      <c r="AA767">
        <v>0</v>
      </c>
      <c r="AB767">
        <v>0</v>
      </c>
    </row>
    <row r="768" spans="1:28" ht="33.75" x14ac:dyDescent="0.4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 s="9">
        <v>43362.208333333328</v>
      </c>
      <c r="L768" s="9" t="str">
        <f>MONTH(P768) &amp; "/" &amp; DAY(P768) &amp; "/" &amp; YEAR(P768)</f>
        <v>9/20/2018</v>
      </c>
      <c r="M768" s="8" t="str">
        <f>MONTH(L768) &amp; "/" &amp; DAY(L768) &amp; "/" &amp; YEAR(L768)</f>
        <v>9/20/2018</v>
      </c>
      <c r="N768" s="8" t="str">
        <f>RIGHT(M768,4)</f>
        <v>2018</v>
      </c>
      <c r="O768">
        <v>1537419600</v>
      </c>
      <c r="P768" s="9">
        <v>43363.208333333328</v>
      </c>
      <c r="Q768" s="8" t="str">
        <f>MONTH(P768) &amp; "/" &amp; DAY(P768) &amp; "/" &amp; YEAR(P768)</f>
        <v>9/20/2018</v>
      </c>
      <c r="R768" t="b">
        <v>0</v>
      </c>
      <c r="S768" t="b">
        <v>0</v>
      </c>
      <c r="T768" t="s">
        <v>474</v>
      </c>
      <c r="U768" s="5">
        <f>E768/D768</f>
        <v>0.31171232876712329</v>
      </c>
      <c r="V768" s="13">
        <f>AVERAGE(E768:E1767)</f>
        <v>35928.927350427351</v>
      </c>
      <c r="W768" t="str" cm="1">
        <f t="array" ref="W768:X768">_xlfn.TEXTSPLIT(T768,"/")</f>
        <v>film &amp; video</v>
      </c>
      <c r="X768" t="str">
        <v>science fiction</v>
      </c>
      <c r="Y768" s="1">
        <v>0</v>
      </c>
      <c r="Z768">
        <v>0</v>
      </c>
      <c r="AA768">
        <v>0</v>
      </c>
      <c r="AB768">
        <v>1</v>
      </c>
    </row>
    <row r="769" spans="1:28" ht="19.5" x14ac:dyDescent="0.4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 s="9">
        <v>42283.208333333328</v>
      </c>
      <c r="L769" s="9" t="str">
        <f>MONTH(P769) &amp; "/" &amp; DAY(P769) &amp; "/" &amp; YEAR(P769)</f>
        <v>11/20/2015</v>
      </c>
      <c r="M769" s="8" t="str">
        <f>MONTH(L769) &amp; "/" &amp; DAY(L769) &amp; "/" &amp; YEAR(L769)</f>
        <v>11/20/2015</v>
      </c>
      <c r="N769" s="8" t="str">
        <f>RIGHT(M769,4)</f>
        <v>2015</v>
      </c>
      <c r="O769">
        <v>1447999200</v>
      </c>
      <c r="P769" s="9">
        <v>42328.25</v>
      </c>
      <c r="Q769" s="8" t="str">
        <f>MONTH(P769) &amp; "/" &amp; DAY(P769) &amp; "/" &amp; YEAR(P769)</f>
        <v>11/20/2015</v>
      </c>
      <c r="R769" t="b">
        <v>0</v>
      </c>
      <c r="S769" t="b">
        <v>0</v>
      </c>
      <c r="T769" t="s">
        <v>206</v>
      </c>
      <c r="U769" s="5">
        <f>E769/D769</f>
        <v>0.56967078189300413</v>
      </c>
      <c r="V769" s="13">
        <f>AVERAGE(E769:E1768)</f>
        <v>36024.5321888412</v>
      </c>
      <c r="W769" t="str" cm="1">
        <f t="array" ref="W769:X769">_xlfn.TEXTSPLIT(T769,"/")</f>
        <v>publishing</v>
      </c>
      <c r="X769" t="str">
        <v>translations</v>
      </c>
      <c r="Y769" s="1">
        <v>0</v>
      </c>
      <c r="Z769">
        <v>0</v>
      </c>
      <c r="AA769">
        <v>0</v>
      </c>
      <c r="AB769">
        <v>1</v>
      </c>
    </row>
    <row r="770" spans="1:28" ht="19.5" x14ac:dyDescent="0.4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 s="9">
        <v>41619.25</v>
      </c>
      <c r="L770" s="9" t="str">
        <f>MONTH(P770) &amp; "/" &amp; DAY(P770) &amp; "/" &amp; YEAR(P770)</f>
        <v>12/26/2013</v>
      </c>
      <c r="M770" s="8" t="str">
        <f>MONTH(L770) &amp; "/" &amp; DAY(L770) &amp; "/" &amp; YEAR(L770)</f>
        <v>12/26/2013</v>
      </c>
      <c r="N770" s="8" t="str">
        <f>RIGHT(M770,4)</f>
        <v>2013</v>
      </c>
      <c r="O770">
        <v>1388037600</v>
      </c>
      <c r="P770" s="9">
        <v>41634.25</v>
      </c>
      <c r="Q770" s="8" t="str">
        <f>MONTH(P770) &amp; "/" &amp; DAY(P770) &amp; "/" &amp; YEAR(P770)</f>
        <v>12/26/2013</v>
      </c>
      <c r="R770" t="b">
        <v>0</v>
      </c>
      <c r="S770" t="b">
        <v>0</v>
      </c>
      <c r="T770" t="s">
        <v>33</v>
      </c>
      <c r="U770" s="5">
        <f>E770/D770</f>
        <v>2.31</v>
      </c>
      <c r="V770" s="13">
        <f>AVERAGE(E770:E1769)</f>
        <v>35941.137931034486</v>
      </c>
      <c r="W770" t="str" cm="1">
        <f t="array" ref="W770:X770">_xlfn.TEXTSPLIT(T770,"/")</f>
        <v>theater</v>
      </c>
      <c r="X770" t="str">
        <v>plays</v>
      </c>
      <c r="Y770" s="1">
        <v>0</v>
      </c>
      <c r="Z770">
        <v>0</v>
      </c>
      <c r="AA770">
        <v>0</v>
      </c>
      <c r="AB770">
        <v>0</v>
      </c>
    </row>
    <row r="771" spans="1:28" ht="19.5" x14ac:dyDescent="0.4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 s="9">
        <v>41501.208333333336</v>
      </c>
      <c r="L771" s="9" t="str">
        <f>MONTH(P771) &amp; "/" &amp; DAY(P771) &amp; "/" &amp; YEAR(P771)</f>
        <v>9/10/2013</v>
      </c>
      <c r="M771" s="8" t="str">
        <f>MONTH(L771) &amp; "/" &amp; DAY(L771) &amp; "/" &amp; YEAR(L771)</f>
        <v>9/10/2013</v>
      </c>
      <c r="N771" s="8" t="str">
        <f>RIGHT(M771,4)</f>
        <v>2013</v>
      </c>
      <c r="O771">
        <v>1378789200</v>
      </c>
      <c r="P771" s="9">
        <v>41527.208333333336</v>
      </c>
      <c r="Q771" s="8" t="str">
        <f>MONTH(P771) &amp; "/" &amp; DAY(P771) &amp; "/" &amp; YEAR(P771)</f>
        <v>9/10/2013</v>
      </c>
      <c r="R771" t="b">
        <v>0</v>
      </c>
      <c r="S771" t="b">
        <v>0</v>
      </c>
      <c r="T771" t="s">
        <v>89</v>
      </c>
      <c r="U771" s="5">
        <f>E771/D771</f>
        <v>0.86867834394904464</v>
      </c>
      <c r="V771" s="13">
        <f>AVERAGE(E771:E1770)</f>
        <v>36048.727272727272</v>
      </c>
      <c r="W771" t="str" cm="1">
        <f t="array" ref="W771:X771">_xlfn.TEXTSPLIT(T771,"/")</f>
        <v>games</v>
      </c>
      <c r="X771" t="str">
        <v>video games</v>
      </c>
      <c r="Y771" s="1">
        <v>0</v>
      </c>
      <c r="Z771">
        <v>0</v>
      </c>
      <c r="AA771">
        <v>0</v>
      </c>
      <c r="AB771">
        <v>1</v>
      </c>
    </row>
    <row r="772" spans="1:28" ht="19.5" x14ac:dyDescent="0.4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 s="9">
        <v>41743.208333333336</v>
      </c>
      <c r="L772" s="9" t="str">
        <f>MONTH(P772) &amp; "/" &amp; DAY(P772) &amp; "/" &amp; YEAR(P772)</f>
        <v>4/21/2014</v>
      </c>
      <c r="M772" s="8" t="str">
        <f>MONTH(L772) &amp; "/" &amp; DAY(L772) &amp; "/" &amp; YEAR(L772)</f>
        <v>4/21/2014</v>
      </c>
      <c r="N772" s="8" t="str">
        <f>RIGHT(M772,4)</f>
        <v>2014</v>
      </c>
      <c r="O772">
        <v>1398056400</v>
      </c>
      <c r="P772" s="9">
        <v>41750.208333333336</v>
      </c>
      <c r="Q772" s="8" t="str">
        <f>MONTH(P772) &amp; "/" &amp; DAY(P772) &amp; "/" &amp; YEAR(P772)</f>
        <v>4/21/2014</v>
      </c>
      <c r="R772" t="b">
        <v>0</v>
      </c>
      <c r="S772" t="b">
        <v>1</v>
      </c>
      <c r="T772" t="s">
        <v>33</v>
      </c>
      <c r="U772" s="5">
        <f>E772/D772</f>
        <v>2.7074418604651163</v>
      </c>
      <c r="V772" s="13">
        <f>AVERAGE(E772:E1771)</f>
        <v>35731.086956521736</v>
      </c>
      <c r="W772" t="str" cm="1">
        <f t="array" ref="W772:X772">_xlfn.TEXTSPLIT(T772,"/")</f>
        <v>theater</v>
      </c>
      <c r="X772" t="str">
        <v>plays</v>
      </c>
      <c r="Y772" s="1">
        <v>0</v>
      </c>
      <c r="Z772">
        <v>0</v>
      </c>
      <c r="AA772">
        <v>0</v>
      </c>
      <c r="AB772">
        <v>0</v>
      </c>
    </row>
    <row r="773" spans="1:28" ht="19.5" x14ac:dyDescent="0.4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 s="9">
        <v>43491.25</v>
      </c>
      <c r="L773" s="9" t="str">
        <f>MONTH(P773) &amp; "/" &amp; DAY(P773) &amp; "/" &amp; YEAR(P773)</f>
        <v>2/22/2019</v>
      </c>
      <c r="M773" s="8" t="str">
        <f>MONTH(L773) &amp; "/" &amp; DAY(L773) &amp; "/" &amp; YEAR(L773)</f>
        <v>2/22/2019</v>
      </c>
      <c r="N773" s="8" t="str">
        <f>RIGHT(M773,4)</f>
        <v>2019</v>
      </c>
      <c r="O773">
        <v>1550815200</v>
      </c>
      <c r="P773" s="9">
        <v>43518.25</v>
      </c>
      <c r="Q773" s="8" t="str">
        <f>MONTH(P773) &amp; "/" &amp; DAY(P773) &amp; "/" &amp; YEAR(P773)</f>
        <v>2/22/2019</v>
      </c>
      <c r="R773" t="b">
        <v>0</v>
      </c>
      <c r="S773" t="b">
        <v>0</v>
      </c>
      <c r="T773" t="s">
        <v>33</v>
      </c>
      <c r="U773" s="5">
        <f>E773/D773</f>
        <v>0.49446428571428569</v>
      </c>
      <c r="V773" s="13">
        <f>AVERAGE(E773:E1772)</f>
        <v>35836.279475982534</v>
      </c>
      <c r="W773" t="str" cm="1">
        <f t="array" ref="W773:X773">_xlfn.TEXTSPLIT(T773,"/")</f>
        <v>theater</v>
      </c>
      <c r="X773" t="str">
        <v>plays</v>
      </c>
      <c r="Y773" s="1">
        <v>1</v>
      </c>
      <c r="Z773">
        <v>0</v>
      </c>
      <c r="AA773">
        <v>0</v>
      </c>
      <c r="AB773">
        <v>0</v>
      </c>
    </row>
    <row r="774" spans="1:28" ht="19.5" x14ac:dyDescent="0.4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 s="9">
        <v>43505.25</v>
      </c>
      <c r="L774" s="9" t="str">
        <f>MONTH(P774) &amp; "/" &amp; DAY(P774) &amp; "/" &amp; YEAR(P774)</f>
        <v>2/13/2019</v>
      </c>
      <c r="M774" s="8" t="str">
        <f>MONTH(L774) &amp; "/" &amp; DAY(L774) &amp; "/" &amp; YEAR(L774)</f>
        <v>2/13/2019</v>
      </c>
      <c r="N774" s="8" t="str">
        <f>RIGHT(M774,4)</f>
        <v>2019</v>
      </c>
      <c r="O774">
        <v>1550037600</v>
      </c>
      <c r="P774" s="9">
        <v>43509.25</v>
      </c>
      <c r="Q774" s="8" t="str">
        <f>MONTH(P774) &amp; "/" &amp; DAY(P774) &amp; "/" &amp; YEAR(P774)</f>
        <v>2/13/2019</v>
      </c>
      <c r="R774" t="b">
        <v>0</v>
      </c>
      <c r="S774" t="b">
        <v>0</v>
      </c>
      <c r="T774" t="s">
        <v>60</v>
      </c>
      <c r="U774" s="5">
        <f>E774/D774</f>
        <v>1.1335962566844919</v>
      </c>
      <c r="V774" s="13">
        <f>AVERAGE(E774:E1773)</f>
        <v>35981.311403508771</v>
      </c>
      <c r="W774" t="str" cm="1">
        <f t="array" ref="W774:X774">_xlfn.TEXTSPLIT(T774,"/")</f>
        <v>music</v>
      </c>
      <c r="X774" t="str">
        <v>indie rock</v>
      </c>
      <c r="Y774" s="1">
        <v>0</v>
      </c>
      <c r="Z774">
        <v>0</v>
      </c>
      <c r="AA774">
        <v>0</v>
      </c>
      <c r="AB774">
        <v>0</v>
      </c>
    </row>
    <row r="775" spans="1:28" ht="19.5" x14ac:dyDescent="0.4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 s="9">
        <v>42838.208333333328</v>
      </c>
      <c r="L775" s="9" t="str">
        <f>MONTH(P775) &amp; "/" &amp; DAY(P775) &amp; "/" &amp; YEAR(P775)</f>
        <v>4/23/2017</v>
      </c>
      <c r="M775" s="8" t="str">
        <f>MONTH(L775) &amp; "/" &amp; DAY(L775) &amp; "/" &amp; YEAR(L775)</f>
        <v>4/23/2017</v>
      </c>
      <c r="N775" s="8" t="str">
        <f>RIGHT(M775,4)</f>
        <v>2017</v>
      </c>
      <c r="O775">
        <v>1492923600</v>
      </c>
      <c r="P775" s="9">
        <v>42848.208333333328</v>
      </c>
      <c r="Q775" s="8" t="str">
        <f>MONTH(P775) &amp; "/" &amp; DAY(P775) &amp; "/" &amp; YEAR(P775)</f>
        <v>4/23/2017</v>
      </c>
      <c r="R775" t="b">
        <v>0</v>
      </c>
      <c r="S775" t="b">
        <v>0</v>
      </c>
      <c r="T775" t="s">
        <v>33</v>
      </c>
      <c r="U775" s="5">
        <f>E775/D775</f>
        <v>1.9055555555555554</v>
      </c>
      <c r="V775" s="13">
        <f>AVERAGE(E775:E1774)</f>
        <v>35392.744493392071</v>
      </c>
      <c r="W775" t="str" cm="1">
        <f t="array" ref="W775:X775">_xlfn.TEXTSPLIT(T775,"/")</f>
        <v>theater</v>
      </c>
      <c r="X775" t="str">
        <v>plays</v>
      </c>
      <c r="Y775" s="1">
        <v>0</v>
      </c>
      <c r="Z775">
        <v>0</v>
      </c>
      <c r="AA775">
        <v>0</v>
      </c>
      <c r="AB775">
        <v>0</v>
      </c>
    </row>
    <row r="776" spans="1:28" ht="19.5" x14ac:dyDescent="0.4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 s="9">
        <v>42513.208333333328</v>
      </c>
      <c r="L776" s="9" t="str">
        <f>MONTH(P776) &amp; "/" &amp; DAY(P776) &amp; "/" &amp; YEAR(P776)</f>
        <v>7/3/2016</v>
      </c>
      <c r="M776" s="8" t="str">
        <f>MONTH(L776) &amp; "/" &amp; DAY(L776) &amp; "/" &amp; YEAR(L776)</f>
        <v>7/3/2016</v>
      </c>
      <c r="N776" s="8" t="str">
        <f>RIGHT(M776,4)</f>
        <v>2016</v>
      </c>
      <c r="O776">
        <v>1467522000</v>
      </c>
      <c r="P776" s="9">
        <v>42554.208333333328</v>
      </c>
      <c r="Q776" s="8" t="str">
        <f>MONTH(P776) &amp; "/" &amp; DAY(P776) &amp; "/" &amp; YEAR(P776)</f>
        <v>7/3/2016</v>
      </c>
      <c r="R776" t="b">
        <v>0</v>
      </c>
      <c r="S776" t="b">
        <v>0</v>
      </c>
      <c r="T776" t="s">
        <v>28</v>
      </c>
      <c r="U776" s="5">
        <f>E776/D776</f>
        <v>1.355</v>
      </c>
      <c r="V776" s="13">
        <f>AVERAGE(E776:E1775)</f>
        <v>35101.628318584073</v>
      </c>
      <c r="W776" t="str" cm="1">
        <f t="array" ref="W776:X776">_xlfn.TEXTSPLIT(T776,"/")</f>
        <v>technology</v>
      </c>
      <c r="X776" t="str">
        <v>web</v>
      </c>
      <c r="Y776" s="1">
        <v>0</v>
      </c>
      <c r="Z776">
        <v>0</v>
      </c>
      <c r="AA776">
        <v>0</v>
      </c>
      <c r="AB776">
        <v>0</v>
      </c>
    </row>
    <row r="777" spans="1:28" ht="33.75" x14ac:dyDescent="0.4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 s="9">
        <v>41949.25</v>
      </c>
      <c r="L777" s="9" t="str">
        <f>MONTH(P777) &amp; "/" &amp; DAY(P777) &amp; "/" &amp; YEAR(P777)</f>
        <v>11/16/2014</v>
      </c>
      <c r="M777" s="8" t="str">
        <f>MONTH(L777) &amp; "/" &amp; DAY(L777) &amp; "/" &amp; YEAR(L777)</f>
        <v>11/16/2014</v>
      </c>
      <c r="N777" s="8" t="str">
        <f>RIGHT(M777,4)</f>
        <v>2014</v>
      </c>
      <c r="O777">
        <v>1416117600</v>
      </c>
      <c r="P777" s="9">
        <v>41959.25</v>
      </c>
      <c r="Q777" s="8" t="str">
        <f>MONTH(P777) &amp; "/" &amp; DAY(P777) &amp; "/" &amp; YEAR(P777)</f>
        <v>11/16/2014</v>
      </c>
      <c r="R777" t="b">
        <v>0</v>
      </c>
      <c r="S777" t="b">
        <v>0</v>
      </c>
      <c r="T777" t="s">
        <v>23</v>
      </c>
      <c r="U777" s="5">
        <f>E777/D777</f>
        <v>0.10297872340425532</v>
      </c>
      <c r="V777" s="13">
        <f>AVERAGE(E777:E1776)</f>
        <v>35227.524444444447</v>
      </c>
      <c r="W777" t="str" cm="1">
        <f t="array" ref="W777:X777">_xlfn.TEXTSPLIT(T777,"/")</f>
        <v>music</v>
      </c>
      <c r="X777" t="str">
        <v>rock</v>
      </c>
      <c r="Y777" s="1">
        <v>0</v>
      </c>
      <c r="Z777">
        <v>0</v>
      </c>
      <c r="AA777">
        <v>0</v>
      </c>
      <c r="AB777">
        <v>1</v>
      </c>
    </row>
    <row r="778" spans="1:28" ht="19.5" x14ac:dyDescent="0.4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 s="9">
        <v>43650.208333333328</v>
      </c>
      <c r="L778" s="9" t="str">
        <f>MONTH(P778) &amp; "/" &amp; DAY(P778) &amp; "/" &amp; YEAR(P778)</f>
        <v>7/22/2019</v>
      </c>
      <c r="M778" s="8" t="str">
        <f>MONTH(L778) &amp; "/" &amp; DAY(L778) &amp; "/" &amp; YEAR(L778)</f>
        <v>7/22/2019</v>
      </c>
      <c r="N778" s="8" t="str">
        <f>RIGHT(M778,4)</f>
        <v>2019</v>
      </c>
      <c r="O778">
        <v>1563771600</v>
      </c>
      <c r="P778" s="9">
        <v>43668.208333333328</v>
      </c>
      <c r="Q778" s="8" t="str">
        <f>MONTH(P778) &amp; "/" &amp; DAY(P778) &amp; "/" &amp; YEAR(P778)</f>
        <v>7/22/2019</v>
      </c>
      <c r="R778" t="b">
        <v>0</v>
      </c>
      <c r="S778" t="b">
        <v>0</v>
      </c>
      <c r="T778" t="s">
        <v>33</v>
      </c>
      <c r="U778" s="5">
        <f>E778/D778</f>
        <v>0.65544223826714798</v>
      </c>
      <c r="V778" s="13">
        <f>AVERAGE(E778:E1777)</f>
        <v>35380.46875</v>
      </c>
      <c r="W778" t="str" cm="1">
        <f t="array" ref="W778:X778">_xlfn.TEXTSPLIT(T778,"/")</f>
        <v>theater</v>
      </c>
      <c r="X778" t="str">
        <v>plays</v>
      </c>
      <c r="Y778" s="1">
        <v>0</v>
      </c>
      <c r="Z778">
        <v>0</v>
      </c>
      <c r="AA778">
        <v>0</v>
      </c>
      <c r="AB778">
        <v>1</v>
      </c>
    </row>
    <row r="779" spans="1:28" ht="19.5" x14ac:dyDescent="0.4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 s="9">
        <v>40809.208333333336</v>
      </c>
      <c r="L779" s="9" t="str">
        <f>MONTH(P779) &amp; "/" &amp; DAY(P779) &amp; "/" &amp; YEAR(P779)</f>
        <v>10/22/2011</v>
      </c>
      <c r="M779" s="8" t="str">
        <f>MONTH(L779) &amp; "/" &amp; DAY(L779) &amp; "/" &amp; YEAR(L779)</f>
        <v>10/22/2011</v>
      </c>
      <c r="N779" s="8" t="str">
        <f>RIGHT(M779,4)</f>
        <v>2011</v>
      </c>
      <c r="O779">
        <v>1319259600</v>
      </c>
      <c r="P779" s="9">
        <v>40838.208333333336</v>
      </c>
      <c r="Q779" s="8" t="str">
        <f>MONTH(P779) &amp; "/" &amp; DAY(P779) &amp; "/" &amp; YEAR(P779)</f>
        <v>10/22/2011</v>
      </c>
      <c r="R779" t="b">
        <v>0</v>
      </c>
      <c r="S779" t="b">
        <v>0</v>
      </c>
      <c r="T779" t="s">
        <v>33</v>
      </c>
      <c r="U779" s="5">
        <f>E779/D779</f>
        <v>0.49026652452025588</v>
      </c>
      <c r="V779" s="13">
        <f>AVERAGE(E779:E1778)</f>
        <v>35213.461883408068</v>
      </c>
      <c r="W779" t="str" cm="1">
        <f t="array" ref="W779:X779">_xlfn.TEXTSPLIT(T779,"/")</f>
        <v>theater</v>
      </c>
      <c r="X779" t="str">
        <v>plays</v>
      </c>
      <c r="Y779" s="1">
        <v>0</v>
      </c>
      <c r="Z779">
        <v>0</v>
      </c>
      <c r="AA779">
        <v>0</v>
      </c>
      <c r="AB779">
        <v>1</v>
      </c>
    </row>
    <row r="780" spans="1:28" ht="19.5" x14ac:dyDescent="0.4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 s="9">
        <v>40768.208333333336</v>
      </c>
      <c r="L780" s="9" t="str">
        <f>MONTH(P780) &amp; "/" &amp; DAY(P780) &amp; "/" &amp; YEAR(P780)</f>
        <v>8/18/2011</v>
      </c>
      <c r="M780" s="8" t="str">
        <f>MONTH(L780) &amp; "/" &amp; DAY(L780) &amp; "/" &amp; YEAR(L780)</f>
        <v>8/18/2011</v>
      </c>
      <c r="N780" s="8" t="str">
        <f>RIGHT(M780,4)</f>
        <v>2011</v>
      </c>
      <c r="O780">
        <v>1313643600</v>
      </c>
      <c r="P780" s="9">
        <v>40773.208333333336</v>
      </c>
      <c r="Q780" s="8" t="str">
        <f>MONTH(P780) &amp; "/" &amp; DAY(P780) &amp; "/" &amp; YEAR(P780)</f>
        <v>8/18/2011</v>
      </c>
      <c r="R780" t="b">
        <v>0</v>
      </c>
      <c r="S780" t="b">
        <v>0</v>
      </c>
      <c r="T780" t="s">
        <v>71</v>
      </c>
      <c r="U780" s="5">
        <f>E780/D780</f>
        <v>7.8792307692307695</v>
      </c>
      <c r="V780" s="13">
        <f>AVERAGE(E780:E1779)</f>
        <v>35164.932432432433</v>
      </c>
      <c r="W780" t="str" cm="1">
        <f t="array" ref="W780:X780">_xlfn.TEXTSPLIT(T780,"/")</f>
        <v>film &amp; video</v>
      </c>
      <c r="X780" t="str">
        <v>animation</v>
      </c>
      <c r="Y780" s="1">
        <v>0</v>
      </c>
      <c r="Z780">
        <v>0</v>
      </c>
      <c r="AA780">
        <v>0</v>
      </c>
      <c r="AB780">
        <v>0</v>
      </c>
    </row>
    <row r="781" spans="1:28" ht="19.5" x14ac:dyDescent="0.4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 s="9">
        <v>42230.208333333328</v>
      </c>
      <c r="L781" s="9" t="str">
        <f>MONTH(P781) &amp; "/" &amp; DAY(P781) &amp; "/" &amp; YEAR(P781)</f>
        <v>8/23/2015</v>
      </c>
      <c r="M781" s="8" t="str">
        <f>MONTH(L781) &amp; "/" &amp; DAY(L781) &amp; "/" &amp; YEAR(L781)</f>
        <v>8/23/2015</v>
      </c>
      <c r="N781" s="8" t="str">
        <f>RIGHT(M781,4)</f>
        <v>2015</v>
      </c>
      <c r="O781">
        <v>1440306000</v>
      </c>
      <c r="P781" s="9">
        <v>42239.208333333328</v>
      </c>
      <c r="Q781" s="8" t="str">
        <f>MONTH(P781) &amp; "/" &amp; DAY(P781) &amp; "/" &amp; YEAR(P781)</f>
        <v>8/23/2015</v>
      </c>
      <c r="R781" t="b">
        <v>0</v>
      </c>
      <c r="S781" t="b">
        <v>1</v>
      </c>
      <c r="T781" t="s">
        <v>33</v>
      </c>
      <c r="U781" s="5">
        <f>E781/D781</f>
        <v>0.80306347746090156</v>
      </c>
      <c r="V781" s="13">
        <f>AVERAGE(E781:E1780)</f>
        <v>35277.701357466067</v>
      </c>
      <c r="W781" t="str" cm="1">
        <f t="array" ref="W781:X781">_xlfn.TEXTSPLIT(T781,"/")</f>
        <v>theater</v>
      </c>
      <c r="X781" t="str">
        <v>plays</v>
      </c>
      <c r="Y781" s="1">
        <v>0</v>
      </c>
      <c r="Z781">
        <v>0</v>
      </c>
      <c r="AA781">
        <v>0</v>
      </c>
      <c r="AB781">
        <v>1</v>
      </c>
    </row>
    <row r="782" spans="1:28" ht="19.5" x14ac:dyDescent="0.4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 s="9">
        <v>42573.208333333328</v>
      </c>
      <c r="L782" s="9" t="str">
        <f>MONTH(P782) &amp; "/" &amp; DAY(P782) &amp; "/" &amp; YEAR(P782)</f>
        <v>8/10/2016</v>
      </c>
      <c r="M782" s="8" t="str">
        <f>MONTH(L782) &amp; "/" &amp; DAY(L782) &amp; "/" &amp; YEAR(L782)</f>
        <v>8/10/2016</v>
      </c>
      <c r="N782" s="8" t="str">
        <f>RIGHT(M782,4)</f>
        <v>2016</v>
      </c>
      <c r="O782">
        <v>1470805200</v>
      </c>
      <c r="P782" s="9">
        <v>42592.208333333328</v>
      </c>
      <c r="Q782" s="8" t="str">
        <f>MONTH(P782) &amp; "/" &amp; DAY(P782) &amp; "/" &amp; YEAR(P782)</f>
        <v>8/10/2016</v>
      </c>
      <c r="R782" t="b">
        <v>0</v>
      </c>
      <c r="S782" t="b">
        <v>1</v>
      </c>
      <c r="T782" t="s">
        <v>53</v>
      </c>
      <c r="U782" s="5">
        <f>E782/D782</f>
        <v>1.0629411764705883</v>
      </c>
      <c r="V782" s="13">
        <f>AVERAGE(E782:E1781)</f>
        <v>35041.268181818181</v>
      </c>
      <c r="W782" t="str" cm="1">
        <f t="array" ref="W782:X782">_xlfn.TEXTSPLIT(T782,"/")</f>
        <v>film &amp; video</v>
      </c>
      <c r="X782" t="str">
        <v>drama</v>
      </c>
      <c r="Y782" s="1">
        <v>0</v>
      </c>
      <c r="Z782">
        <v>0</v>
      </c>
      <c r="AA782">
        <v>0</v>
      </c>
      <c r="AB782">
        <v>0</v>
      </c>
    </row>
    <row r="783" spans="1:28" ht="19.5" x14ac:dyDescent="0.4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 s="9">
        <v>40482.208333333336</v>
      </c>
      <c r="L783" s="9" t="str">
        <f>MONTH(P783) &amp; "/" &amp; DAY(P783) &amp; "/" &amp; YEAR(P783)</f>
        <v>12/21/2010</v>
      </c>
      <c r="M783" s="8" t="str">
        <f>MONTH(L783) &amp; "/" &amp; DAY(L783) &amp; "/" &amp; YEAR(L783)</f>
        <v>12/21/2010</v>
      </c>
      <c r="N783" s="8" t="str">
        <f>RIGHT(M783,4)</f>
        <v>2010</v>
      </c>
      <c r="O783">
        <v>1292911200</v>
      </c>
      <c r="P783" s="9">
        <v>40533.25</v>
      </c>
      <c r="Q783" s="8" t="str">
        <f>MONTH(P783) &amp; "/" &amp; DAY(P783) &amp; "/" &amp; YEAR(P783)</f>
        <v>12/21/2010</v>
      </c>
      <c r="R783" t="b">
        <v>0</v>
      </c>
      <c r="S783" t="b">
        <v>0</v>
      </c>
      <c r="T783" t="s">
        <v>33</v>
      </c>
      <c r="U783" s="5">
        <f>E783/D783</f>
        <v>0.50735632183908042</v>
      </c>
      <c r="V783" s="13">
        <f>AVERAGE(E783:E1782)</f>
        <v>35176.520547945205</v>
      </c>
      <c r="W783" t="str" cm="1">
        <f t="array" ref="W783:X783">_xlfn.TEXTSPLIT(T783,"/")</f>
        <v>theater</v>
      </c>
      <c r="X783" t="str">
        <v>plays</v>
      </c>
      <c r="Y783" s="1">
        <v>1</v>
      </c>
      <c r="Z783">
        <v>0</v>
      </c>
      <c r="AA783">
        <v>0</v>
      </c>
      <c r="AB783">
        <v>0</v>
      </c>
    </row>
    <row r="784" spans="1:28" ht="19.5" x14ac:dyDescent="0.4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 s="9">
        <v>40603.25</v>
      </c>
      <c r="L784" s="9" t="str">
        <f>MONTH(P784) &amp; "/" &amp; DAY(P784) &amp; "/" &amp; YEAR(P784)</f>
        <v>3/29/2011</v>
      </c>
      <c r="M784" s="8" t="str">
        <f>MONTH(L784) &amp; "/" &amp; DAY(L784) &amp; "/" &amp; YEAR(L784)</f>
        <v>3/29/2011</v>
      </c>
      <c r="N784" s="8" t="str">
        <f>RIGHT(M784,4)</f>
        <v>2011</v>
      </c>
      <c r="O784">
        <v>1301374800</v>
      </c>
      <c r="P784" s="9">
        <v>40631.208333333336</v>
      </c>
      <c r="Q784" s="8" t="str">
        <f>MONTH(P784) &amp; "/" &amp; DAY(P784) &amp; "/" &amp; YEAR(P784)</f>
        <v>3/29/2011</v>
      </c>
      <c r="R784" t="b">
        <v>0</v>
      </c>
      <c r="S784" t="b">
        <v>1</v>
      </c>
      <c r="T784" t="s">
        <v>71</v>
      </c>
      <c r="U784" s="5">
        <f>E784/D784</f>
        <v>2.153137254901961</v>
      </c>
      <c r="V784" s="13">
        <f>AVERAGE(E784:E1783)</f>
        <v>35317.633027522934</v>
      </c>
      <c r="W784" t="str" cm="1">
        <f t="array" ref="W784:X784">_xlfn.TEXTSPLIT(T784,"/")</f>
        <v>film &amp; video</v>
      </c>
      <c r="X784" t="str">
        <v>animation</v>
      </c>
      <c r="Y784" s="1">
        <v>0</v>
      </c>
      <c r="Z784">
        <v>0</v>
      </c>
      <c r="AA784">
        <v>0</v>
      </c>
      <c r="AB784">
        <v>0</v>
      </c>
    </row>
    <row r="785" spans="1:28" ht="19.5" x14ac:dyDescent="0.4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 s="9">
        <v>41625.25</v>
      </c>
      <c r="L785" s="9" t="str">
        <f>MONTH(P785) &amp; "/" &amp; DAY(P785) &amp; "/" &amp; YEAR(P785)</f>
        <v>12/24/2013</v>
      </c>
      <c r="M785" s="8" t="str">
        <f>MONTH(L785) &amp; "/" &amp; DAY(L785) &amp; "/" &amp; YEAR(L785)</f>
        <v>12/24/2013</v>
      </c>
      <c r="N785" s="8" t="str">
        <f>RIGHT(M785,4)</f>
        <v>2013</v>
      </c>
      <c r="O785">
        <v>1387864800</v>
      </c>
      <c r="P785" s="9">
        <v>41632.25</v>
      </c>
      <c r="Q785" s="8" t="str">
        <f>MONTH(P785) &amp; "/" &amp; DAY(P785) &amp; "/" &amp; YEAR(P785)</f>
        <v>12/24/2013</v>
      </c>
      <c r="R785" t="b">
        <v>0</v>
      </c>
      <c r="S785" t="b">
        <v>0</v>
      </c>
      <c r="T785" t="s">
        <v>23</v>
      </c>
      <c r="U785" s="5">
        <f>E785/D785</f>
        <v>1.4122972972972974</v>
      </c>
      <c r="V785" s="13">
        <f>AVERAGE(E785:E1784)</f>
        <v>35429.783410138247</v>
      </c>
      <c r="W785" t="str" cm="1">
        <f t="array" ref="W785:X785">_xlfn.TEXTSPLIT(T785,"/")</f>
        <v>music</v>
      </c>
      <c r="X785" t="str">
        <v>rock</v>
      </c>
      <c r="Y785" s="1">
        <v>0</v>
      </c>
      <c r="Z785">
        <v>0</v>
      </c>
      <c r="AA785">
        <v>0</v>
      </c>
      <c r="AB785">
        <v>0</v>
      </c>
    </row>
    <row r="786" spans="1:28" ht="19.5" x14ac:dyDescent="0.4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 s="9">
        <v>42435.25</v>
      </c>
      <c r="L786" s="9" t="str">
        <f>MONTH(P786) &amp; "/" &amp; DAY(P786) &amp; "/" &amp; YEAR(P786)</f>
        <v>3/17/2016</v>
      </c>
      <c r="M786" s="8" t="str">
        <f>MONTH(L786) &amp; "/" &amp; DAY(L786) &amp; "/" &amp; YEAR(L786)</f>
        <v>3/17/2016</v>
      </c>
      <c r="N786" s="8" t="str">
        <f>RIGHT(M786,4)</f>
        <v>2016</v>
      </c>
      <c r="O786">
        <v>1458190800</v>
      </c>
      <c r="P786" s="9">
        <v>42446.208333333328</v>
      </c>
      <c r="Q786" s="8" t="str">
        <f>MONTH(P786) &amp; "/" &amp; DAY(P786) &amp; "/" &amp; YEAR(P786)</f>
        <v>3/17/2016</v>
      </c>
      <c r="R786" t="b">
        <v>0</v>
      </c>
      <c r="S786" t="b">
        <v>0</v>
      </c>
      <c r="T786" t="s">
        <v>28</v>
      </c>
      <c r="U786" s="5">
        <f>E786/D786</f>
        <v>1.1533745781777278</v>
      </c>
      <c r="V786" s="13">
        <f>AVERAGE(E786:E1785)</f>
        <v>35545.425925925927</v>
      </c>
      <c r="W786" t="str" cm="1">
        <f t="array" ref="W786:X786">_xlfn.TEXTSPLIT(T786,"/")</f>
        <v>technology</v>
      </c>
      <c r="X786" t="str">
        <v>web</v>
      </c>
      <c r="Y786" s="1">
        <v>0</v>
      </c>
      <c r="Z786">
        <v>0</v>
      </c>
      <c r="AA786">
        <v>0</v>
      </c>
      <c r="AB786">
        <v>0</v>
      </c>
    </row>
    <row r="787" spans="1:28" ht="33.75" x14ac:dyDescent="0.4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 s="9">
        <v>43582.208333333328</v>
      </c>
      <c r="L787" s="9" t="str">
        <f>MONTH(P787) &amp; "/" &amp; DAY(P787) &amp; "/" &amp; YEAR(P787)</f>
        <v>5/31/2019</v>
      </c>
      <c r="M787" s="8" t="str">
        <f>MONTH(L787) &amp; "/" &amp; DAY(L787) &amp; "/" &amp; YEAR(L787)</f>
        <v>5/31/2019</v>
      </c>
      <c r="N787" s="8" t="str">
        <f>RIGHT(M787,4)</f>
        <v>2019</v>
      </c>
      <c r="O787">
        <v>1559278800</v>
      </c>
      <c r="P787" s="9">
        <v>43616.208333333328</v>
      </c>
      <c r="Q787" s="8" t="str">
        <f>MONTH(P787) &amp; "/" &amp; DAY(P787) &amp; "/" &amp; YEAR(P787)</f>
        <v>5/31/2019</v>
      </c>
      <c r="R787" t="b">
        <v>0</v>
      </c>
      <c r="S787" t="b">
        <v>1</v>
      </c>
      <c r="T787" t="s">
        <v>71</v>
      </c>
      <c r="U787" s="5">
        <f>E787/D787</f>
        <v>1.9311940298507462</v>
      </c>
      <c r="V787" s="13">
        <f>AVERAGE(E787:E1786)</f>
        <v>35233.846511627904</v>
      </c>
      <c r="W787" t="str" cm="1">
        <f t="array" ref="W787:X787">_xlfn.TEXTSPLIT(T787,"/")</f>
        <v>film &amp; video</v>
      </c>
      <c r="X787" t="str">
        <v>animation</v>
      </c>
      <c r="Y787" s="1">
        <v>0</v>
      </c>
      <c r="Z787">
        <v>0</v>
      </c>
      <c r="AA787">
        <v>0</v>
      </c>
      <c r="AB787">
        <v>0</v>
      </c>
    </row>
    <row r="788" spans="1:28" ht="19.5" x14ac:dyDescent="0.4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 s="9">
        <v>43186.208333333328</v>
      </c>
      <c r="L788" s="9" t="str">
        <f>MONTH(P788) &amp; "/" &amp; DAY(P788) &amp; "/" &amp; YEAR(P788)</f>
        <v>4/3/2018</v>
      </c>
      <c r="M788" s="8" t="str">
        <f>MONTH(L788) &amp; "/" &amp; DAY(L788) &amp; "/" &amp; YEAR(L788)</f>
        <v>4/3/2018</v>
      </c>
      <c r="N788" s="8" t="str">
        <f>RIGHT(M788,4)</f>
        <v>2018</v>
      </c>
      <c r="O788">
        <v>1522731600</v>
      </c>
      <c r="P788" s="9">
        <v>43193.208333333328</v>
      </c>
      <c r="Q788" s="8" t="str">
        <f>MONTH(P788) &amp; "/" &amp; DAY(P788) &amp; "/" &amp; YEAR(P788)</f>
        <v>4/3/2018</v>
      </c>
      <c r="R788" t="b">
        <v>0</v>
      </c>
      <c r="S788" t="b">
        <v>1</v>
      </c>
      <c r="T788" t="s">
        <v>159</v>
      </c>
      <c r="U788" s="5">
        <f>E788/D788</f>
        <v>7.2973333333333334</v>
      </c>
      <c r="V788" s="13">
        <f>AVERAGE(E788:E1787)</f>
        <v>35338.028037383177</v>
      </c>
      <c r="W788" t="str" cm="1">
        <f t="array" ref="W788:X788">_xlfn.TEXTSPLIT(T788,"/")</f>
        <v>music</v>
      </c>
      <c r="X788" t="str">
        <v>jazz</v>
      </c>
      <c r="Y788" s="1">
        <v>0</v>
      </c>
      <c r="Z788">
        <v>0</v>
      </c>
      <c r="AA788">
        <v>0</v>
      </c>
      <c r="AB788">
        <v>0</v>
      </c>
    </row>
    <row r="789" spans="1:28" ht="19.5" x14ac:dyDescent="0.4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 s="9">
        <v>40684.208333333336</v>
      </c>
      <c r="L789" s="9" t="str">
        <f>MONTH(P789) &amp; "/" &amp; DAY(P789) &amp; "/" &amp; YEAR(P789)</f>
        <v>5/30/2011</v>
      </c>
      <c r="M789" s="8" t="str">
        <f>MONTH(L789) &amp; "/" &amp; DAY(L789) &amp; "/" &amp; YEAR(L789)</f>
        <v>5/30/2011</v>
      </c>
      <c r="N789" s="8" t="str">
        <f>RIGHT(M789,4)</f>
        <v>2011</v>
      </c>
      <c r="O789">
        <v>1306731600</v>
      </c>
      <c r="P789" s="9">
        <v>40693.208333333336</v>
      </c>
      <c r="Q789" s="8" t="str">
        <f>MONTH(P789) &amp; "/" &amp; DAY(P789) &amp; "/" &amp; YEAR(P789)</f>
        <v>5/30/2011</v>
      </c>
      <c r="R789" t="b">
        <v>0</v>
      </c>
      <c r="S789" t="b">
        <v>0</v>
      </c>
      <c r="T789" t="s">
        <v>23</v>
      </c>
      <c r="U789" s="5">
        <f>E789/D789</f>
        <v>0.99663398692810456</v>
      </c>
      <c r="V789" s="13">
        <f>AVERAGE(E789:E1788)</f>
        <v>35452.544600938971</v>
      </c>
      <c r="W789" t="str" cm="1">
        <f t="array" ref="W789:X789">_xlfn.TEXTSPLIT(T789,"/")</f>
        <v>music</v>
      </c>
      <c r="X789" t="str">
        <v>rock</v>
      </c>
      <c r="Y789" s="1">
        <v>0</v>
      </c>
      <c r="Z789">
        <v>0</v>
      </c>
      <c r="AA789">
        <v>0</v>
      </c>
      <c r="AB789">
        <v>1</v>
      </c>
    </row>
    <row r="790" spans="1:28" ht="19.5" x14ac:dyDescent="0.4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 s="9">
        <v>41202.208333333336</v>
      </c>
      <c r="L790" s="9" t="str">
        <f>MONTH(P790) &amp; "/" &amp; DAY(P790) &amp; "/" &amp; YEAR(P790)</f>
        <v>11/10/2012</v>
      </c>
      <c r="M790" s="8" t="str">
        <f>MONTH(L790) &amp; "/" &amp; DAY(L790) &amp; "/" &amp; YEAR(L790)</f>
        <v>11/10/2012</v>
      </c>
      <c r="N790" s="8" t="str">
        <f>RIGHT(M790,4)</f>
        <v>2012</v>
      </c>
      <c r="O790">
        <v>1352527200</v>
      </c>
      <c r="P790" s="9">
        <v>41223.25</v>
      </c>
      <c r="Q790" s="8" t="str">
        <f>MONTH(P790) &amp; "/" &amp; DAY(P790) &amp; "/" &amp; YEAR(P790)</f>
        <v>11/10/2012</v>
      </c>
      <c r="R790" t="b">
        <v>0</v>
      </c>
      <c r="S790" t="b">
        <v>0</v>
      </c>
      <c r="T790" t="s">
        <v>71</v>
      </c>
      <c r="U790" s="5">
        <f>E790/D790</f>
        <v>0.88166666666666671</v>
      </c>
      <c r="V790" s="13">
        <f>AVERAGE(E790:E1789)</f>
        <v>35332.066037735851</v>
      </c>
      <c r="W790" t="str" cm="1">
        <f t="array" ref="W790:X790">_xlfn.TEXTSPLIT(T790,"/")</f>
        <v>film &amp; video</v>
      </c>
      <c r="X790" t="str">
        <v>animation</v>
      </c>
      <c r="Y790" s="1">
        <v>0</v>
      </c>
      <c r="Z790">
        <v>1</v>
      </c>
      <c r="AA790">
        <v>0</v>
      </c>
      <c r="AB790">
        <v>0</v>
      </c>
    </row>
    <row r="791" spans="1:28" ht="19.5" x14ac:dyDescent="0.4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 s="9">
        <v>41786.208333333336</v>
      </c>
      <c r="L791" s="9" t="str">
        <f>MONTH(P791) &amp; "/" &amp; DAY(P791) &amp; "/" &amp; YEAR(P791)</f>
        <v>7/3/2014</v>
      </c>
      <c r="M791" s="8" t="str">
        <f>MONTH(L791) &amp; "/" &amp; DAY(L791) &amp; "/" &amp; YEAR(L791)</f>
        <v>7/3/2014</v>
      </c>
      <c r="N791" s="8" t="str">
        <f>RIGHT(M791,4)</f>
        <v>2014</v>
      </c>
      <c r="O791">
        <v>1404363600</v>
      </c>
      <c r="P791" s="9">
        <v>41823.208333333336</v>
      </c>
      <c r="Q791" s="8" t="str">
        <f>MONTH(P791) &amp; "/" &amp; DAY(P791) &amp; "/" &amp; YEAR(P791)</f>
        <v>7/3/2014</v>
      </c>
      <c r="R791" t="b">
        <v>0</v>
      </c>
      <c r="S791" t="b">
        <v>0</v>
      </c>
      <c r="T791" t="s">
        <v>33</v>
      </c>
      <c r="U791" s="5">
        <f>E791/D791</f>
        <v>0.37233333333333335</v>
      </c>
      <c r="V791" s="13">
        <f>AVERAGE(E791:E1790)</f>
        <v>35484.473933649286</v>
      </c>
      <c r="W791" t="str" cm="1">
        <f t="array" ref="W791:X791">_xlfn.TEXTSPLIT(T791,"/")</f>
        <v>theater</v>
      </c>
      <c r="X791" t="str">
        <v>plays</v>
      </c>
      <c r="Y791" s="1">
        <v>0</v>
      </c>
      <c r="Z791">
        <v>0</v>
      </c>
      <c r="AA791">
        <v>0</v>
      </c>
      <c r="AB791">
        <v>1</v>
      </c>
    </row>
    <row r="792" spans="1:28" ht="19.5" x14ac:dyDescent="0.4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 s="9">
        <v>40223.25</v>
      </c>
      <c r="L792" s="9" t="str">
        <f>MONTH(P792) &amp; "/" &amp; DAY(P792) &amp; "/" &amp; YEAR(P792)</f>
        <v>2/20/2010</v>
      </c>
      <c r="M792" s="8" t="str">
        <f>MONTH(L792) &amp; "/" &amp; DAY(L792) &amp; "/" &amp; YEAR(L792)</f>
        <v>2/20/2010</v>
      </c>
      <c r="N792" s="8" t="str">
        <f>RIGHT(M792,4)</f>
        <v>2010</v>
      </c>
      <c r="O792">
        <v>1266645600</v>
      </c>
      <c r="P792" s="9">
        <v>40229.25</v>
      </c>
      <c r="Q792" s="8" t="str">
        <f>MONTH(P792) &amp; "/" &amp; DAY(P792) &amp; "/" &amp; YEAR(P792)</f>
        <v>2/20/2010</v>
      </c>
      <c r="R792" t="b">
        <v>0</v>
      </c>
      <c r="S792" t="b">
        <v>0</v>
      </c>
      <c r="T792" t="s">
        <v>33</v>
      </c>
      <c r="U792" s="5">
        <f>E792/D792</f>
        <v>0.30540075309306081</v>
      </c>
      <c r="V792" s="13">
        <f>AVERAGE(E792:E1791)</f>
        <v>35637.490476190476</v>
      </c>
      <c r="W792" t="str" cm="1">
        <f t="array" ref="W792:X792">_xlfn.TEXTSPLIT(T792,"/")</f>
        <v>theater</v>
      </c>
      <c r="X792" t="str">
        <v>plays</v>
      </c>
      <c r="Y792" s="1">
        <v>1</v>
      </c>
      <c r="Z792">
        <v>0</v>
      </c>
      <c r="AA792">
        <v>0</v>
      </c>
      <c r="AB792">
        <v>0</v>
      </c>
    </row>
    <row r="793" spans="1:28" ht="19.5" x14ac:dyDescent="0.4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 s="9">
        <v>42715.25</v>
      </c>
      <c r="L793" s="9" t="str">
        <f>MONTH(P793) &amp; "/" &amp; DAY(P793) &amp; "/" &amp; YEAR(P793)</f>
        <v>12/27/2016</v>
      </c>
      <c r="M793" s="8" t="str">
        <f>MONTH(L793) &amp; "/" &amp; DAY(L793) &amp; "/" &amp; YEAR(L793)</f>
        <v>12/27/2016</v>
      </c>
      <c r="N793" s="8" t="str">
        <f>RIGHT(M793,4)</f>
        <v>2016</v>
      </c>
      <c r="O793">
        <v>1482818400</v>
      </c>
      <c r="P793" s="9">
        <v>42731.25</v>
      </c>
      <c r="Q793" s="8" t="str">
        <f>MONTH(P793) &amp; "/" &amp; DAY(P793) &amp; "/" &amp; YEAR(P793)</f>
        <v>12/27/2016</v>
      </c>
      <c r="R793" t="b">
        <v>0</v>
      </c>
      <c r="S793" t="b">
        <v>0</v>
      </c>
      <c r="T793" t="s">
        <v>17</v>
      </c>
      <c r="U793" s="5">
        <f>E793/D793</f>
        <v>0.25714285714285712</v>
      </c>
      <c r="V793" s="13">
        <f>AVERAGE(E793:E1792)</f>
        <v>35536.358851674639</v>
      </c>
      <c r="W793" t="str" cm="1">
        <f t="array" ref="W793:X793">_xlfn.TEXTSPLIT(T793,"/")</f>
        <v>food</v>
      </c>
      <c r="X793" t="str">
        <v>food trucks</v>
      </c>
      <c r="Y793" s="1">
        <v>0</v>
      </c>
      <c r="Z793">
        <v>0</v>
      </c>
      <c r="AA793">
        <v>0</v>
      </c>
      <c r="AB793">
        <v>1</v>
      </c>
    </row>
    <row r="794" spans="1:28" ht="19.5" x14ac:dyDescent="0.4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 s="9">
        <v>41451.208333333336</v>
      </c>
      <c r="L794" s="9" t="str">
        <f>MONTH(P794) &amp; "/" &amp; DAY(P794) &amp; "/" &amp; YEAR(P794)</f>
        <v>7/24/2013</v>
      </c>
      <c r="M794" s="8" t="str">
        <f>MONTH(L794) &amp; "/" &amp; DAY(L794) &amp; "/" &amp; YEAR(L794)</f>
        <v>7/24/2013</v>
      </c>
      <c r="N794" s="8" t="str">
        <f>RIGHT(M794,4)</f>
        <v>2013</v>
      </c>
      <c r="O794">
        <v>1374642000</v>
      </c>
      <c r="P794" s="9">
        <v>41479.208333333336</v>
      </c>
      <c r="Q794" s="8" t="str">
        <f>MONTH(P794) &amp; "/" &amp; DAY(P794) &amp; "/" &amp; YEAR(P794)</f>
        <v>7/24/2013</v>
      </c>
      <c r="R794" t="b">
        <v>0</v>
      </c>
      <c r="S794" t="b">
        <v>1</v>
      </c>
      <c r="T794" t="s">
        <v>33</v>
      </c>
      <c r="U794" s="5">
        <f>E794/D794</f>
        <v>0.34</v>
      </c>
      <c r="V794" s="13">
        <f>AVERAGE(E794:E1793)</f>
        <v>35704.610576923078</v>
      </c>
      <c r="W794" t="str" cm="1">
        <f t="array" ref="W794:X794">_xlfn.TEXTSPLIT(T794,"/")</f>
        <v>theater</v>
      </c>
      <c r="X794" t="str">
        <v>plays</v>
      </c>
      <c r="Y794" s="1">
        <v>0</v>
      </c>
      <c r="Z794">
        <v>0</v>
      </c>
      <c r="AA794">
        <v>0</v>
      </c>
      <c r="AB794">
        <v>1</v>
      </c>
    </row>
    <row r="795" spans="1:28" ht="19.5" x14ac:dyDescent="0.4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 s="9">
        <v>41450.208333333336</v>
      </c>
      <c r="L795" s="9" t="str">
        <f>MONTH(P795) &amp; "/" &amp; DAY(P795) &amp; "/" &amp; YEAR(P795)</f>
        <v>6/29/2013</v>
      </c>
      <c r="M795" s="8" t="str">
        <f>MONTH(L795) &amp; "/" &amp; DAY(L795) &amp; "/" &amp; YEAR(L795)</f>
        <v>6/29/2013</v>
      </c>
      <c r="N795" s="8" t="str">
        <f>RIGHT(M795,4)</f>
        <v>2013</v>
      </c>
      <c r="O795">
        <v>1372482000</v>
      </c>
      <c r="P795" s="9">
        <v>41454.208333333336</v>
      </c>
      <c r="Q795" s="8" t="str">
        <f>MONTH(P795) &amp; "/" &amp; DAY(P795) &amp; "/" &amp; YEAR(P795)</f>
        <v>6/29/2013</v>
      </c>
      <c r="R795" t="b">
        <v>0</v>
      </c>
      <c r="S795" t="b">
        <v>0</v>
      </c>
      <c r="T795" t="s">
        <v>68</v>
      </c>
      <c r="U795" s="5">
        <f>E795/D795</f>
        <v>11.859090909090909</v>
      </c>
      <c r="V795" s="13">
        <f>AVERAGE(E795:E1794)</f>
        <v>35873.811594202896</v>
      </c>
      <c r="W795" t="str" cm="1">
        <f t="array" ref="W795:X795">_xlfn.TEXTSPLIT(T795,"/")</f>
        <v>publishing</v>
      </c>
      <c r="X795" t="str">
        <v>nonfiction</v>
      </c>
      <c r="Y795" s="1">
        <v>0</v>
      </c>
      <c r="Z795">
        <v>0</v>
      </c>
      <c r="AA795">
        <v>0</v>
      </c>
      <c r="AB795">
        <v>0</v>
      </c>
    </row>
    <row r="796" spans="1:28" ht="19.5" x14ac:dyDescent="0.4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 s="9">
        <v>43091.25</v>
      </c>
      <c r="L796" s="9" t="str">
        <f>MONTH(P796) &amp; "/" &amp; DAY(P796) &amp; "/" &amp; YEAR(P796)</f>
        <v>1/3/2018</v>
      </c>
      <c r="M796" s="8" t="str">
        <f>MONTH(L796) &amp; "/" &amp; DAY(L796) &amp; "/" &amp; YEAR(L796)</f>
        <v>1/3/2018</v>
      </c>
      <c r="N796" s="8" t="str">
        <f>RIGHT(M796,4)</f>
        <v>2018</v>
      </c>
      <c r="O796">
        <v>1514959200</v>
      </c>
      <c r="P796" s="9">
        <v>43103.25</v>
      </c>
      <c r="Q796" s="8" t="str">
        <f>MONTH(P796) &amp; "/" &amp; DAY(P796) &amp; "/" &amp; YEAR(P796)</f>
        <v>1/3/2018</v>
      </c>
      <c r="R796" t="b">
        <v>0</v>
      </c>
      <c r="S796" t="b">
        <v>0</v>
      </c>
      <c r="T796" t="s">
        <v>23</v>
      </c>
      <c r="U796" s="5">
        <f>E796/D796</f>
        <v>1.2539393939393939</v>
      </c>
      <c r="V796" s="13">
        <f>AVERAGE(E796:E1795)</f>
        <v>35984.631067961163</v>
      </c>
      <c r="W796" t="str" cm="1">
        <f t="array" ref="W796:X796">_xlfn.TEXTSPLIT(T796,"/")</f>
        <v>music</v>
      </c>
      <c r="X796" t="str">
        <v>rock</v>
      </c>
      <c r="Y796" s="1">
        <v>0</v>
      </c>
      <c r="Z796">
        <v>0</v>
      </c>
      <c r="AA796">
        <v>0</v>
      </c>
      <c r="AB796">
        <v>0</v>
      </c>
    </row>
    <row r="797" spans="1:28" ht="33.75" x14ac:dyDescent="0.4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 s="9">
        <v>42675.208333333328</v>
      </c>
      <c r="L797" s="9" t="str">
        <f>MONTH(P797) &amp; "/" &amp; DAY(P797) &amp; "/" &amp; YEAR(P797)</f>
        <v>11/4/2016</v>
      </c>
      <c r="M797" s="8" t="str">
        <f>MONTH(L797) &amp; "/" &amp; DAY(L797) &amp; "/" &amp; YEAR(L797)</f>
        <v>11/4/2016</v>
      </c>
      <c r="N797" s="8" t="str">
        <f>RIGHT(M797,4)</f>
        <v>2016</v>
      </c>
      <c r="O797">
        <v>1478235600</v>
      </c>
      <c r="P797" s="9">
        <v>42678.208333333328</v>
      </c>
      <c r="Q797" s="8" t="str">
        <f>MONTH(P797) &amp; "/" &amp; DAY(P797) &amp; "/" &amp; YEAR(P797)</f>
        <v>11/4/2016</v>
      </c>
      <c r="R797" t="b">
        <v>0</v>
      </c>
      <c r="S797" t="b">
        <v>0</v>
      </c>
      <c r="T797" t="s">
        <v>53</v>
      </c>
      <c r="U797" s="5">
        <f>E797/D797</f>
        <v>0.14394366197183098</v>
      </c>
      <c r="V797" s="13">
        <f>AVERAGE(E797:E1796)</f>
        <v>36119.795121951218</v>
      </c>
      <c r="W797" t="str" cm="1">
        <f t="array" ref="W797:X797">_xlfn.TEXTSPLIT(T797,"/")</f>
        <v>film &amp; video</v>
      </c>
      <c r="X797" t="str">
        <v>drama</v>
      </c>
      <c r="Y797" s="1">
        <v>0</v>
      </c>
      <c r="Z797">
        <v>0</v>
      </c>
      <c r="AA797">
        <v>0</v>
      </c>
      <c r="AB797">
        <v>1</v>
      </c>
    </row>
    <row r="798" spans="1:28" ht="19.5" x14ac:dyDescent="0.4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 s="9">
        <v>41859.208333333336</v>
      </c>
      <c r="L798" s="9" t="str">
        <f>MONTH(P798) &amp; "/" &amp; DAY(P798) &amp; "/" &amp; YEAR(P798)</f>
        <v>8/15/2014</v>
      </c>
      <c r="M798" s="8" t="str">
        <f>MONTH(L798) &amp; "/" &amp; DAY(L798) &amp; "/" &amp; YEAR(L798)</f>
        <v>8/15/2014</v>
      </c>
      <c r="N798" s="8" t="str">
        <f>RIGHT(M798,4)</f>
        <v>2014</v>
      </c>
      <c r="O798">
        <v>1408078800</v>
      </c>
      <c r="P798" s="9">
        <v>41866.208333333336</v>
      </c>
      <c r="Q798" s="8" t="str">
        <f>MONTH(P798) &amp; "/" &amp; DAY(P798) &amp; "/" &amp; YEAR(P798)</f>
        <v>8/15/2014</v>
      </c>
      <c r="R798" t="b">
        <v>0</v>
      </c>
      <c r="S798" t="b">
        <v>1</v>
      </c>
      <c r="T798" t="s">
        <v>292</v>
      </c>
      <c r="U798" s="5">
        <f>E798/D798</f>
        <v>0.54807692307692313</v>
      </c>
      <c r="V798" s="13">
        <f>AVERAGE(E798:E1797)</f>
        <v>36291.843137254902</v>
      </c>
      <c r="W798" t="str" cm="1">
        <f t="array" ref="W798:X798">_xlfn.TEXTSPLIT(T798,"/")</f>
        <v>games</v>
      </c>
      <c r="X798" t="str">
        <v>mobile games</v>
      </c>
      <c r="Y798" s="1">
        <v>0</v>
      </c>
      <c r="Z798">
        <v>0</v>
      </c>
      <c r="AA798">
        <v>0</v>
      </c>
      <c r="AB798">
        <v>1</v>
      </c>
    </row>
    <row r="799" spans="1:28" ht="19.5" x14ac:dyDescent="0.4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 s="9">
        <v>43464.25</v>
      </c>
      <c r="L799" s="9" t="str">
        <f>MONTH(P799) &amp; "/" &amp; DAY(P799) &amp; "/" &amp; YEAR(P799)</f>
        <v>1/22/2019</v>
      </c>
      <c r="M799" s="8" t="str">
        <f>MONTH(L799) &amp; "/" &amp; DAY(L799) &amp; "/" &amp; YEAR(L799)</f>
        <v>1/22/2019</v>
      </c>
      <c r="N799" s="8" t="str">
        <f>RIGHT(M799,4)</f>
        <v>2019</v>
      </c>
      <c r="O799">
        <v>1548136800</v>
      </c>
      <c r="P799" s="9">
        <v>43487.25</v>
      </c>
      <c r="Q799" s="8" t="str">
        <f>MONTH(P799) &amp; "/" &amp; DAY(P799) &amp; "/" &amp; YEAR(P799)</f>
        <v>1/22/2019</v>
      </c>
      <c r="R799" t="b">
        <v>0</v>
      </c>
      <c r="S799" t="b">
        <v>0</v>
      </c>
      <c r="T799" t="s">
        <v>28</v>
      </c>
      <c r="U799" s="5">
        <f>E799/D799</f>
        <v>1.0963157894736841</v>
      </c>
      <c r="V799" s="13">
        <f>AVERAGE(E799:E1798)</f>
        <v>36449.561576354681</v>
      </c>
      <c r="W799" t="str" cm="1">
        <f t="array" ref="W799:X799">_xlfn.TEXTSPLIT(T799,"/")</f>
        <v>technology</v>
      </c>
      <c r="X799" t="str">
        <v>web</v>
      </c>
      <c r="Y799" s="1">
        <v>0</v>
      </c>
      <c r="Z799">
        <v>0</v>
      </c>
      <c r="AA799">
        <v>0</v>
      </c>
      <c r="AB799">
        <v>0</v>
      </c>
    </row>
    <row r="800" spans="1:28" ht="19.5" x14ac:dyDescent="0.4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 s="9">
        <v>41060.208333333336</v>
      </c>
      <c r="L800" s="9" t="str">
        <f>MONTH(P800) &amp; "/" &amp; DAY(P800) &amp; "/" &amp; YEAR(P800)</f>
        <v>6/28/2012</v>
      </c>
      <c r="M800" s="8" t="str">
        <f>MONTH(L800) &amp; "/" &amp; DAY(L800) &amp; "/" &amp; YEAR(L800)</f>
        <v>6/28/2012</v>
      </c>
      <c r="N800" s="8" t="str">
        <f>RIGHT(M800,4)</f>
        <v>2012</v>
      </c>
      <c r="O800">
        <v>1340859600</v>
      </c>
      <c r="P800" s="9">
        <v>41088.208333333336</v>
      </c>
      <c r="Q800" s="8" t="str">
        <f>MONTH(P800) &amp; "/" &amp; DAY(P800) &amp; "/" &amp; YEAR(P800)</f>
        <v>6/28/2012</v>
      </c>
      <c r="R800" t="b">
        <v>0</v>
      </c>
      <c r="S800" t="b">
        <v>1</v>
      </c>
      <c r="T800" t="s">
        <v>33</v>
      </c>
      <c r="U800" s="5">
        <f>E800/D800</f>
        <v>1.8847058823529412</v>
      </c>
      <c r="V800" s="13">
        <f>AVERAGE(E800:E1799)</f>
        <v>36588.757425742573</v>
      </c>
      <c r="W800" t="str" cm="1">
        <f t="array" ref="W800:X800">_xlfn.TEXTSPLIT(T800,"/")</f>
        <v>theater</v>
      </c>
      <c r="X800" t="str">
        <v>plays</v>
      </c>
      <c r="Y800" s="1">
        <v>0</v>
      </c>
      <c r="Z800">
        <v>0</v>
      </c>
      <c r="AA800">
        <v>0</v>
      </c>
      <c r="AB800">
        <v>0</v>
      </c>
    </row>
    <row r="801" spans="1:28" ht="19.5" x14ac:dyDescent="0.4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 s="9">
        <v>42399.25</v>
      </c>
      <c r="L801" s="9" t="str">
        <f>MONTH(P801) &amp; "/" &amp; DAY(P801) &amp; "/" &amp; YEAR(P801)</f>
        <v>2/3/2016</v>
      </c>
      <c r="M801" s="8" t="str">
        <f>MONTH(L801) &amp; "/" &amp; DAY(L801) &amp; "/" &amp; YEAR(L801)</f>
        <v>2/3/2016</v>
      </c>
      <c r="N801" s="8" t="str">
        <f>RIGHT(M801,4)</f>
        <v>2016</v>
      </c>
      <c r="O801">
        <v>1454479200</v>
      </c>
      <c r="P801" s="9">
        <v>42403.25</v>
      </c>
      <c r="Q801" s="8" t="str">
        <f>MONTH(P801) &amp; "/" &amp; DAY(P801) &amp; "/" &amp; YEAR(P801)</f>
        <v>2/3/2016</v>
      </c>
      <c r="R801" t="b">
        <v>0</v>
      </c>
      <c r="S801" t="b">
        <v>0</v>
      </c>
      <c r="T801" t="s">
        <v>33</v>
      </c>
      <c r="U801" s="5">
        <f>E801/D801</f>
        <v>0.87008284023668636</v>
      </c>
      <c r="V801" s="13">
        <f>AVERAGE(E801:E1800)</f>
        <v>36738.910447761191</v>
      </c>
      <c r="W801" t="str" cm="1">
        <f t="array" ref="W801:X801">_xlfn.TEXTSPLIT(T801,"/")</f>
        <v>theater</v>
      </c>
      <c r="X801" t="str">
        <v>plays</v>
      </c>
      <c r="Y801" s="1">
        <v>0</v>
      </c>
      <c r="Z801">
        <v>0</v>
      </c>
      <c r="AA801">
        <v>0</v>
      </c>
      <c r="AB801">
        <v>1</v>
      </c>
    </row>
    <row r="802" spans="1:28" ht="19.5" x14ac:dyDescent="0.4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 s="9">
        <v>42167.208333333328</v>
      </c>
      <c r="L802" s="9" t="str">
        <f>MONTH(P802) &amp; "/" &amp; DAY(P802) &amp; "/" &amp; YEAR(P802)</f>
        <v>6/16/2015</v>
      </c>
      <c r="M802" s="8" t="str">
        <f>MONTH(L802) &amp; "/" &amp; DAY(L802) &amp; "/" &amp; YEAR(L802)</f>
        <v>6/16/2015</v>
      </c>
      <c r="N802" s="8" t="str">
        <f>RIGHT(M802,4)</f>
        <v>2015</v>
      </c>
      <c r="O802">
        <v>1434430800</v>
      </c>
      <c r="P802" s="9">
        <v>42171.208333333328</v>
      </c>
      <c r="Q802" s="8" t="str">
        <f>MONTH(P802) &amp; "/" &amp; DAY(P802) &amp; "/" &amp; YEAR(P802)</f>
        <v>6/16/2015</v>
      </c>
      <c r="R802" t="b">
        <v>0</v>
      </c>
      <c r="S802" t="b">
        <v>0</v>
      </c>
      <c r="T802" t="s">
        <v>23</v>
      </c>
      <c r="U802" s="5">
        <f>E802/D802</f>
        <v>0.01</v>
      </c>
      <c r="V802" s="13">
        <f>AVERAGE(E802:E1801)</f>
        <v>36554.995000000003</v>
      </c>
      <c r="W802" t="str" cm="1">
        <f t="array" ref="W802:X802">_xlfn.TEXTSPLIT(T802,"/")</f>
        <v>music</v>
      </c>
      <c r="X802" t="str">
        <v>rock</v>
      </c>
      <c r="Y802" s="1">
        <v>0</v>
      </c>
      <c r="Z802">
        <v>0</v>
      </c>
      <c r="AA802">
        <v>0</v>
      </c>
      <c r="AB802">
        <v>1</v>
      </c>
    </row>
    <row r="803" spans="1:28" ht="19.5" x14ac:dyDescent="0.4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 s="9">
        <v>43830.25</v>
      </c>
      <c r="L803" s="9" t="str">
        <f>MONTH(P803) &amp; "/" &amp; DAY(P803) &amp; "/" &amp; YEAR(P803)</f>
        <v>1/22/2020</v>
      </c>
      <c r="M803" s="8" t="str">
        <f>MONTH(L803) &amp; "/" &amp; DAY(L803) &amp; "/" &amp; YEAR(L803)</f>
        <v>1/22/2020</v>
      </c>
      <c r="N803" s="8" t="str">
        <f>RIGHT(M803,4)</f>
        <v>2020</v>
      </c>
      <c r="O803">
        <v>1579672800</v>
      </c>
      <c r="P803" s="9">
        <v>43852.25</v>
      </c>
      <c r="Q803" s="8" t="str">
        <f>MONTH(P803) &amp; "/" &amp; DAY(P803) &amp; "/" &amp; YEAR(P803)</f>
        <v>1/22/2020</v>
      </c>
      <c r="R803" t="b">
        <v>0</v>
      </c>
      <c r="S803" t="b">
        <v>1</v>
      </c>
      <c r="T803" t="s">
        <v>122</v>
      </c>
      <c r="U803" s="5">
        <f>E803/D803</f>
        <v>2.0291304347826089</v>
      </c>
      <c r="V803" s="13">
        <f>AVERAGE(E803:E1802)</f>
        <v>36738.683417085427</v>
      </c>
      <c r="W803" t="str" cm="1">
        <f t="array" ref="W803:X803">_xlfn.TEXTSPLIT(T803,"/")</f>
        <v>photography</v>
      </c>
      <c r="X803" t="str">
        <v>photography books</v>
      </c>
      <c r="Y803" s="1">
        <v>0</v>
      </c>
      <c r="Z803">
        <v>0</v>
      </c>
      <c r="AA803">
        <v>0</v>
      </c>
      <c r="AB803">
        <v>0</v>
      </c>
    </row>
    <row r="804" spans="1:28" ht="33.75" x14ac:dyDescent="0.4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 s="9">
        <v>43650.208333333328</v>
      </c>
      <c r="L804" s="9" t="str">
        <f>MONTH(P804) &amp; "/" &amp; DAY(P804) &amp; "/" &amp; YEAR(P804)</f>
        <v>7/6/2019</v>
      </c>
      <c r="M804" s="8" t="str">
        <f>MONTH(L804) &amp; "/" &amp; DAY(L804) &amp; "/" &amp; YEAR(L804)</f>
        <v>7/6/2019</v>
      </c>
      <c r="N804" s="8" t="str">
        <f>RIGHT(M804,4)</f>
        <v>2019</v>
      </c>
      <c r="O804">
        <v>1562389200</v>
      </c>
      <c r="P804" s="9">
        <v>43652.208333333328</v>
      </c>
      <c r="Q804" s="8" t="str">
        <f>MONTH(P804) &amp; "/" &amp; DAY(P804) &amp; "/" &amp; YEAR(P804)</f>
        <v>7/6/2019</v>
      </c>
      <c r="R804" t="b">
        <v>0</v>
      </c>
      <c r="S804" t="b">
        <v>0</v>
      </c>
      <c r="T804" t="s">
        <v>122</v>
      </c>
      <c r="U804" s="5">
        <f>E804/D804</f>
        <v>1.9703225806451612</v>
      </c>
      <c r="V804" s="13">
        <f>AVERAGE(E804:E1803)</f>
        <v>36900.661616161618</v>
      </c>
      <c r="W804" t="str" cm="1">
        <f t="array" ref="W804:X804">_xlfn.TEXTSPLIT(T804,"/")</f>
        <v>photography</v>
      </c>
      <c r="X804" t="str">
        <v>photography books</v>
      </c>
      <c r="Y804" s="1">
        <v>0</v>
      </c>
      <c r="Z804">
        <v>0</v>
      </c>
      <c r="AA804">
        <v>0</v>
      </c>
      <c r="AB804">
        <v>0</v>
      </c>
    </row>
    <row r="805" spans="1:28" ht="33.75" x14ac:dyDescent="0.4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 s="9">
        <v>43492.25</v>
      </c>
      <c r="L805" s="9" t="str">
        <f>MONTH(P805) &amp; "/" &amp; DAY(P805) &amp; "/" &amp; YEAR(P805)</f>
        <v>3/2/2019</v>
      </c>
      <c r="M805" s="8" t="str">
        <f>MONTH(L805) &amp; "/" &amp; DAY(L805) &amp; "/" &amp; YEAR(L805)</f>
        <v>3/2/2019</v>
      </c>
      <c r="N805" s="8" t="str">
        <f>RIGHT(M805,4)</f>
        <v>2019</v>
      </c>
      <c r="O805">
        <v>1551506400</v>
      </c>
      <c r="P805" s="9">
        <v>43526.25</v>
      </c>
      <c r="Q805" s="8" t="str">
        <f>MONTH(P805) &amp; "/" &amp; DAY(P805) &amp; "/" &amp; YEAR(P805)</f>
        <v>3/2/2019</v>
      </c>
      <c r="R805" t="b">
        <v>0</v>
      </c>
      <c r="S805" t="b">
        <v>0</v>
      </c>
      <c r="T805" t="s">
        <v>33</v>
      </c>
      <c r="U805" s="5">
        <f>E805/D805</f>
        <v>1.07</v>
      </c>
      <c r="V805" s="13">
        <f>AVERAGE(E805:E1804)</f>
        <v>37025.964467005077</v>
      </c>
      <c r="W805" t="str" cm="1">
        <f t="array" ref="W805:X805">_xlfn.TEXTSPLIT(T805,"/")</f>
        <v>theater</v>
      </c>
      <c r="X805" t="str">
        <v>plays</v>
      </c>
      <c r="Y805" s="1">
        <v>0</v>
      </c>
      <c r="Z805">
        <v>0</v>
      </c>
      <c r="AA805">
        <v>0</v>
      </c>
      <c r="AB805">
        <v>0</v>
      </c>
    </row>
    <row r="806" spans="1:28" ht="19.5" x14ac:dyDescent="0.4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 s="9">
        <v>43102.25</v>
      </c>
      <c r="L806" s="9" t="str">
        <f>MONTH(P806) &amp; "/" &amp; DAY(P806) &amp; "/" &amp; YEAR(P806)</f>
        <v>1/22/2018</v>
      </c>
      <c r="M806" s="8" t="str">
        <f>MONTH(L806) &amp; "/" &amp; DAY(L806) &amp; "/" &amp; YEAR(L806)</f>
        <v>1/22/2018</v>
      </c>
      <c r="N806" s="8" t="str">
        <f>RIGHT(M806,4)</f>
        <v>2018</v>
      </c>
      <c r="O806">
        <v>1516600800</v>
      </c>
      <c r="P806" s="9">
        <v>43122.25</v>
      </c>
      <c r="Q806" s="8" t="str">
        <f>MONTH(P806) &amp; "/" &amp; DAY(P806) &amp; "/" &amp; YEAR(P806)</f>
        <v>1/22/2018</v>
      </c>
      <c r="R806" t="b">
        <v>0</v>
      </c>
      <c r="S806" t="b">
        <v>0</v>
      </c>
      <c r="T806" t="s">
        <v>23</v>
      </c>
      <c r="U806" s="5">
        <f>E806/D806</f>
        <v>2.6873076923076922</v>
      </c>
      <c r="V806" s="13">
        <f>AVERAGE(E806:E1805)</f>
        <v>37181.571428571428</v>
      </c>
      <c r="W806" t="str" cm="1">
        <f t="array" ref="W806:X806">_xlfn.TEXTSPLIT(T806,"/")</f>
        <v>music</v>
      </c>
      <c r="X806" t="str">
        <v>rock</v>
      </c>
      <c r="Y806" s="1">
        <v>0</v>
      </c>
      <c r="Z806">
        <v>0</v>
      </c>
      <c r="AA806">
        <v>0</v>
      </c>
      <c r="AB806">
        <v>0</v>
      </c>
    </row>
    <row r="807" spans="1:28" ht="33.75" x14ac:dyDescent="0.4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 s="9">
        <v>41958.25</v>
      </c>
      <c r="L807" s="9" t="str">
        <f>MONTH(P807) &amp; "/" &amp; DAY(P807) &amp; "/" &amp; YEAR(P807)</f>
        <v>1/5/2015</v>
      </c>
      <c r="M807" s="8" t="str">
        <f>MONTH(L807) &amp; "/" &amp; DAY(L807) &amp; "/" &amp; YEAR(L807)</f>
        <v>1/5/2015</v>
      </c>
      <c r="N807" s="8" t="str">
        <f>RIGHT(M807,4)</f>
        <v>2015</v>
      </c>
      <c r="O807">
        <v>1420437600</v>
      </c>
      <c r="P807" s="9">
        <v>42009.25</v>
      </c>
      <c r="Q807" s="8" t="str">
        <f>MONTH(P807) &amp; "/" &amp; DAY(P807) &amp; "/" &amp; YEAR(P807)</f>
        <v>1/5/2015</v>
      </c>
      <c r="R807" t="b">
        <v>0</v>
      </c>
      <c r="S807" t="b">
        <v>0</v>
      </c>
      <c r="T807" t="s">
        <v>42</v>
      </c>
      <c r="U807" s="5">
        <f>E807/D807</f>
        <v>0.50845360824742269</v>
      </c>
      <c r="V807" s="13">
        <f>AVERAGE(E807:E1806)</f>
        <v>37336.415384615386</v>
      </c>
      <c r="W807" t="str" cm="1">
        <f t="array" ref="W807:X807">_xlfn.TEXTSPLIT(T807,"/")</f>
        <v>film &amp; video</v>
      </c>
      <c r="X807" t="str">
        <v>documentary</v>
      </c>
      <c r="Y807" s="1">
        <v>0</v>
      </c>
      <c r="Z807">
        <v>0</v>
      </c>
      <c r="AA807">
        <v>0</v>
      </c>
      <c r="AB807">
        <v>1</v>
      </c>
    </row>
    <row r="808" spans="1:28" ht="19.5" x14ac:dyDescent="0.4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 s="9">
        <v>40973.25</v>
      </c>
      <c r="L808" s="9" t="str">
        <f>MONTH(P808) &amp; "/" &amp; DAY(P808) &amp; "/" &amp; YEAR(P808)</f>
        <v>3/29/2012</v>
      </c>
      <c r="M808" s="8" t="str">
        <f>MONTH(L808) &amp; "/" &amp; DAY(L808) &amp; "/" &amp; YEAR(L808)</f>
        <v>3/29/2012</v>
      </c>
      <c r="N808" s="8" t="str">
        <f>RIGHT(M808,4)</f>
        <v>2012</v>
      </c>
      <c r="O808">
        <v>1332997200</v>
      </c>
      <c r="P808" s="9">
        <v>40997.208333333336</v>
      </c>
      <c r="Q808" s="8" t="str">
        <f>MONTH(P808) &amp; "/" &amp; DAY(P808) &amp; "/" &amp; YEAR(P808)</f>
        <v>3/29/2012</v>
      </c>
      <c r="R808" t="b">
        <v>0</v>
      </c>
      <c r="S808" t="b">
        <v>1</v>
      </c>
      <c r="T808" t="s">
        <v>53</v>
      </c>
      <c r="U808" s="5">
        <f>E808/D808</f>
        <v>11.802857142857142</v>
      </c>
      <c r="V808" s="13">
        <f>AVERAGE(E808:E1807)</f>
        <v>37503.448453608245</v>
      </c>
      <c r="W808" t="str" cm="1">
        <f t="array" ref="W808:X808">_xlfn.TEXTSPLIT(T808,"/")</f>
        <v>film &amp; video</v>
      </c>
      <c r="X808" t="str">
        <v>drama</v>
      </c>
      <c r="Y808" s="1">
        <v>0</v>
      </c>
      <c r="Z808">
        <v>0</v>
      </c>
      <c r="AA808">
        <v>0</v>
      </c>
      <c r="AB808">
        <v>0</v>
      </c>
    </row>
    <row r="809" spans="1:28" ht="19.5" x14ac:dyDescent="0.4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 s="9">
        <v>43753.208333333328</v>
      </c>
      <c r="L809" s="9" t="str">
        <f>MONTH(P809) &amp; "/" &amp; DAY(P809) &amp; "/" &amp; YEAR(P809)</f>
        <v>11/28/2019</v>
      </c>
      <c r="M809" s="8" t="str">
        <f>MONTH(L809) &amp; "/" &amp; DAY(L809) &amp; "/" &amp; YEAR(L809)</f>
        <v>11/28/2019</v>
      </c>
      <c r="N809" s="8" t="str">
        <f>RIGHT(M809,4)</f>
        <v>2019</v>
      </c>
      <c r="O809">
        <v>1574920800</v>
      </c>
      <c r="P809" s="9">
        <v>43797.25</v>
      </c>
      <c r="Q809" s="8" t="str">
        <f>MONTH(P809) &amp; "/" &amp; DAY(P809) &amp; "/" &amp; YEAR(P809)</f>
        <v>11/28/2019</v>
      </c>
      <c r="R809" t="b">
        <v>0</v>
      </c>
      <c r="S809" t="b">
        <v>1</v>
      </c>
      <c r="T809" t="s">
        <v>33</v>
      </c>
      <c r="U809" s="5">
        <f>E809/D809</f>
        <v>2.64</v>
      </c>
      <c r="V809" s="13">
        <f>AVERAGE(E809:E1808)</f>
        <v>37654.9585492228</v>
      </c>
      <c r="W809" t="str" cm="1">
        <f t="array" ref="W809:X809">_xlfn.TEXTSPLIT(T809,"/")</f>
        <v>theater</v>
      </c>
      <c r="X809" t="str">
        <v>plays</v>
      </c>
      <c r="Y809" s="1">
        <v>0</v>
      </c>
      <c r="Z809">
        <v>0</v>
      </c>
      <c r="AA809">
        <v>0</v>
      </c>
      <c r="AB809">
        <v>0</v>
      </c>
    </row>
    <row r="810" spans="1:28" ht="19.5" x14ac:dyDescent="0.4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 s="9">
        <v>42507.208333333328</v>
      </c>
      <c r="L810" s="9" t="str">
        <f>MONTH(P810) &amp; "/" &amp; DAY(P810) &amp; "/" &amp; YEAR(P810)</f>
        <v>6/3/2016</v>
      </c>
      <c r="M810" s="8" t="str">
        <f>MONTH(L810) &amp; "/" &amp; DAY(L810) &amp; "/" &amp; YEAR(L810)</f>
        <v>6/3/2016</v>
      </c>
      <c r="N810" s="8" t="str">
        <f>RIGHT(M810,4)</f>
        <v>2016</v>
      </c>
      <c r="O810">
        <v>1464930000</v>
      </c>
      <c r="P810" s="9">
        <v>42524.208333333328</v>
      </c>
      <c r="Q810" s="8" t="str">
        <f>MONTH(P810) &amp; "/" &amp; DAY(P810) &amp; "/" &amp; YEAR(P810)</f>
        <v>6/3/2016</v>
      </c>
      <c r="R810" t="b">
        <v>0</v>
      </c>
      <c r="S810" t="b">
        <v>0</v>
      </c>
      <c r="T810" t="s">
        <v>17</v>
      </c>
      <c r="U810" s="5">
        <f>E810/D810</f>
        <v>0.30442307692307691</v>
      </c>
      <c r="V810" s="13">
        <f>AVERAGE(E810:E1809)</f>
        <v>37841.453125</v>
      </c>
      <c r="W810" t="str" cm="1">
        <f t="array" ref="W810:X810">_xlfn.TEXTSPLIT(T810,"/")</f>
        <v>food</v>
      </c>
      <c r="X810" t="str">
        <v>food trucks</v>
      </c>
      <c r="Y810" s="1">
        <v>0</v>
      </c>
      <c r="Z810">
        <v>0</v>
      </c>
      <c r="AA810">
        <v>0</v>
      </c>
      <c r="AB810">
        <v>1</v>
      </c>
    </row>
    <row r="811" spans="1:28" ht="19.5" x14ac:dyDescent="0.4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 s="9">
        <v>41135.208333333336</v>
      </c>
      <c r="L811" s="9" t="str">
        <f>MONTH(P811) &amp; "/" &amp; DAY(P811) &amp; "/" &amp; YEAR(P811)</f>
        <v>8/15/2012</v>
      </c>
      <c r="M811" s="8" t="str">
        <f>MONTH(L811) &amp; "/" &amp; DAY(L811) &amp; "/" &amp; YEAR(L811)</f>
        <v>8/15/2012</v>
      </c>
      <c r="N811" s="8" t="str">
        <f>RIGHT(M811,4)</f>
        <v>2012</v>
      </c>
      <c r="O811">
        <v>1345006800</v>
      </c>
      <c r="P811" s="9">
        <v>41136.208333333336</v>
      </c>
      <c r="Q811" s="8" t="str">
        <f>MONTH(P811) &amp; "/" &amp; DAY(P811) &amp; "/" &amp; YEAR(P811)</f>
        <v>8/15/2012</v>
      </c>
      <c r="R811" t="b">
        <v>0</v>
      </c>
      <c r="S811" t="b">
        <v>0</v>
      </c>
      <c r="T811" t="s">
        <v>42</v>
      </c>
      <c r="U811" s="5">
        <f>E811/D811</f>
        <v>0.62880681818181816</v>
      </c>
      <c r="V811" s="13">
        <f>AVERAGE(E811:E1810)</f>
        <v>38031.287958115186</v>
      </c>
      <c r="W811" t="str" cm="1">
        <f t="array" ref="W811:X811">_xlfn.TEXTSPLIT(T811,"/")</f>
        <v>film &amp; video</v>
      </c>
      <c r="X811" t="str">
        <v>documentary</v>
      </c>
      <c r="Y811" s="1">
        <v>0</v>
      </c>
      <c r="Z811">
        <v>0</v>
      </c>
      <c r="AA811">
        <v>0</v>
      </c>
      <c r="AB811">
        <v>1</v>
      </c>
    </row>
    <row r="812" spans="1:28" ht="19.5" x14ac:dyDescent="0.4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 s="9">
        <v>43067.25</v>
      </c>
      <c r="L812" s="9" t="str">
        <f>MONTH(P812) &amp; "/" &amp; DAY(P812) &amp; "/" &amp; YEAR(P812)</f>
        <v>12/8/2017</v>
      </c>
      <c r="M812" s="8" t="str">
        <f>MONTH(L812) &amp; "/" &amp; DAY(L812) &amp; "/" &amp; YEAR(L812)</f>
        <v>12/8/2017</v>
      </c>
      <c r="N812" s="8" t="str">
        <f>RIGHT(M812,4)</f>
        <v>2017</v>
      </c>
      <c r="O812">
        <v>1512712800</v>
      </c>
      <c r="P812" s="9">
        <v>43077.25</v>
      </c>
      <c r="Q812" s="8" t="str">
        <f>MONTH(P812) &amp; "/" &amp; DAY(P812) &amp; "/" &amp; YEAR(P812)</f>
        <v>12/8/2017</v>
      </c>
      <c r="R812" t="b">
        <v>0</v>
      </c>
      <c r="S812" t="b">
        <v>1</v>
      </c>
      <c r="T812" t="s">
        <v>33</v>
      </c>
      <c r="U812" s="5">
        <f>E812/D812</f>
        <v>1.9312499999999999</v>
      </c>
      <c r="V812" s="13">
        <f>AVERAGE(E812:E1811)</f>
        <v>37765.473684210527</v>
      </c>
      <c r="W812" t="str" cm="1">
        <f t="array" ref="W812:X812">_xlfn.TEXTSPLIT(T812,"/")</f>
        <v>theater</v>
      </c>
      <c r="X812" t="str">
        <v>plays</v>
      </c>
      <c r="Y812" s="1">
        <v>0</v>
      </c>
      <c r="Z812">
        <v>0</v>
      </c>
      <c r="AA812">
        <v>0</v>
      </c>
      <c r="AB812">
        <v>0</v>
      </c>
    </row>
    <row r="813" spans="1:28" ht="19.5" x14ac:dyDescent="0.4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 s="9">
        <v>42378.25</v>
      </c>
      <c r="L813" s="9" t="str">
        <f>MONTH(P813) &amp; "/" &amp; DAY(P813) &amp; "/" &amp; YEAR(P813)</f>
        <v>1/11/2016</v>
      </c>
      <c r="M813" s="8" t="str">
        <f>MONTH(L813) &amp; "/" &amp; DAY(L813) &amp; "/" &amp; YEAR(L813)</f>
        <v>1/11/2016</v>
      </c>
      <c r="N813" s="8" t="str">
        <f>RIGHT(M813,4)</f>
        <v>2016</v>
      </c>
      <c r="O813">
        <v>1452492000</v>
      </c>
      <c r="P813" s="9">
        <v>42380.25</v>
      </c>
      <c r="Q813" s="8" t="str">
        <f>MONTH(P813) &amp; "/" &amp; DAY(P813) &amp; "/" &amp; YEAR(P813)</f>
        <v>1/11/2016</v>
      </c>
      <c r="R813" t="b">
        <v>0</v>
      </c>
      <c r="S813" t="b">
        <v>1</v>
      </c>
      <c r="T813" t="s">
        <v>89</v>
      </c>
      <c r="U813" s="5">
        <f>E813/D813</f>
        <v>0.77102702702702708</v>
      </c>
      <c r="V813" s="13">
        <f>AVERAGE(E813:E1812)</f>
        <v>37899.894179894181</v>
      </c>
      <c r="W813" t="str" cm="1">
        <f t="array" ref="W813:X813">_xlfn.TEXTSPLIT(T813,"/")</f>
        <v>games</v>
      </c>
      <c r="X813" t="str">
        <v>video games</v>
      </c>
      <c r="Y813" s="1">
        <v>0</v>
      </c>
      <c r="Z813">
        <v>0</v>
      </c>
      <c r="AA813">
        <v>0</v>
      </c>
      <c r="AB813">
        <v>1</v>
      </c>
    </row>
    <row r="814" spans="1:28" ht="19.5" x14ac:dyDescent="0.4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 s="9">
        <v>43206.208333333328</v>
      </c>
      <c r="L814" s="9" t="str">
        <f>MONTH(P814) &amp; "/" &amp; DAY(P814) &amp; "/" &amp; YEAR(P814)</f>
        <v>4/21/2018</v>
      </c>
      <c r="M814" s="8" t="str">
        <f>MONTH(L814) &amp; "/" &amp; DAY(L814) &amp; "/" &amp; YEAR(L814)</f>
        <v>4/21/2018</v>
      </c>
      <c r="N814" s="8" t="str">
        <f>RIGHT(M814,4)</f>
        <v>2018</v>
      </c>
      <c r="O814">
        <v>1524286800</v>
      </c>
      <c r="P814" s="9">
        <v>43211.208333333328</v>
      </c>
      <c r="Q814" s="8" t="str">
        <f>MONTH(P814) &amp; "/" &amp; DAY(P814) &amp; "/" &amp; YEAR(P814)</f>
        <v>4/21/2018</v>
      </c>
      <c r="R814" t="b">
        <v>0</v>
      </c>
      <c r="S814" t="b">
        <v>0</v>
      </c>
      <c r="T814" t="s">
        <v>68</v>
      </c>
      <c r="U814" s="5">
        <f>E814/D814</f>
        <v>2.2552763819095478</v>
      </c>
      <c r="V814" s="13">
        <f>AVERAGE(E814:E1813)</f>
        <v>37722.127659574471</v>
      </c>
      <c r="W814" t="str" cm="1">
        <f t="array" ref="W814:X814">_xlfn.TEXTSPLIT(T814,"/")</f>
        <v>publishing</v>
      </c>
      <c r="X814" t="str">
        <v>nonfiction</v>
      </c>
      <c r="Y814" s="1">
        <v>0</v>
      </c>
      <c r="Z814">
        <v>0</v>
      </c>
      <c r="AA814">
        <v>0</v>
      </c>
      <c r="AB814">
        <v>0</v>
      </c>
    </row>
    <row r="815" spans="1:28" ht="19.5" x14ac:dyDescent="0.4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 s="9">
        <v>41148.208333333336</v>
      </c>
      <c r="L815" s="9" t="str">
        <f>MONTH(P815) &amp; "/" &amp; DAY(P815) &amp; "/" &amp; YEAR(P815)</f>
        <v>9/6/2012</v>
      </c>
      <c r="M815" s="8" t="str">
        <f>MONTH(L815) &amp; "/" &amp; DAY(L815) &amp; "/" &amp; YEAR(L815)</f>
        <v>9/6/2012</v>
      </c>
      <c r="N815" s="8" t="str">
        <f>RIGHT(M815,4)</f>
        <v>2012</v>
      </c>
      <c r="O815">
        <v>1346907600</v>
      </c>
      <c r="P815" s="9">
        <v>41158.208333333336</v>
      </c>
      <c r="Q815" s="8" t="str">
        <f>MONTH(P815) &amp; "/" &amp; DAY(P815) &amp; "/" &amp; YEAR(P815)</f>
        <v>9/6/2012</v>
      </c>
      <c r="R815" t="b">
        <v>0</v>
      </c>
      <c r="S815" t="b">
        <v>0</v>
      </c>
      <c r="T815" t="s">
        <v>89</v>
      </c>
      <c r="U815" s="5">
        <f>E815/D815</f>
        <v>2.3940625</v>
      </c>
      <c r="V815" s="13">
        <f>AVERAGE(E815:E1814)</f>
        <v>37203.850267379676</v>
      </c>
      <c r="W815" t="str" cm="1">
        <f t="array" ref="W815:X815">_xlfn.TEXTSPLIT(T815,"/")</f>
        <v>games</v>
      </c>
      <c r="X815" t="str">
        <v>video games</v>
      </c>
      <c r="Y815" s="1">
        <v>0</v>
      </c>
      <c r="Z815">
        <v>0</v>
      </c>
      <c r="AA815">
        <v>0</v>
      </c>
      <c r="AB815">
        <v>0</v>
      </c>
    </row>
    <row r="816" spans="1:28" ht="19.5" x14ac:dyDescent="0.4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 s="9">
        <v>42517.208333333328</v>
      </c>
      <c r="L816" s="9" t="str">
        <f>MONTH(P816) &amp; "/" &amp; DAY(P816) &amp; "/" &amp; YEAR(P816)</f>
        <v>5/29/2016</v>
      </c>
      <c r="M816" s="8" t="str">
        <f>MONTH(L816) &amp; "/" &amp; DAY(L816) &amp; "/" &amp; YEAR(L816)</f>
        <v>5/29/2016</v>
      </c>
      <c r="N816" s="8" t="str">
        <f>RIGHT(M816,4)</f>
        <v>2016</v>
      </c>
      <c r="O816">
        <v>1464498000</v>
      </c>
      <c r="P816" s="9">
        <v>42519.208333333328</v>
      </c>
      <c r="Q816" s="8" t="str">
        <f>MONTH(P816) &amp; "/" &amp; DAY(P816) &amp; "/" &amp; YEAR(P816)</f>
        <v>5/29/2016</v>
      </c>
      <c r="R816" t="b">
        <v>0</v>
      </c>
      <c r="S816" t="b">
        <v>1</v>
      </c>
      <c r="T816" t="s">
        <v>23</v>
      </c>
      <c r="U816" s="5">
        <f>E816/D816</f>
        <v>0.921875</v>
      </c>
      <c r="V816" s="13">
        <f>AVERAGE(E816:E1815)</f>
        <v>37362.682795698922</v>
      </c>
      <c r="W816" t="str" cm="1">
        <f t="array" ref="W816:X816">_xlfn.TEXTSPLIT(T816,"/")</f>
        <v>music</v>
      </c>
      <c r="X816" t="str">
        <v>rock</v>
      </c>
      <c r="Y816" s="1">
        <v>0</v>
      </c>
      <c r="Z816">
        <v>0</v>
      </c>
      <c r="AA816">
        <v>0</v>
      </c>
      <c r="AB816">
        <v>1</v>
      </c>
    </row>
    <row r="817" spans="1:28" ht="33.75" x14ac:dyDescent="0.4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 s="9">
        <v>43068.25</v>
      </c>
      <c r="L817" s="9" t="str">
        <f>MONTH(P817) &amp; "/" &amp; DAY(P817) &amp; "/" &amp; YEAR(P817)</f>
        <v>12/25/2017</v>
      </c>
      <c r="M817" s="8" t="str">
        <f>MONTH(L817) &amp; "/" &amp; DAY(L817) &amp; "/" &amp; YEAR(L817)</f>
        <v>12/25/2017</v>
      </c>
      <c r="N817" s="8" t="str">
        <f>RIGHT(M817,4)</f>
        <v>2017</v>
      </c>
      <c r="O817">
        <v>1514181600</v>
      </c>
      <c r="P817" s="9">
        <v>43094.25</v>
      </c>
      <c r="Q817" s="8" t="str">
        <f>MONTH(P817) &amp; "/" &amp; DAY(P817) &amp; "/" &amp; YEAR(P817)</f>
        <v>12/25/2017</v>
      </c>
      <c r="R817" t="b">
        <v>0</v>
      </c>
      <c r="S817" t="b">
        <v>0</v>
      </c>
      <c r="T817" t="s">
        <v>23</v>
      </c>
      <c r="U817" s="5">
        <f>E817/D817</f>
        <v>1.3023333333333333</v>
      </c>
      <c r="V817" s="13">
        <f>AVERAGE(E817:E1816)</f>
        <v>37548.697297297294</v>
      </c>
      <c r="W817" t="str" cm="1">
        <f t="array" ref="W817:X817">_xlfn.TEXTSPLIT(T817,"/")</f>
        <v>music</v>
      </c>
      <c r="X817" t="str">
        <v>rock</v>
      </c>
      <c r="Y817" s="1">
        <v>0</v>
      </c>
      <c r="Z817">
        <v>0</v>
      </c>
      <c r="AA817">
        <v>0</v>
      </c>
      <c r="AB817">
        <v>0</v>
      </c>
    </row>
    <row r="818" spans="1:28" ht="19.5" x14ac:dyDescent="0.4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 s="9">
        <v>41680.25</v>
      </c>
      <c r="L818" s="9" t="str">
        <f>MONTH(P818) &amp; "/" &amp; DAY(P818) &amp; "/" &amp; YEAR(P818)</f>
        <v>2/12/2014</v>
      </c>
      <c r="M818" s="8" t="str">
        <f>MONTH(L818) &amp; "/" &amp; DAY(L818) &amp; "/" &amp; YEAR(L818)</f>
        <v>2/12/2014</v>
      </c>
      <c r="N818" s="8" t="str">
        <f>RIGHT(M818,4)</f>
        <v>2014</v>
      </c>
      <c r="O818">
        <v>1392184800</v>
      </c>
      <c r="P818" s="9">
        <v>41682.25</v>
      </c>
      <c r="Q818" s="8" t="str">
        <f>MONTH(P818) &amp; "/" &amp; DAY(P818) &amp; "/" &amp; YEAR(P818)</f>
        <v>2/12/2014</v>
      </c>
      <c r="R818" t="b">
        <v>1</v>
      </c>
      <c r="S818" t="b">
        <v>1</v>
      </c>
      <c r="T818" t="s">
        <v>33</v>
      </c>
      <c r="U818" s="5">
        <f>E818/D818</f>
        <v>6.1521739130434785</v>
      </c>
      <c r="V818" s="13">
        <f>AVERAGE(E818:E1817)</f>
        <v>37689.065217391304</v>
      </c>
      <c r="W818" t="str" cm="1">
        <f t="array" ref="W818:X818">_xlfn.TEXTSPLIT(T818,"/")</f>
        <v>theater</v>
      </c>
      <c r="X818" t="str">
        <v>plays</v>
      </c>
      <c r="Y818" s="1">
        <v>0</v>
      </c>
      <c r="Z818">
        <v>0</v>
      </c>
      <c r="AA818">
        <v>0</v>
      </c>
      <c r="AB818">
        <v>0</v>
      </c>
    </row>
    <row r="819" spans="1:28" ht="19.5" x14ac:dyDescent="0.4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 s="9">
        <v>43589.208333333328</v>
      </c>
      <c r="L819" s="9" t="str">
        <f>MONTH(P819) &amp; "/" &amp; DAY(P819) &amp; "/" &amp; YEAR(P819)</f>
        <v>6/1/2019</v>
      </c>
      <c r="M819" s="8" t="str">
        <f>MONTH(L819) &amp; "/" &amp; DAY(L819) &amp; "/" &amp; YEAR(L819)</f>
        <v>6/1/2019</v>
      </c>
      <c r="N819" s="8" t="str">
        <f>RIGHT(M819,4)</f>
        <v>2019</v>
      </c>
      <c r="O819">
        <v>1559365200</v>
      </c>
      <c r="P819" s="9">
        <v>43617.208333333328</v>
      </c>
      <c r="Q819" s="8" t="str">
        <f>MONTH(P819) &amp; "/" &amp; DAY(P819) &amp; "/" &amp; YEAR(P819)</f>
        <v>6/1/2019</v>
      </c>
      <c r="R819" t="b">
        <v>0</v>
      </c>
      <c r="S819" t="b">
        <v>1</v>
      </c>
      <c r="T819" t="s">
        <v>68</v>
      </c>
      <c r="U819" s="5">
        <f>E819/D819</f>
        <v>3.687953216374269</v>
      </c>
      <c r="V819" s="13">
        <f>AVERAGE(E819:E1818)</f>
        <v>37817.693989071042</v>
      </c>
      <c r="W819" t="str" cm="1">
        <f t="array" ref="W819:X819">_xlfn.TEXTSPLIT(T819,"/")</f>
        <v>publishing</v>
      </c>
      <c r="X819" t="str">
        <v>nonfiction</v>
      </c>
      <c r="Y819" s="1">
        <v>0</v>
      </c>
      <c r="Z819">
        <v>0</v>
      </c>
      <c r="AA819">
        <v>0</v>
      </c>
      <c r="AB819">
        <v>0</v>
      </c>
    </row>
    <row r="820" spans="1:28" ht="19.5" x14ac:dyDescent="0.4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 s="9">
        <v>43486.25</v>
      </c>
      <c r="L820" s="9" t="str">
        <f>MONTH(P820) &amp; "/" &amp; DAY(P820) &amp; "/" &amp; YEAR(P820)</f>
        <v>2/3/2019</v>
      </c>
      <c r="M820" s="8" t="str">
        <f>MONTH(L820) &amp; "/" &amp; DAY(L820) &amp; "/" &amp; YEAR(L820)</f>
        <v>2/3/2019</v>
      </c>
      <c r="N820" s="8" t="str">
        <f>RIGHT(M820,4)</f>
        <v>2019</v>
      </c>
      <c r="O820">
        <v>1549173600</v>
      </c>
      <c r="P820" s="9">
        <v>43499.25</v>
      </c>
      <c r="Q820" s="8" t="str">
        <f>MONTH(P820) &amp; "/" &amp; DAY(P820) &amp; "/" &amp; YEAR(P820)</f>
        <v>2/3/2019</v>
      </c>
      <c r="R820" t="b">
        <v>0</v>
      </c>
      <c r="S820" t="b">
        <v>1</v>
      </c>
      <c r="T820" t="s">
        <v>33</v>
      </c>
      <c r="U820" s="5">
        <f>E820/D820</f>
        <v>10.948571428571428</v>
      </c>
      <c r="V820" s="13">
        <f>AVERAGE(E820:E1819)</f>
        <v>36985.967032967033</v>
      </c>
      <c r="W820" t="str" cm="1">
        <f t="array" ref="W820:X820">_xlfn.TEXTSPLIT(T820,"/")</f>
        <v>theater</v>
      </c>
      <c r="X820" t="str">
        <v>plays</v>
      </c>
      <c r="Y820" s="1">
        <v>0</v>
      </c>
      <c r="Z820">
        <v>0</v>
      </c>
      <c r="AA820">
        <v>0</v>
      </c>
      <c r="AB820">
        <v>0</v>
      </c>
    </row>
    <row r="821" spans="1:28" ht="33.75" x14ac:dyDescent="0.4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 s="9">
        <v>41237.25</v>
      </c>
      <c r="L821" s="9" t="str">
        <f>MONTH(P821) &amp; "/" &amp; DAY(P821) &amp; "/" &amp; YEAR(P821)</f>
        <v>12/9/2012</v>
      </c>
      <c r="M821" s="8" t="str">
        <f>MONTH(L821) &amp; "/" &amp; DAY(L821) &amp; "/" &amp; YEAR(L821)</f>
        <v>12/9/2012</v>
      </c>
      <c r="N821" s="8" t="str">
        <f>RIGHT(M821,4)</f>
        <v>2012</v>
      </c>
      <c r="O821">
        <v>1355032800</v>
      </c>
      <c r="P821" s="9">
        <v>41252.25</v>
      </c>
      <c r="Q821" s="8" t="str">
        <f>MONTH(P821) &amp; "/" &amp; DAY(P821) &amp; "/" &amp; YEAR(P821)</f>
        <v>12/9/2012</v>
      </c>
      <c r="R821" t="b">
        <v>1</v>
      </c>
      <c r="S821" t="b">
        <v>0</v>
      </c>
      <c r="T821" t="s">
        <v>89</v>
      </c>
      <c r="U821" s="5">
        <f>E821/D821</f>
        <v>0.50662921348314605</v>
      </c>
      <c r="V821" s="13">
        <f>AVERAGE(E821:E1820)</f>
        <v>37147.966850828729</v>
      </c>
      <c r="W821" t="str" cm="1">
        <f t="array" ref="W821:X821">_xlfn.TEXTSPLIT(T821,"/")</f>
        <v>games</v>
      </c>
      <c r="X821" t="str">
        <v>video games</v>
      </c>
      <c r="Y821" s="1">
        <v>0</v>
      </c>
      <c r="Z821">
        <v>0</v>
      </c>
      <c r="AA821">
        <v>0</v>
      </c>
      <c r="AB821">
        <v>1</v>
      </c>
    </row>
    <row r="822" spans="1:28" ht="19.5" x14ac:dyDescent="0.4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 s="9">
        <v>43310.208333333328</v>
      </c>
      <c r="L822" s="9" t="str">
        <f>MONTH(P822) &amp; "/" &amp; DAY(P822) &amp; "/" &amp; YEAR(P822)</f>
        <v>8/11/2018</v>
      </c>
      <c r="M822" s="8" t="str">
        <f>MONTH(L822) &amp; "/" &amp; DAY(L822) &amp; "/" &amp; YEAR(L822)</f>
        <v>8/11/2018</v>
      </c>
      <c r="N822" s="8" t="str">
        <f>RIGHT(M822,4)</f>
        <v>2018</v>
      </c>
      <c r="O822">
        <v>1533963600</v>
      </c>
      <c r="P822" s="9">
        <v>43323.208333333328</v>
      </c>
      <c r="Q822" s="8" t="str">
        <f>MONTH(P822) &amp; "/" &amp; DAY(P822) &amp; "/" &amp; YEAR(P822)</f>
        <v>8/11/2018</v>
      </c>
      <c r="R822" t="b">
        <v>0</v>
      </c>
      <c r="S822" t="b">
        <v>1</v>
      </c>
      <c r="T822" t="s">
        <v>23</v>
      </c>
      <c r="U822" s="5">
        <f>E822/D822</f>
        <v>8.0060000000000002</v>
      </c>
      <c r="V822" s="13">
        <f>AVERAGE(E822:E1821)</f>
        <v>37329.294444444444</v>
      </c>
      <c r="W822" t="str" cm="1">
        <f t="array" ref="W822:X822">_xlfn.TEXTSPLIT(T822,"/")</f>
        <v>music</v>
      </c>
      <c r="X822" t="str">
        <v>rock</v>
      </c>
      <c r="Y822" s="1">
        <v>0</v>
      </c>
      <c r="Z822">
        <v>0</v>
      </c>
      <c r="AA822">
        <v>0</v>
      </c>
      <c r="AB822">
        <v>0</v>
      </c>
    </row>
    <row r="823" spans="1:28" ht="19.5" x14ac:dyDescent="0.4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 s="9">
        <v>42794.25</v>
      </c>
      <c r="L823" s="9" t="str">
        <f>MONTH(P823) &amp; "/" &amp; DAY(P823) &amp; "/" &amp; YEAR(P823)</f>
        <v>3/13/2017</v>
      </c>
      <c r="M823" s="8" t="str">
        <f>MONTH(L823) &amp; "/" &amp; DAY(L823) &amp; "/" &amp; YEAR(L823)</f>
        <v>3/13/2017</v>
      </c>
      <c r="N823" s="8" t="str">
        <f>RIGHT(M823,4)</f>
        <v>2017</v>
      </c>
      <c r="O823">
        <v>1489381200</v>
      </c>
      <c r="P823" s="9">
        <v>42807.208333333328</v>
      </c>
      <c r="Q823" s="8" t="str">
        <f>MONTH(P823) &amp; "/" &amp; DAY(P823) &amp; "/" &amp; YEAR(P823)</f>
        <v>3/13/2017</v>
      </c>
      <c r="R823" t="b">
        <v>0</v>
      </c>
      <c r="S823" t="b">
        <v>0</v>
      </c>
      <c r="T823" t="s">
        <v>42</v>
      </c>
      <c r="U823" s="5">
        <f>E823/D823</f>
        <v>2.9128571428571428</v>
      </c>
      <c r="V823" s="13">
        <f>AVERAGE(E823:E1822)</f>
        <v>37470.748603351953</v>
      </c>
      <c r="W823" t="str" cm="1">
        <f t="array" ref="W823:X823">_xlfn.TEXTSPLIT(T823,"/")</f>
        <v>film &amp; video</v>
      </c>
      <c r="X823" t="str">
        <v>documentary</v>
      </c>
      <c r="Y823" s="1">
        <v>0</v>
      </c>
      <c r="Z823">
        <v>0</v>
      </c>
      <c r="AA823">
        <v>0</v>
      </c>
      <c r="AB823">
        <v>0</v>
      </c>
    </row>
    <row r="824" spans="1:28" ht="19.5" x14ac:dyDescent="0.4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 s="9">
        <v>41698.25</v>
      </c>
      <c r="L824" s="9" t="str">
        <f>MONTH(P824) &amp; "/" &amp; DAY(P824) &amp; "/" &amp; YEAR(P824)</f>
        <v>3/17/2014</v>
      </c>
      <c r="M824" s="8" t="str">
        <f>MONTH(L824) &amp; "/" &amp; DAY(L824) &amp; "/" &amp; YEAR(L824)</f>
        <v>3/17/2014</v>
      </c>
      <c r="N824" s="8" t="str">
        <f>RIGHT(M824,4)</f>
        <v>2014</v>
      </c>
      <c r="O824">
        <v>1395032400</v>
      </c>
      <c r="P824" s="9">
        <v>41715.208333333336</v>
      </c>
      <c r="Q824" s="8" t="str">
        <f>MONTH(P824) &amp; "/" &amp; DAY(P824) &amp; "/" &amp; YEAR(P824)</f>
        <v>3/17/2014</v>
      </c>
      <c r="R824" t="b">
        <v>0</v>
      </c>
      <c r="S824" t="b">
        <v>0</v>
      </c>
      <c r="T824" t="s">
        <v>23</v>
      </c>
      <c r="U824" s="5">
        <f>E824/D824</f>
        <v>3.4996666666666667</v>
      </c>
      <c r="V824" s="13">
        <f>AVERAGE(E824:E1823)</f>
        <v>37601.073033707864</v>
      </c>
      <c r="W824" t="str" cm="1">
        <f t="array" ref="W824:X824">_xlfn.TEXTSPLIT(T824,"/")</f>
        <v>music</v>
      </c>
      <c r="X824" t="str">
        <v>rock</v>
      </c>
      <c r="Y824" s="1">
        <v>0</v>
      </c>
      <c r="Z824">
        <v>0</v>
      </c>
      <c r="AA824">
        <v>0</v>
      </c>
      <c r="AB824">
        <v>0</v>
      </c>
    </row>
    <row r="825" spans="1:28" ht="19.5" x14ac:dyDescent="0.4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 s="9">
        <v>41892.208333333336</v>
      </c>
      <c r="L825" s="9" t="str">
        <f>MONTH(P825) &amp; "/" &amp; DAY(P825) &amp; "/" &amp; YEAR(P825)</f>
        <v>10/5/2014</v>
      </c>
      <c r="M825" s="8" t="str">
        <f>MONTH(L825) &amp; "/" &amp; DAY(L825) &amp; "/" &amp; YEAR(L825)</f>
        <v>10/5/2014</v>
      </c>
      <c r="N825" s="8" t="str">
        <f>RIGHT(M825,4)</f>
        <v>2014</v>
      </c>
      <c r="O825">
        <v>1412485200</v>
      </c>
      <c r="P825" s="9">
        <v>41917.208333333336</v>
      </c>
      <c r="Q825" s="8" t="str">
        <f>MONTH(P825) &amp; "/" &amp; DAY(P825) &amp; "/" &amp; YEAR(P825)</f>
        <v>10/5/2014</v>
      </c>
      <c r="R825" t="b">
        <v>1</v>
      </c>
      <c r="S825" t="b">
        <v>1</v>
      </c>
      <c r="T825" t="s">
        <v>23</v>
      </c>
      <c r="U825" s="5">
        <f>E825/D825</f>
        <v>3.5707317073170732</v>
      </c>
      <c r="V825" s="13">
        <f>AVERAGE(E825:E1824)</f>
        <v>36745.813559322036</v>
      </c>
      <c r="W825" t="str" cm="1">
        <f t="array" ref="W825:X825">_xlfn.TEXTSPLIT(T825,"/")</f>
        <v>music</v>
      </c>
      <c r="X825" t="str">
        <v>rock</v>
      </c>
      <c r="Y825" s="1">
        <v>0</v>
      </c>
      <c r="Z825">
        <v>0</v>
      </c>
      <c r="AA825">
        <v>0</v>
      </c>
      <c r="AB825">
        <v>0</v>
      </c>
    </row>
    <row r="826" spans="1:28" ht="19.5" x14ac:dyDescent="0.4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 s="9">
        <v>40348.208333333336</v>
      </c>
      <c r="L826" s="9" t="str">
        <f>MONTH(P826) &amp; "/" &amp; DAY(P826) &amp; "/" &amp; YEAR(P826)</f>
        <v>7/21/2010</v>
      </c>
      <c r="M826" s="8" t="str">
        <f>MONTH(L826) &amp; "/" &amp; DAY(L826) &amp; "/" &amp; YEAR(L826)</f>
        <v>7/21/2010</v>
      </c>
      <c r="N826" s="8" t="str">
        <f>RIGHT(M826,4)</f>
        <v>2010</v>
      </c>
      <c r="O826">
        <v>1279688400</v>
      </c>
      <c r="P826" s="9">
        <v>40380.208333333336</v>
      </c>
      <c r="Q826" s="8" t="str">
        <f>MONTH(P826) &amp; "/" &amp; DAY(P826) &amp; "/" &amp; YEAR(P826)</f>
        <v>7/21/2010</v>
      </c>
      <c r="R826" t="b">
        <v>0</v>
      </c>
      <c r="S826" t="b">
        <v>1</v>
      </c>
      <c r="T826" t="s">
        <v>68</v>
      </c>
      <c r="U826" s="5">
        <f>E826/D826</f>
        <v>1.2648941176470587</v>
      </c>
      <c r="V826" s="13">
        <f>AVERAGE(E826:E1825)</f>
        <v>36871.414772727272</v>
      </c>
      <c r="W826" t="str" cm="1">
        <f t="array" ref="W826:X826">_xlfn.TEXTSPLIT(T826,"/")</f>
        <v>publishing</v>
      </c>
      <c r="X826" t="str">
        <v>nonfiction</v>
      </c>
      <c r="Y826" s="1">
        <v>0</v>
      </c>
      <c r="Z826">
        <v>0</v>
      </c>
      <c r="AA826">
        <v>0</v>
      </c>
      <c r="AB826">
        <v>0</v>
      </c>
    </row>
    <row r="827" spans="1:28" ht="19.5" x14ac:dyDescent="0.4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 s="9">
        <v>42941.208333333328</v>
      </c>
      <c r="L827" s="9" t="str">
        <f>MONTH(P827) &amp; "/" &amp; DAY(P827) &amp; "/" &amp; YEAR(P827)</f>
        <v>8/6/2017</v>
      </c>
      <c r="M827" s="8" t="str">
        <f>MONTH(L827) &amp; "/" &amp; DAY(L827) &amp; "/" &amp; YEAR(L827)</f>
        <v>8/6/2017</v>
      </c>
      <c r="N827" s="8" t="str">
        <f>RIGHT(M827,4)</f>
        <v>2017</v>
      </c>
      <c r="O827">
        <v>1501995600</v>
      </c>
      <c r="P827" s="9">
        <v>42953.208333333328</v>
      </c>
      <c r="Q827" s="8" t="str">
        <f>MONTH(P827) &amp; "/" &amp; DAY(P827) &amp; "/" &amp; YEAR(P827)</f>
        <v>8/6/2017</v>
      </c>
      <c r="R827" t="b">
        <v>0</v>
      </c>
      <c r="S827" t="b">
        <v>0</v>
      </c>
      <c r="T827" t="s">
        <v>100</v>
      </c>
      <c r="U827" s="5">
        <f>E827/D827</f>
        <v>3.875</v>
      </c>
      <c r="V827" s="13">
        <f>AVERAGE(E827:E1826)</f>
        <v>36467.731428571431</v>
      </c>
      <c r="W827" t="str" cm="1">
        <f t="array" ref="W827:X827">_xlfn.TEXTSPLIT(T827,"/")</f>
        <v>film &amp; video</v>
      </c>
      <c r="X827" t="str">
        <v>shorts</v>
      </c>
      <c r="Y827" s="1">
        <v>0</v>
      </c>
      <c r="Z827">
        <v>0</v>
      </c>
      <c r="AA827">
        <v>0</v>
      </c>
      <c r="AB827">
        <v>0</v>
      </c>
    </row>
    <row r="828" spans="1:28" ht="33.75" x14ac:dyDescent="0.4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 s="9">
        <v>40525.25</v>
      </c>
      <c r="L828" s="9" t="str">
        <f>MONTH(P828) &amp; "/" &amp; DAY(P828) &amp; "/" &amp; YEAR(P828)</f>
        <v>1/10/2011</v>
      </c>
      <c r="M828" s="8" t="str">
        <f>MONTH(L828) &amp; "/" &amp; DAY(L828) &amp; "/" &amp; YEAR(L828)</f>
        <v>1/10/2011</v>
      </c>
      <c r="N828" s="8" t="str">
        <f>RIGHT(M828,4)</f>
        <v>2011</v>
      </c>
      <c r="O828">
        <v>1294639200</v>
      </c>
      <c r="P828" s="9">
        <v>40553.25</v>
      </c>
      <c r="Q828" s="8" t="str">
        <f>MONTH(P828) &amp; "/" &amp; DAY(P828) &amp; "/" &amp; YEAR(P828)</f>
        <v>1/10/2011</v>
      </c>
      <c r="R828" t="b">
        <v>0</v>
      </c>
      <c r="S828" t="b">
        <v>1</v>
      </c>
      <c r="T828" t="s">
        <v>33</v>
      </c>
      <c r="U828" s="5">
        <f>E828/D828</f>
        <v>4.5703571428571426</v>
      </c>
      <c r="V828" s="13">
        <f>AVERAGE(E828:E1827)</f>
        <v>36597.143678160923</v>
      </c>
      <c r="W828" t="str" cm="1">
        <f t="array" ref="W828:X828">_xlfn.TEXTSPLIT(T828,"/")</f>
        <v>theater</v>
      </c>
      <c r="X828" t="str">
        <v>plays</v>
      </c>
      <c r="Y828" s="1">
        <v>0</v>
      </c>
      <c r="Z828">
        <v>0</v>
      </c>
      <c r="AA828">
        <v>0</v>
      </c>
      <c r="AB828">
        <v>0</v>
      </c>
    </row>
    <row r="829" spans="1:28" ht="33.75" x14ac:dyDescent="0.4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 s="9">
        <v>40666.208333333336</v>
      </c>
      <c r="L829" s="9" t="str">
        <f>MONTH(P829) &amp; "/" &amp; DAY(P829) &amp; "/" &amp; YEAR(P829)</f>
        <v>5/15/2011</v>
      </c>
      <c r="M829" s="8" t="str">
        <f>MONTH(L829) &amp; "/" &amp; DAY(L829) &amp; "/" &amp; YEAR(L829)</f>
        <v>5/15/2011</v>
      </c>
      <c r="N829" s="8" t="str">
        <f>RIGHT(M829,4)</f>
        <v>2011</v>
      </c>
      <c r="O829">
        <v>1305435600</v>
      </c>
      <c r="P829" s="9">
        <v>40678.208333333336</v>
      </c>
      <c r="Q829" s="8" t="str">
        <f>MONTH(P829) &amp; "/" &amp; DAY(P829) &amp; "/" &amp; YEAR(P829)</f>
        <v>5/15/2011</v>
      </c>
      <c r="R829" t="b">
        <v>0</v>
      </c>
      <c r="S829" t="b">
        <v>1</v>
      </c>
      <c r="T829" t="s">
        <v>53</v>
      </c>
      <c r="U829" s="5">
        <f>E829/D829</f>
        <v>2.6669565217391304</v>
      </c>
      <c r="V829" s="13">
        <f>AVERAGE(E829:E1828)</f>
        <v>36734.716763005781</v>
      </c>
      <c r="W829" t="str" cm="1">
        <f t="array" ref="W829:X829">_xlfn.TEXTSPLIT(T829,"/")</f>
        <v>film &amp; video</v>
      </c>
      <c r="X829" t="str">
        <v>drama</v>
      </c>
      <c r="Y829" s="1">
        <v>0</v>
      </c>
      <c r="Z829">
        <v>0</v>
      </c>
      <c r="AA829">
        <v>0</v>
      </c>
      <c r="AB829">
        <v>0</v>
      </c>
    </row>
    <row r="830" spans="1:28" ht="33.75" x14ac:dyDescent="0.4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 s="9">
        <v>43340.208333333328</v>
      </c>
      <c r="L830" s="9" t="str">
        <f>MONTH(P830) &amp; "/" &amp; DAY(P830) &amp; "/" &amp; YEAR(P830)</f>
        <v>9/22/2018</v>
      </c>
      <c r="M830" s="8" t="str">
        <f>MONTH(L830) &amp; "/" &amp; DAY(L830) &amp; "/" &amp; YEAR(L830)</f>
        <v>9/22/2018</v>
      </c>
      <c r="N830" s="8" t="str">
        <f>RIGHT(M830,4)</f>
        <v>2018</v>
      </c>
      <c r="O830">
        <v>1537592400</v>
      </c>
      <c r="P830" s="9">
        <v>43365.208333333328</v>
      </c>
      <c r="Q830" s="8" t="str">
        <f>MONTH(P830) &amp; "/" &amp; DAY(P830) &amp; "/" &amp; YEAR(P830)</f>
        <v>9/22/2018</v>
      </c>
      <c r="R830" t="b">
        <v>0</v>
      </c>
      <c r="S830" t="b">
        <v>0</v>
      </c>
      <c r="T830" t="s">
        <v>33</v>
      </c>
      <c r="U830" s="5">
        <f>E830/D830</f>
        <v>0.69</v>
      </c>
      <c r="V830" s="13">
        <f>AVERAGE(E830:E1829)</f>
        <v>36912.627906976741</v>
      </c>
      <c r="W830" t="str" cm="1">
        <f t="array" ref="W830:X830">_xlfn.TEXTSPLIT(T830,"/")</f>
        <v>theater</v>
      </c>
      <c r="X830" t="str">
        <v>plays</v>
      </c>
      <c r="Y830" s="1">
        <v>0</v>
      </c>
      <c r="Z830">
        <v>0</v>
      </c>
      <c r="AA830">
        <v>0</v>
      </c>
      <c r="AB830">
        <v>1</v>
      </c>
    </row>
    <row r="831" spans="1:28" ht="19.5" x14ac:dyDescent="0.4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 s="9">
        <v>42164.208333333328</v>
      </c>
      <c r="L831" s="9" t="str">
        <f>MONTH(P831) &amp; "/" &amp; DAY(P831) &amp; "/" &amp; YEAR(P831)</f>
        <v>6/24/2015</v>
      </c>
      <c r="M831" s="8" t="str">
        <f>MONTH(L831) &amp; "/" &amp; DAY(L831) &amp; "/" &amp; YEAR(L831)</f>
        <v>6/24/2015</v>
      </c>
      <c r="N831" s="8" t="str">
        <f>RIGHT(M831,4)</f>
        <v>2015</v>
      </c>
      <c r="O831">
        <v>1435122000</v>
      </c>
      <c r="P831" s="9">
        <v>42179.208333333328</v>
      </c>
      <c r="Q831" s="8" t="str">
        <f>MONTH(P831) &amp; "/" &amp; DAY(P831) &amp; "/" &amp; YEAR(P831)</f>
        <v>6/24/2015</v>
      </c>
      <c r="R831" t="b">
        <v>0</v>
      </c>
      <c r="S831" t="b">
        <v>0</v>
      </c>
      <c r="T831" t="s">
        <v>33</v>
      </c>
      <c r="U831" s="5">
        <f>E831/D831</f>
        <v>0.51343749999999999</v>
      </c>
      <c r="V831" s="13">
        <f>AVERAGE(E831:E1830)</f>
        <v>37099.84210526316</v>
      </c>
      <c r="W831" t="str" cm="1">
        <f t="array" ref="W831:X831">_xlfn.TEXTSPLIT(T831,"/")</f>
        <v>theater</v>
      </c>
      <c r="X831" t="str">
        <v>plays</v>
      </c>
      <c r="Y831" s="1">
        <v>0</v>
      </c>
      <c r="Z831">
        <v>0</v>
      </c>
      <c r="AA831">
        <v>0</v>
      </c>
      <c r="AB831">
        <v>1</v>
      </c>
    </row>
    <row r="832" spans="1:28" ht="33.75" x14ac:dyDescent="0.4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 s="9">
        <v>43103.25</v>
      </c>
      <c r="L832" s="9" t="str">
        <f>MONTH(P832) &amp; "/" &amp; DAY(P832) &amp; "/" &amp; YEAR(P832)</f>
        <v>3/3/2018</v>
      </c>
      <c r="M832" s="8" t="str">
        <f>MONTH(L832) &amp; "/" &amp; DAY(L832) &amp; "/" &amp; YEAR(L832)</f>
        <v>3/3/2018</v>
      </c>
      <c r="N832" s="8" t="str">
        <f>RIGHT(M832,4)</f>
        <v>2018</v>
      </c>
      <c r="O832">
        <v>1520056800</v>
      </c>
      <c r="P832" s="9">
        <v>43162.25</v>
      </c>
      <c r="Q832" s="8" t="str">
        <f>MONTH(P832) &amp; "/" &amp; DAY(P832) &amp; "/" &amp; YEAR(P832)</f>
        <v>3/3/2018</v>
      </c>
      <c r="R832" t="b">
        <v>0</v>
      </c>
      <c r="S832" t="b">
        <v>0</v>
      </c>
      <c r="T832" t="s">
        <v>33</v>
      </c>
      <c r="U832" s="5">
        <f>E832/D832</f>
        <v>1.1710526315789473E-2</v>
      </c>
      <c r="V832" s="13">
        <f>AVERAGE(E832:E1831)</f>
        <v>37289.082352941179</v>
      </c>
      <c r="W832" t="str" cm="1">
        <f t="array" ref="W832:X832">_xlfn.TEXTSPLIT(T832,"/")</f>
        <v>theater</v>
      </c>
      <c r="X832" t="str">
        <v>plays</v>
      </c>
      <c r="Y832" s="1">
        <v>0</v>
      </c>
      <c r="Z832">
        <v>0</v>
      </c>
      <c r="AA832">
        <v>0</v>
      </c>
      <c r="AB832">
        <v>1</v>
      </c>
    </row>
    <row r="833" spans="1:28" ht="33.75" x14ac:dyDescent="0.4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 s="9">
        <v>40994.208333333336</v>
      </c>
      <c r="L833" s="9" t="str">
        <f>MONTH(P833) &amp; "/" &amp; DAY(P833) &amp; "/" &amp; YEAR(P833)</f>
        <v>4/29/2012</v>
      </c>
      <c r="M833" s="8" t="str">
        <f>MONTH(L833) &amp; "/" &amp; DAY(L833) &amp; "/" &amp; YEAR(L833)</f>
        <v>4/29/2012</v>
      </c>
      <c r="N833" s="8" t="str">
        <f>RIGHT(M833,4)</f>
        <v>2012</v>
      </c>
      <c r="O833">
        <v>1335675600</v>
      </c>
      <c r="P833" s="9">
        <v>41028.208333333336</v>
      </c>
      <c r="Q833" s="8" t="str">
        <f>MONTH(P833) &amp; "/" &amp; DAY(P833) &amp; "/" &amp; YEAR(P833)</f>
        <v>4/29/2012</v>
      </c>
      <c r="R833" t="b">
        <v>0</v>
      </c>
      <c r="S833" t="b">
        <v>0</v>
      </c>
      <c r="T833" t="s">
        <v>122</v>
      </c>
      <c r="U833" s="5">
        <f>E833/D833</f>
        <v>1.089773429454171</v>
      </c>
      <c r="V833" s="13">
        <f>AVERAGE(E833:E1832)</f>
        <v>37501.301775147927</v>
      </c>
      <c r="W833" t="str" cm="1">
        <f t="array" ref="W833:X833">_xlfn.TEXTSPLIT(T833,"/")</f>
        <v>photography</v>
      </c>
      <c r="X833" t="str">
        <v>photography books</v>
      </c>
      <c r="Y833" s="1">
        <v>0</v>
      </c>
      <c r="Z833">
        <v>0</v>
      </c>
      <c r="AA833">
        <v>0</v>
      </c>
      <c r="AB833">
        <v>0</v>
      </c>
    </row>
    <row r="834" spans="1:28" ht="19.5" x14ac:dyDescent="0.4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 s="9">
        <v>42299.208333333328</v>
      </c>
      <c r="L834" s="9" t="str">
        <f>MONTH(P834) &amp; "/" &amp; DAY(P834) &amp; "/" &amp; YEAR(P834)</f>
        <v>11/25/2015</v>
      </c>
      <c r="M834" s="8" t="str">
        <f>MONTH(L834) &amp; "/" &amp; DAY(L834) &amp; "/" &amp; YEAR(L834)</f>
        <v>11/25/2015</v>
      </c>
      <c r="N834" s="8" t="str">
        <f>RIGHT(M834,4)</f>
        <v>2015</v>
      </c>
      <c r="O834">
        <v>1448431200</v>
      </c>
      <c r="P834" s="9">
        <v>42333.25</v>
      </c>
      <c r="Q834" s="8" t="str">
        <f>MONTH(P834) &amp; "/" &amp; DAY(P834) &amp; "/" &amp; YEAR(P834)</f>
        <v>11/25/2015</v>
      </c>
      <c r="R834" t="b">
        <v>1</v>
      </c>
      <c r="S834" t="b">
        <v>0</v>
      </c>
      <c r="T834" t="s">
        <v>206</v>
      </c>
      <c r="U834" s="5">
        <f>E834/D834</f>
        <v>3.1517592592592591</v>
      </c>
      <c r="V834" s="13">
        <f>AVERAGE(E834:E1833)</f>
        <v>37094.660714285717</v>
      </c>
      <c r="W834" t="str" cm="1">
        <f t="array" ref="W834:X834">_xlfn.TEXTSPLIT(T834,"/")</f>
        <v>publishing</v>
      </c>
      <c r="X834" t="str">
        <v>translations</v>
      </c>
      <c r="Y834" s="1">
        <v>0</v>
      </c>
      <c r="Z834">
        <v>0</v>
      </c>
      <c r="AA834">
        <v>0</v>
      </c>
      <c r="AB834">
        <v>0</v>
      </c>
    </row>
    <row r="835" spans="1:28" ht="19.5" x14ac:dyDescent="0.4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 s="9">
        <v>40588.25</v>
      </c>
      <c r="L835" s="9" t="str">
        <f>MONTH(P835) &amp; "/" &amp; DAY(P835) &amp; "/" &amp; YEAR(P835)</f>
        <v>2/25/2011</v>
      </c>
      <c r="M835" s="8" t="str">
        <f>MONTH(L835) &amp; "/" &amp; DAY(L835) &amp; "/" &amp; YEAR(L835)</f>
        <v>2/25/2011</v>
      </c>
      <c r="N835" s="8" t="str">
        <f>RIGHT(M835,4)</f>
        <v>2011</v>
      </c>
      <c r="O835">
        <v>1298613600</v>
      </c>
      <c r="P835" s="9">
        <v>40599.25</v>
      </c>
      <c r="Q835" s="8" t="str">
        <f>MONTH(P835) &amp; "/" &amp; DAY(P835) &amp; "/" &amp; YEAR(P835)</f>
        <v>2/25/2011</v>
      </c>
      <c r="R835" t="b">
        <v>0</v>
      </c>
      <c r="S835" t="b">
        <v>0</v>
      </c>
      <c r="T835" t="s">
        <v>206</v>
      </c>
      <c r="U835" s="5">
        <f>E835/D835</f>
        <v>1.5769117647058823</v>
      </c>
      <c r="V835" s="13">
        <f>AVERAGE(E835:E1834)</f>
        <v>36501.479041916165</v>
      </c>
      <c r="W835" t="str" cm="1">
        <f t="array" ref="W835:X835">_xlfn.TEXTSPLIT(T835,"/")</f>
        <v>publishing</v>
      </c>
      <c r="X835" t="str">
        <v>translations</v>
      </c>
      <c r="Y835" s="1">
        <v>0</v>
      </c>
      <c r="Z835">
        <v>0</v>
      </c>
      <c r="AA835">
        <v>0</v>
      </c>
      <c r="AB835">
        <v>0</v>
      </c>
    </row>
    <row r="836" spans="1:28" ht="19.5" x14ac:dyDescent="0.4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 s="9">
        <v>41448.208333333336</v>
      </c>
      <c r="L836" s="9" t="str">
        <f>MONTH(P836) &amp; "/" &amp; DAY(P836) &amp; "/" &amp; YEAR(P836)</f>
        <v>6/29/2013</v>
      </c>
      <c r="M836" s="8" t="str">
        <f>MONTH(L836) &amp; "/" &amp; DAY(L836) &amp; "/" &amp; YEAR(L836)</f>
        <v>6/29/2013</v>
      </c>
      <c r="N836" s="8" t="str">
        <f>RIGHT(M836,4)</f>
        <v>2013</v>
      </c>
      <c r="O836">
        <v>1372482000</v>
      </c>
      <c r="P836" s="9">
        <v>41454.208333333336</v>
      </c>
      <c r="Q836" s="8" t="str">
        <f>MONTH(P836) &amp; "/" &amp; DAY(P836) &amp; "/" &amp; YEAR(P836)</f>
        <v>6/29/2013</v>
      </c>
      <c r="R836" t="b">
        <v>0</v>
      </c>
      <c r="S836" t="b">
        <v>0</v>
      </c>
      <c r="T836" t="s">
        <v>33</v>
      </c>
      <c r="U836" s="5">
        <f>E836/D836</f>
        <v>1.5380821917808218</v>
      </c>
      <c r="V836" s="13">
        <f>AVERAGE(E836:E1835)</f>
        <v>36656.77108433735</v>
      </c>
      <c r="W836" t="str" cm="1">
        <f t="array" ref="W836:X836">_xlfn.TEXTSPLIT(T836,"/")</f>
        <v>theater</v>
      </c>
      <c r="X836" t="str">
        <v>plays</v>
      </c>
      <c r="Y836" s="1">
        <v>0</v>
      </c>
      <c r="Z836">
        <v>0</v>
      </c>
      <c r="AA836">
        <v>0</v>
      </c>
      <c r="AB836">
        <v>0</v>
      </c>
    </row>
    <row r="837" spans="1:28" ht="19.5" x14ac:dyDescent="0.4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 s="9">
        <v>42063.25</v>
      </c>
      <c r="L837" s="9" t="str">
        <f>MONTH(P837) &amp; "/" &amp; DAY(P837) &amp; "/" &amp; YEAR(P837)</f>
        <v>3/6/2015</v>
      </c>
      <c r="M837" s="8" t="str">
        <f>MONTH(L837) &amp; "/" &amp; DAY(L837) &amp; "/" &amp; YEAR(L837)</f>
        <v>3/6/2015</v>
      </c>
      <c r="N837" s="8" t="str">
        <f>RIGHT(M837,4)</f>
        <v>2015</v>
      </c>
      <c r="O837">
        <v>1425621600</v>
      </c>
      <c r="P837" s="9">
        <v>42069.25</v>
      </c>
      <c r="Q837" s="8" t="str">
        <f>MONTH(P837) &amp; "/" &amp; DAY(P837) &amp; "/" &amp; YEAR(P837)</f>
        <v>3/6/2015</v>
      </c>
      <c r="R837" t="b">
        <v>0</v>
      </c>
      <c r="S837" t="b">
        <v>0</v>
      </c>
      <c r="T837" t="s">
        <v>28</v>
      </c>
      <c r="U837" s="5">
        <f>E837/D837</f>
        <v>0.89738979118329465</v>
      </c>
      <c r="V837" s="13">
        <f>AVERAGE(E837:E1836)</f>
        <v>36810.884848484849</v>
      </c>
      <c r="W837" t="str" cm="1">
        <f t="array" ref="W837:X837">_xlfn.TEXTSPLIT(T837,"/")</f>
        <v>technology</v>
      </c>
      <c r="X837" t="str">
        <v>web</v>
      </c>
      <c r="Y837" s="1">
        <v>0</v>
      </c>
      <c r="Z837">
        <v>0</v>
      </c>
      <c r="AA837">
        <v>0</v>
      </c>
      <c r="AB837">
        <v>1</v>
      </c>
    </row>
    <row r="838" spans="1:28" ht="19.5" x14ac:dyDescent="0.4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 s="9">
        <v>40214.25</v>
      </c>
      <c r="L838" s="9" t="str">
        <f>MONTH(P838) &amp; "/" &amp; DAY(P838) &amp; "/" &amp; YEAR(P838)</f>
        <v>2/16/2010</v>
      </c>
      <c r="M838" s="8" t="str">
        <f>MONTH(L838) &amp; "/" &amp; DAY(L838) &amp; "/" &amp; YEAR(L838)</f>
        <v>2/16/2010</v>
      </c>
      <c r="N838" s="8" t="str">
        <f>RIGHT(M838,4)</f>
        <v>2010</v>
      </c>
      <c r="O838">
        <v>1266300000</v>
      </c>
      <c r="P838" s="9">
        <v>40225.25</v>
      </c>
      <c r="Q838" s="8" t="str">
        <f>MONTH(P838) &amp; "/" &amp; DAY(P838) &amp; "/" &amp; YEAR(P838)</f>
        <v>2/16/2010</v>
      </c>
      <c r="R838" t="b">
        <v>0</v>
      </c>
      <c r="S838" t="b">
        <v>0</v>
      </c>
      <c r="T838" t="s">
        <v>60</v>
      </c>
      <c r="U838" s="5">
        <f>E838/D838</f>
        <v>0.75135802469135804</v>
      </c>
      <c r="V838" s="13">
        <f>AVERAGE(E838:E1837)</f>
        <v>36563.664634146342</v>
      </c>
      <c r="W838" t="str" cm="1">
        <f t="array" ref="W838:X838">_xlfn.TEXTSPLIT(T838,"/")</f>
        <v>music</v>
      </c>
      <c r="X838" t="str">
        <v>indie rock</v>
      </c>
      <c r="Y838" s="1">
        <v>0</v>
      </c>
      <c r="Z838">
        <v>0</v>
      </c>
      <c r="AA838">
        <v>0</v>
      </c>
      <c r="AB838">
        <v>1</v>
      </c>
    </row>
    <row r="839" spans="1:28" ht="19.5" x14ac:dyDescent="0.4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 s="9">
        <v>40629.208333333336</v>
      </c>
      <c r="L839" s="9" t="str">
        <f>MONTH(P839) &amp; "/" &amp; DAY(P839) &amp; "/" &amp; YEAR(P839)</f>
        <v>5/20/2011</v>
      </c>
      <c r="M839" s="8" t="str">
        <f>MONTH(L839) &amp; "/" &amp; DAY(L839) &amp; "/" &amp; YEAR(L839)</f>
        <v>5/20/2011</v>
      </c>
      <c r="N839" s="8" t="str">
        <f>RIGHT(M839,4)</f>
        <v>2011</v>
      </c>
      <c r="O839">
        <v>1305867600</v>
      </c>
      <c r="P839" s="9">
        <v>40683.208333333336</v>
      </c>
      <c r="Q839" s="8" t="str">
        <f>MONTH(P839) &amp; "/" &amp; DAY(P839) &amp; "/" &amp; YEAR(P839)</f>
        <v>5/20/2011</v>
      </c>
      <c r="R839" t="b">
        <v>0</v>
      </c>
      <c r="S839" t="b">
        <v>0</v>
      </c>
      <c r="T839" t="s">
        <v>159</v>
      </c>
      <c r="U839" s="5">
        <f>E839/D839</f>
        <v>8.5288135593220336</v>
      </c>
      <c r="V839" s="13">
        <f>AVERAGE(E839:E1838)</f>
        <v>36750.644171779139</v>
      </c>
      <c r="W839" t="str" cm="1">
        <f t="array" ref="W839:X839">_xlfn.TEXTSPLIT(T839,"/")</f>
        <v>music</v>
      </c>
      <c r="X839" t="str">
        <v>jazz</v>
      </c>
      <c r="Y839" s="1">
        <v>0</v>
      </c>
      <c r="Z839">
        <v>0</v>
      </c>
      <c r="AA839">
        <v>0</v>
      </c>
      <c r="AB839">
        <v>0</v>
      </c>
    </row>
    <row r="840" spans="1:28" ht="19.5" x14ac:dyDescent="0.4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 s="9">
        <v>43370.208333333328</v>
      </c>
      <c r="L840" s="9" t="str">
        <f>MONTH(P840) &amp; "/" &amp; DAY(P840) &amp; "/" &amp; YEAR(P840)</f>
        <v>10/6/2018</v>
      </c>
      <c r="M840" s="8" t="str">
        <f>MONTH(L840) &amp; "/" &amp; DAY(L840) &amp; "/" &amp; YEAR(L840)</f>
        <v>10/6/2018</v>
      </c>
      <c r="N840" s="8" t="str">
        <f>RIGHT(M840,4)</f>
        <v>2018</v>
      </c>
      <c r="O840">
        <v>1538802000</v>
      </c>
      <c r="P840" s="9">
        <v>43379.208333333328</v>
      </c>
      <c r="Q840" s="8" t="str">
        <f>MONTH(P840) &amp; "/" &amp; DAY(P840) &amp; "/" &amp; YEAR(P840)</f>
        <v>10/6/2018</v>
      </c>
      <c r="R840" t="b">
        <v>0</v>
      </c>
      <c r="S840" t="b">
        <v>0</v>
      </c>
      <c r="T840" t="s">
        <v>33</v>
      </c>
      <c r="U840" s="5">
        <f>E840/D840</f>
        <v>1.3890625000000001</v>
      </c>
      <c r="V840" s="13">
        <f>AVERAGE(E840:E1839)</f>
        <v>36045.648148148146</v>
      </c>
      <c r="W840" t="str" cm="1">
        <f t="array" ref="W840:X840">_xlfn.TEXTSPLIT(T840,"/")</f>
        <v>theater</v>
      </c>
      <c r="X840" t="str">
        <v>plays</v>
      </c>
      <c r="Y840" s="1">
        <v>0</v>
      </c>
      <c r="Z840">
        <v>0</v>
      </c>
      <c r="AA840">
        <v>0</v>
      </c>
      <c r="AB840">
        <v>0</v>
      </c>
    </row>
    <row r="841" spans="1:28" ht="19.5" x14ac:dyDescent="0.4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 s="9">
        <v>41715.208333333336</v>
      </c>
      <c r="L841" s="9" t="str">
        <f>MONTH(P841) &amp; "/" &amp; DAY(P841) &amp; "/" &amp; YEAR(P841)</f>
        <v>5/1/2014</v>
      </c>
      <c r="M841" s="8" t="str">
        <f>MONTH(L841) &amp; "/" &amp; DAY(L841) &amp; "/" &amp; YEAR(L841)</f>
        <v>5/1/2014</v>
      </c>
      <c r="N841" s="8" t="str">
        <f>RIGHT(M841,4)</f>
        <v>2014</v>
      </c>
      <c r="O841">
        <v>1398920400</v>
      </c>
      <c r="P841" s="9">
        <v>41760.208333333336</v>
      </c>
      <c r="Q841" s="8" t="str">
        <f>MONTH(P841) &amp; "/" &amp; DAY(P841) &amp; "/" &amp; YEAR(P841)</f>
        <v>5/1/2014</v>
      </c>
      <c r="R841" t="b">
        <v>0</v>
      </c>
      <c r="S841" t="b">
        <v>1</v>
      </c>
      <c r="T841" t="s">
        <v>42</v>
      </c>
      <c r="U841" s="5">
        <f>E841/D841</f>
        <v>1.9018181818181819</v>
      </c>
      <c r="V841" s="13">
        <f>AVERAGE(E841:E1840)</f>
        <v>36214.316770186335</v>
      </c>
      <c r="W841" t="str" cm="1">
        <f t="array" ref="W841:X841">_xlfn.TEXTSPLIT(T841,"/")</f>
        <v>film &amp; video</v>
      </c>
      <c r="X841" t="str">
        <v>documentary</v>
      </c>
      <c r="Y841" s="1">
        <v>0</v>
      </c>
      <c r="Z841">
        <v>0</v>
      </c>
      <c r="AA841">
        <v>0</v>
      </c>
      <c r="AB841">
        <v>0</v>
      </c>
    </row>
    <row r="842" spans="1:28" ht="19.5" x14ac:dyDescent="0.4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 s="9">
        <v>41836.208333333336</v>
      </c>
      <c r="L842" s="9" t="str">
        <f>MONTH(P842) &amp; "/" &amp; DAY(P842) &amp; "/" &amp; YEAR(P842)</f>
        <v>7/18/2014</v>
      </c>
      <c r="M842" s="8" t="str">
        <f>MONTH(L842) &amp; "/" &amp; DAY(L842) &amp; "/" &amp; YEAR(L842)</f>
        <v>7/18/2014</v>
      </c>
      <c r="N842" s="8" t="str">
        <f>RIGHT(M842,4)</f>
        <v>2014</v>
      </c>
      <c r="O842">
        <v>1405659600</v>
      </c>
      <c r="P842" s="9">
        <v>41838.208333333336</v>
      </c>
      <c r="Q842" s="8" t="str">
        <f>MONTH(P842) &amp; "/" &amp; DAY(P842) &amp; "/" &amp; YEAR(P842)</f>
        <v>7/18/2014</v>
      </c>
      <c r="R842" t="b">
        <v>0</v>
      </c>
      <c r="S842" t="b">
        <v>1</v>
      </c>
      <c r="T842" t="s">
        <v>33</v>
      </c>
      <c r="U842" s="5">
        <f>E842/D842</f>
        <v>1.0024333619948409</v>
      </c>
      <c r="V842" s="13">
        <f>AVERAGE(E842:E1841)</f>
        <v>36349.131249999999</v>
      </c>
      <c r="W842" t="str" cm="1">
        <f t="array" ref="W842:X842">_xlfn.TEXTSPLIT(T842,"/")</f>
        <v>theater</v>
      </c>
      <c r="X842" t="str">
        <v>plays</v>
      </c>
      <c r="Y842" s="1">
        <v>0</v>
      </c>
      <c r="Z842">
        <v>0</v>
      </c>
      <c r="AA842">
        <v>0</v>
      </c>
      <c r="AB842">
        <v>0</v>
      </c>
    </row>
    <row r="843" spans="1:28" ht="19.5" x14ac:dyDescent="0.4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 s="9">
        <v>42419.25</v>
      </c>
      <c r="L843" s="9" t="str">
        <f>MONTH(P843) &amp; "/" &amp; DAY(P843) &amp; "/" &amp; YEAR(P843)</f>
        <v>3/6/2016</v>
      </c>
      <c r="M843" s="8" t="str">
        <f>MONTH(L843) &amp; "/" &amp; DAY(L843) &amp; "/" &amp; YEAR(L843)</f>
        <v>3/6/2016</v>
      </c>
      <c r="N843" s="8" t="str">
        <f>RIGHT(M843,4)</f>
        <v>2016</v>
      </c>
      <c r="O843">
        <v>1457244000</v>
      </c>
      <c r="P843" s="9">
        <v>42435.25</v>
      </c>
      <c r="Q843" s="8" t="str">
        <f>MONTH(P843) &amp; "/" &amp; DAY(P843) &amp; "/" &amp; YEAR(P843)</f>
        <v>3/6/2016</v>
      </c>
      <c r="R843" t="b">
        <v>0</v>
      </c>
      <c r="S843" t="b">
        <v>0</v>
      </c>
      <c r="T843" t="s">
        <v>28</v>
      </c>
      <c r="U843" s="5">
        <f>E843/D843</f>
        <v>1.4275824175824177</v>
      </c>
      <c r="V843" s="13">
        <f>AVERAGE(E843:E1842)</f>
        <v>35844.515723270437</v>
      </c>
      <c r="W843" t="str" cm="1">
        <f t="array" ref="W843:X843">_xlfn.TEXTSPLIT(T843,"/")</f>
        <v>technology</v>
      </c>
      <c r="X843" t="str">
        <v>web</v>
      </c>
      <c r="Y843" s="1">
        <v>0</v>
      </c>
      <c r="Z843">
        <v>0</v>
      </c>
      <c r="AA843">
        <v>0</v>
      </c>
      <c r="AB843">
        <v>0</v>
      </c>
    </row>
    <row r="844" spans="1:28" ht="33.75" x14ac:dyDescent="0.4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 s="9">
        <v>43266.208333333328</v>
      </c>
      <c r="L844" s="9" t="str">
        <f>MONTH(P844) &amp; "/" &amp; DAY(P844) &amp; "/" &amp; YEAR(P844)</f>
        <v>6/18/2018</v>
      </c>
      <c r="M844" s="8" t="str">
        <f>MONTH(L844) &amp; "/" &amp; DAY(L844) &amp; "/" &amp; YEAR(L844)</f>
        <v>6/18/2018</v>
      </c>
      <c r="N844" s="8" t="str">
        <f>RIGHT(M844,4)</f>
        <v>2018</v>
      </c>
      <c r="O844">
        <v>1529298000</v>
      </c>
      <c r="P844" s="9">
        <v>43269.208333333328</v>
      </c>
      <c r="Q844" s="8" t="str">
        <f>MONTH(P844) &amp; "/" &amp; DAY(P844) &amp; "/" &amp; YEAR(P844)</f>
        <v>6/18/2018</v>
      </c>
      <c r="R844" t="b">
        <v>0</v>
      </c>
      <c r="S844" t="b">
        <v>0</v>
      </c>
      <c r="T844" t="s">
        <v>65</v>
      </c>
      <c r="U844" s="5">
        <f>E844/D844</f>
        <v>5.6313333333333331</v>
      </c>
      <c r="V844" s="13">
        <f>AVERAGE(E844:E1843)</f>
        <v>35989.1582278481</v>
      </c>
      <c r="W844" t="str" cm="1">
        <f t="array" ref="W844:X844">_xlfn.TEXTSPLIT(T844,"/")</f>
        <v>technology</v>
      </c>
      <c r="X844" t="str">
        <v>wearables</v>
      </c>
      <c r="Y844" s="1">
        <v>0</v>
      </c>
      <c r="Z844">
        <v>0</v>
      </c>
      <c r="AA844">
        <v>0</v>
      </c>
      <c r="AB844">
        <v>0</v>
      </c>
    </row>
    <row r="845" spans="1:28" ht="33.75" x14ac:dyDescent="0.4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 s="9">
        <v>43338.208333333328</v>
      </c>
      <c r="L845" s="9" t="str">
        <f>MONTH(P845) &amp; "/" &amp; DAY(P845) &amp; "/" &amp; YEAR(P845)</f>
        <v>9/1/2018</v>
      </c>
      <c r="M845" s="8" t="str">
        <f>MONTH(L845) &amp; "/" &amp; DAY(L845) &amp; "/" &amp; YEAR(L845)</f>
        <v>9/1/2018</v>
      </c>
      <c r="N845" s="8" t="str">
        <f>RIGHT(M845,4)</f>
        <v>2018</v>
      </c>
      <c r="O845">
        <v>1535778000</v>
      </c>
      <c r="P845" s="9">
        <v>43344.208333333328</v>
      </c>
      <c r="Q845" s="8" t="str">
        <f>MONTH(P845) &amp; "/" &amp; DAY(P845) &amp; "/" &amp; YEAR(P845)</f>
        <v>9/1/2018</v>
      </c>
      <c r="R845" t="b">
        <v>0</v>
      </c>
      <c r="S845" t="b">
        <v>0</v>
      </c>
      <c r="T845" t="s">
        <v>122</v>
      </c>
      <c r="U845" s="5">
        <f>E845/D845</f>
        <v>0.30715909090909088</v>
      </c>
      <c r="V845" s="13">
        <f>AVERAGE(E845:E1844)</f>
        <v>36164.585987261147</v>
      </c>
      <c r="W845" t="str" cm="1">
        <f t="array" ref="W845:X845">_xlfn.TEXTSPLIT(T845,"/")</f>
        <v>photography</v>
      </c>
      <c r="X845" t="str">
        <v>photography books</v>
      </c>
      <c r="Y845" s="1">
        <v>0</v>
      </c>
      <c r="Z845">
        <v>0</v>
      </c>
      <c r="AA845">
        <v>0</v>
      </c>
      <c r="AB845">
        <v>1</v>
      </c>
    </row>
    <row r="846" spans="1:28" ht="19.5" x14ac:dyDescent="0.4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 s="9">
        <v>40930.25</v>
      </c>
      <c r="L846" s="9" t="str">
        <f>MONTH(P846) &amp; "/" &amp; DAY(P846) &amp; "/" &amp; YEAR(P846)</f>
        <v>1/25/2012</v>
      </c>
      <c r="M846" s="8" t="str">
        <f>MONTH(L846) &amp; "/" &amp; DAY(L846) &amp; "/" &amp; YEAR(L846)</f>
        <v>1/25/2012</v>
      </c>
      <c r="N846" s="8" t="str">
        <f>RIGHT(M846,4)</f>
        <v>2012</v>
      </c>
      <c r="O846">
        <v>1327471200</v>
      </c>
      <c r="P846" s="9">
        <v>40933.25</v>
      </c>
      <c r="Q846" s="8" t="str">
        <f>MONTH(P846) &amp; "/" &amp; DAY(P846) &amp; "/" &amp; YEAR(P846)</f>
        <v>1/25/2012</v>
      </c>
      <c r="R846" t="b">
        <v>0</v>
      </c>
      <c r="S846" t="b">
        <v>0</v>
      </c>
      <c r="T846" t="s">
        <v>42</v>
      </c>
      <c r="U846" s="5">
        <f>E846/D846</f>
        <v>0.99397727272727276</v>
      </c>
      <c r="V846" s="13">
        <f>AVERAGE(E846:E1845)</f>
        <v>36379.083333333336</v>
      </c>
      <c r="W846" t="str" cm="1">
        <f t="array" ref="W846:X846">_xlfn.TEXTSPLIT(T846,"/")</f>
        <v>film &amp; video</v>
      </c>
      <c r="X846" t="str">
        <v>documentary</v>
      </c>
      <c r="Y846" s="1">
        <v>1</v>
      </c>
      <c r="Z846">
        <v>0</v>
      </c>
      <c r="AA846">
        <v>0</v>
      </c>
      <c r="AB846">
        <v>0</v>
      </c>
    </row>
    <row r="847" spans="1:28" ht="19.5" x14ac:dyDescent="0.4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 s="9">
        <v>43235.208333333328</v>
      </c>
      <c r="L847" s="9" t="str">
        <f>MONTH(P847) &amp; "/" &amp; DAY(P847) &amp; "/" &amp; YEAR(P847)</f>
        <v>6/21/2018</v>
      </c>
      <c r="M847" s="8" t="str">
        <f>MONTH(L847) &amp; "/" &amp; DAY(L847) &amp; "/" &amp; YEAR(L847)</f>
        <v>6/21/2018</v>
      </c>
      <c r="N847" s="8" t="str">
        <f>RIGHT(M847,4)</f>
        <v>2018</v>
      </c>
      <c r="O847">
        <v>1529557200</v>
      </c>
      <c r="P847" s="9">
        <v>43272.208333333328</v>
      </c>
      <c r="Q847" s="8" t="str">
        <f>MONTH(P847) &amp; "/" &amp; DAY(P847) &amp; "/" &amp; YEAR(P847)</f>
        <v>6/21/2018</v>
      </c>
      <c r="R847" t="b">
        <v>0</v>
      </c>
      <c r="S847" t="b">
        <v>0</v>
      </c>
      <c r="T847" t="s">
        <v>28</v>
      </c>
      <c r="U847" s="5">
        <f>E847/D847</f>
        <v>1.9754935622317598</v>
      </c>
      <c r="V847" s="13">
        <f>AVERAGE(E847:E1846)</f>
        <v>36557.354838709674</v>
      </c>
      <c r="W847" t="str" cm="1">
        <f t="array" ref="W847:X847">_xlfn.TEXTSPLIT(T847,"/")</f>
        <v>technology</v>
      </c>
      <c r="X847" t="str">
        <v>web</v>
      </c>
      <c r="Y847" s="1">
        <v>0</v>
      </c>
      <c r="Z847">
        <v>0</v>
      </c>
      <c r="AA847">
        <v>0</v>
      </c>
      <c r="AB847">
        <v>0</v>
      </c>
    </row>
    <row r="848" spans="1:28" ht="19.5" x14ac:dyDescent="0.4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 s="9">
        <v>43302.208333333328</v>
      </c>
      <c r="L848" s="9" t="str">
        <f>MONTH(P848) &amp; "/" &amp; DAY(P848) &amp; "/" &amp; YEAR(P848)</f>
        <v>8/26/2018</v>
      </c>
      <c r="M848" s="8" t="str">
        <f>MONTH(L848) &amp; "/" &amp; DAY(L848) &amp; "/" &amp; YEAR(L848)</f>
        <v>8/26/2018</v>
      </c>
      <c r="N848" s="8" t="str">
        <f>RIGHT(M848,4)</f>
        <v>2018</v>
      </c>
      <c r="O848">
        <v>1535259600</v>
      </c>
      <c r="P848" s="9">
        <v>43338.208333333328</v>
      </c>
      <c r="Q848" s="8" t="str">
        <f>MONTH(P848) &amp; "/" &amp; DAY(P848) &amp; "/" &amp; YEAR(P848)</f>
        <v>8/26/2018</v>
      </c>
      <c r="R848" t="b">
        <v>1</v>
      </c>
      <c r="S848" t="b">
        <v>1</v>
      </c>
      <c r="T848" t="s">
        <v>28</v>
      </c>
      <c r="U848" s="5">
        <f>E848/D848</f>
        <v>5.085</v>
      </c>
      <c r="V848" s="13">
        <f>AVERAGE(E848:E1847)</f>
        <v>35898.071428571428</v>
      </c>
      <c r="W848" t="str" cm="1">
        <f t="array" ref="W848:X848">_xlfn.TEXTSPLIT(T848,"/")</f>
        <v>technology</v>
      </c>
      <c r="X848" t="str">
        <v>web</v>
      </c>
      <c r="Y848" s="1">
        <v>0</v>
      </c>
      <c r="Z848">
        <v>0</v>
      </c>
      <c r="AA848">
        <v>0</v>
      </c>
      <c r="AB848">
        <v>0</v>
      </c>
    </row>
    <row r="849" spans="1:28" ht="19.5" x14ac:dyDescent="0.4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 s="9">
        <v>43107.25</v>
      </c>
      <c r="L849" s="9" t="str">
        <f>MONTH(P849) &amp; "/" &amp; DAY(P849) &amp; "/" &amp; YEAR(P849)</f>
        <v>1/10/2018</v>
      </c>
      <c r="M849" s="8" t="str">
        <f>MONTH(L849) &amp; "/" &amp; DAY(L849) &amp; "/" &amp; YEAR(L849)</f>
        <v>1/10/2018</v>
      </c>
      <c r="N849" s="8" t="str">
        <f>RIGHT(M849,4)</f>
        <v>2018</v>
      </c>
      <c r="O849">
        <v>1515564000</v>
      </c>
      <c r="P849" s="9">
        <v>43110.25</v>
      </c>
      <c r="Q849" s="8" t="str">
        <f>MONTH(P849) &amp; "/" &amp; DAY(P849) &amp; "/" &amp; YEAR(P849)</f>
        <v>1/10/2018</v>
      </c>
      <c r="R849" t="b">
        <v>0</v>
      </c>
      <c r="S849" t="b">
        <v>0</v>
      </c>
      <c r="T849" t="s">
        <v>17</v>
      </c>
      <c r="U849" s="5">
        <f>E849/D849</f>
        <v>2.3774468085106384</v>
      </c>
      <c r="V849" s="13">
        <f>AVERAGE(E849:E1848)</f>
        <v>36099.464052287585</v>
      </c>
      <c r="W849" t="str" cm="1">
        <f t="array" ref="W849:X849">_xlfn.TEXTSPLIT(T849,"/")</f>
        <v>food</v>
      </c>
      <c r="X849" t="str">
        <v>food trucks</v>
      </c>
      <c r="Y849" s="1">
        <v>0</v>
      </c>
      <c r="Z849">
        <v>0</v>
      </c>
      <c r="AA849">
        <v>0</v>
      </c>
      <c r="AB849">
        <v>0</v>
      </c>
    </row>
    <row r="850" spans="1:28" ht="19.5" x14ac:dyDescent="0.4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 s="9">
        <v>40341.208333333336</v>
      </c>
      <c r="L850" s="9" t="str">
        <f>MONTH(P850) &amp; "/" &amp; DAY(P850) &amp; "/" &amp; YEAR(P850)</f>
        <v>6/21/2010</v>
      </c>
      <c r="M850" s="8" t="str">
        <f>MONTH(L850) &amp; "/" &amp; DAY(L850) &amp; "/" &amp; YEAR(L850)</f>
        <v>6/21/2010</v>
      </c>
      <c r="N850" s="8" t="str">
        <f>RIGHT(M850,4)</f>
        <v>2010</v>
      </c>
      <c r="O850">
        <v>1277096400</v>
      </c>
      <c r="P850" s="9">
        <v>40350.208333333336</v>
      </c>
      <c r="Q850" s="8" t="str">
        <f>MONTH(P850) &amp; "/" &amp; DAY(P850) &amp; "/" &amp; YEAR(P850)</f>
        <v>6/21/2010</v>
      </c>
      <c r="R850" t="b">
        <v>0</v>
      </c>
      <c r="S850" t="b">
        <v>0</v>
      </c>
      <c r="T850" t="s">
        <v>53</v>
      </c>
      <c r="U850" s="5">
        <f>E850/D850</f>
        <v>3.3846875000000001</v>
      </c>
      <c r="V850" s="13">
        <f>AVERAGE(E850:E1849)</f>
        <v>36263.447368421053</v>
      </c>
      <c r="W850" t="str" cm="1">
        <f t="array" ref="W850:X850">_xlfn.TEXTSPLIT(T850,"/")</f>
        <v>film &amp; video</v>
      </c>
      <c r="X850" t="str">
        <v>drama</v>
      </c>
      <c r="Y850" s="1">
        <v>0</v>
      </c>
      <c r="Z850">
        <v>0</v>
      </c>
      <c r="AA850">
        <v>0</v>
      </c>
      <c r="AB850">
        <v>0</v>
      </c>
    </row>
    <row r="851" spans="1:28" ht="19.5" x14ac:dyDescent="0.4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 s="9">
        <v>40948.25</v>
      </c>
      <c r="L851" s="9" t="str">
        <f>MONTH(P851) &amp; "/" &amp; DAY(P851) &amp; "/" &amp; YEAR(P851)</f>
        <v>2/12/2012</v>
      </c>
      <c r="M851" s="8" t="str">
        <f>MONTH(L851) &amp; "/" &amp; DAY(L851) &amp; "/" &amp; YEAR(L851)</f>
        <v>2/12/2012</v>
      </c>
      <c r="N851" s="8" t="str">
        <f>RIGHT(M851,4)</f>
        <v>2012</v>
      </c>
      <c r="O851">
        <v>1329026400</v>
      </c>
      <c r="P851" s="9">
        <v>40951.25</v>
      </c>
      <c r="Q851" s="8" t="str">
        <f>MONTH(P851) &amp; "/" &amp; DAY(P851) &amp; "/" &amp; YEAR(P851)</f>
        <v>2/12/2012</v>
      </c>
      <c r="R851" t="b">
        <v>0</v>
      </c>
      <c r="S851" t="b">
        <v>1</v>
      </c>
      <c r="T851" t="s">
        <v>60</v>
      </c>
      <c r="U851" s="5">
        <f>E851/D851</f>
        <v>1.3308955223880596</v>
      </c>
      <c r="V851" s="13">
        <f>AVERAGE(E851:E1850)</f>
        <v>36431.874172185431</v>
      </c>
      <c r="W851" t="str" cm="1">
        <f t="array" ref="W851:X851">_xlfn.TEXTSPLIT(T851,"/")</f>
        <v>music</v>
      </c>
      <c r="X851" t="str">
        <v>indie rock</v>
      </c>
      <c r="Y851" s="1">
        <v>0</v>
      </c>
      <c r="Z851">
        <v>0</v>
      </c>
      <c r="AA851">
        <v>0</v>
      </c>
      <c r="AB851">
        <v>0</v>
      </c>
    </row>
    <row r="852" spans="1:28" ht="19.5" x14ac:dyDescent="0.4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 s="9">
        <v>40866.25</v>
      </c>
      <c r="L852" s="9" t="str">
        <f>MONTH(P852) &amp; "/" &amp; DAY(P852) &amp; "/" &amp; YEAR(P852)</f>
        <v>12/4/2011</v>
      </c>
      <c r="M852" s="8" t="str">
        <f>MONTH(L852) &amp; "/" &amp; DAY(L852) &amp; "/" &amp; YEAR(L852)</f>
        <v>12/4/2011</v>
      </c>
      <c r="N852" s="8" t="str">
        <f>RIGHT(M852,4)</f>
        <v>2011</v>
      </c>
      <c r="O852">
        <v>1322978400</v>
      </c>
      <c r="P852" s="9">
        <v>40881.25</v>
      </c>
      <c r="Q852" s="8" t="str">
        <f>MONTH(P852) &amp; "/" &amp; DAY(P852) &amp; "/" &amp; YEAR(P852)</f>
        <v>12/4/2011</v>
      </c>
      <c r="R852" t="b">
        <v>1</v>
      </c>
      <c r="S852" t="b">
        <v>0</v>
      </c>
      <c r="T852" t="s">
        <v>23</v>
      </c>
      <c r="U852" s="5">
        <f>E852/D852</f>
        <v>0.01</v>
      </c>
      <c r="V852" s="13">
        <f>AVERAGE(E852:E1851)</f>
        <v>36615.306666666664</v>
      </c>
      <c r="W852" t="str" cm="1">
        <f t="array" ref="W852:X852">_xlfn.TEXTSPLIT(T852,"/")</f>
        <v>music</v>
      </c>
      <c r="X852" t="str">
        <v>rock</v>
      </c>
      <c r="Y852" s="1">
        <v>0</v>
      </c>
      <c r="Z852">
        <v>0</v>
      </c>
      <c r="AA852">
        <v>0</v>
      </c>
      <c r="AB852">
        <v>1</v>
      </c>
    </row>
    <row r="853" spans="1:28" ht="33.75" x14ac:dyDescent="0.4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 s="9">
        <v>41031.208333333336</v>
      </c>
      <c r="L853" s="9" t="str">
        <f>MONTH(P853) &amp; "/" &amp; DAY(P853) &amp; "/" &amp; YEAR(P853)</f>
        <v>6/4/2012</v>
      </c>
      <c r="M853" s="8" t="str">
        <f>MONTH(L853) &amp; "/" &amp; DAY(L853) &amp; "/" &amp; YEAR(L853)</f>
        <v>6/4/2012</v>
      </c>
      <c r="N853" s="8" t="str">
        <f>RIGHT(M853,4)</f>
        <v>2012</v>
      </c>
      <c r="O853">
        <v>1338786000</v>
      </c>
      <c r="P853" s="9">
        <v>41064.208333333336</v>
      </c>
      <c r="Q853" s="8" t="str">
        <f>MONTH(P853) &amp; "/" &amp; DAY(P853) &amp; "/" &amp; YEAR(P853)</f>
        <v>6/4/2012</v>
      </c>
      <c r="R853" t="b">
        <v>0</v>
      </c>
      <c r="S853" t="b">
        <v>0</v>
      </c>
      <c r="T853" t="s">
        <v>50</v>
      </c>
      <c r="U853" s="5">
        <f>E853/D853</f>
        <v>2.0779999999999998</v>
      </c>
      <c r="V853" s="13">
        <f>AVERAGE(E853:E1852)</f>
        <v>36861.040268456374</v>
      </c>
      <c r="W853" t="str" cm="1">
        <f t="array" ref="W853:X853">_xlfn.TEXTSPLIT(T853,"/")</f>
        <v>music</v>
      </c>
      <c r="X853" t="str">
        <v>electric music</v>
      </c>
      <c r="Y853" s="1">
        <v>0</v>
      </c>
      <c r="Z853">
        <v>0</v>
      </c>
      <c r="AA853">
        <v>0</v>
      </c>
      <c r="AB853">
        <v>0</v>
      </c>
    </row>
    <row r="854" spans="1:28" ht="19.5" x14ac:dyDescent="0.4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 s="9">
        <v>40740.208333333336</v>
      </c>
      <c r="L854" s="9" t="str">
        <f>MONTH(P854) &amp; "/" &amp; DAY(P854) &amp; "/" &amp; YEAR(P854)</f>
        <v>7/26/2011</v>
      </c>
      <c r="M854" s="8" t="str">
        <f>MONTH(L854) &amp; "/" &amp; DAY(L854) &amp; "/" &amp; YEAR(L854)</f>
        <v>7/26/2011</v>
      </c>
      <c r="N854" s="8" t="str">
        <f>RIGHT(M854,4)</f>
        <v>2011</v>
      </c>
      <c r="O854">
        <v>1311656400</v>
      </c>
      <c r="P854" s="9">
        <v>40750.208333333336</v>
      </c>
      <c r="Q854" s="8" t="str">
        <f>MONTH(P854) &amp; "/" &amp; DAY(P854) &amp; "/" &amp; YEAR(P854)</f>
        <v>7/26/2011</v>
      </c>
      <c r="R854" t="b">
        <v>0</v>
      </c>
      <c r="S854" t="b">
        <v>1</v>
      </c>
      <c r="T854" t="s">
        <v>89</v>
      </c>
      <c r="U854" s="5">
        <f>E854/D854</f>
        <v>0.51122448979591839</v>
      </c>
      <c r="V854" s="13">
        <f>AVERAGE(E854:E1853)</f>
        <v>37025.858108108107</v>
      </c>
      <c r="W854" t="str" cm="1">
        <f t="array" ref="W854:X854">_xlfn.TEXTSPLIT(T854,"/")</f>
        <v>games</v>
      </c>
      <c r="X854" t="str">
        <v>video games</v>
      </c>
      <c r="Y854" s="1">
        <v>0</v>
      </c>
      <c r="Z854">
        <v>0</v>
      </c>
      <c r="AA854">
        <v>0</v>
      </c>
      <c r="AB854">
        <v>1</v>
      </c>
    </row>
    <row r="855" spans="1:28" ht="19.5" x14ac:dyDescent="0.4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 s="9">
        <v>40714.208333333336</v>
      </c>
      <c r="L855" s="9" t="str">
        <f>MONTH(P855) &amp; "/" &amp; DAY(P855) &amp; "/" &amp; YEAR(P855)</f>
        <v>6/25/2011</v>
      </c>
      <c r="M855" s="8" t="str">
        <f>MONTH(L855) &amp; "/" &amp; DAY(L855) &amp; "/" &amp; YEAR(L855)</f>
        <v>6/25/2011</v>
      </c>
      <c r="N855" s="8" t="str">
        <f>RIGHT(M855,4)</f>
        <v>2011</v>
      </c>
      <c r="O855">
        <v>1308978000</v>
      </c>
      <c r="P855" s="9">
        <v>40719.208333333336</v>
      </c>
      <c r="Q855" s="8" t="str">
        <f>MONTH(P855) &amp; "/" &amp; DAY(P855) &amp; "/" &amp; YEAR(P855)</f>
        <v>6/25/2011</v>
      </c>
      <c r="R855" t="b">
        <v>0</v>
      </c>
      <c r="S855" t="b">
        <v>1</v>
      </c>
      <c r="T855" t="s">
        <v>60</v>
      </c>
      <c r="U855" s="5">
        <f>E855/D855</f>
        <v>6.5205847953216374</v>
      </c>
      <c r="V855" s="13">
        <f>AVERAGE(E855:E1854)</f>
        <v>37260.693877551021</v>
      </c>
      <c r="W855" t="str" cm="1">
        <f t="array" ref="W855:X855">_xlfn.TEXTSPLIT(T855,"/")</f>
        <v>music</v>
      </c>
      <c r="X855" t="str">
        <v>indie rock</v>
      </c>
      <c r="Y855" s="1">
        <v>0</v>
      </c>
      <c r="Z855">
        <v>0</v>
      </c>
      <c r="AA855">
        <v>0</v>
      </c>
      <c r="AB855">
        <v>0</v>
      </c>
    </row>
    <row r="856" spans="1:28" ht="19.5" x14ac:dyDescent="0.4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 s="9">
        <v>43787.25</v>
      </c>
      <c r="L856" s="9" t="str">
        <f>MONTH(P856) &amp; "/" &amp; DAY(P856) &amp; "/" &amp; YEAR(P856)</f>
        <v>12/15/2019</v>
      </c>
      <c r="M856" s="8" t="str">
        <f>MONTH(L856) &amp; "/" &amp; DAY(L856) &amp; "/" &amp; YEAR(L856)</f>
        <v>12/15/2019</v>
      </c>
      <c r="N856" s="8" t="str">
        <f>RIGHT(M856,4)</f>
        <v>2019</v>
      </c>
      <c r="O856">
        <v>1576389600</v>
      </c>
      <c r="P856" s="9">
        <v>43814.25</v>
      </c>
      <c r="Q856" s="8" t="str">
        <f>MONTH(P856) &amp; "/" &amp; DAY(P856) &amp; "/" &amp; YEAR(P856)</f>
        <v>12/15/2019</v>
      </c>
      <c r="R856" t="b">
        <v>0</v>
      </c>
      <c r="S856" t="b">
        <v>0</v>
      </c>
      <c r="T856" t="s">
        <v>119</v>
      </c>
      <c r="U856" s="5">
        <f>E856/D856</f>
        <v>1.1363099415204678</v>
      </c>
      <c r="V856" s="13">
        <f>AVERAGE(E856:E1855)</f>
        <v>36752.191780821915</v>
      </c>
      <c r="W856" t="str" cm="1">
        <f t="array" ref="W856:X856">_xlfn.TEXTSPLIT(T856,"/")</f>
        <v>publishing</v>
      </c>
      <c r="X856" t="str">
        <v>fiction</v>
      </c>
      <c r="Y856" s="1">
        <v>0</v>
      </c>
      <c r="Z856">
        <v>0</v>
      </c>
      <c r="AA856">
        <v>0</v>
      </c>
      <c r="AB856">
        <v>0</v>
      </c>
    </row>
    <row r="857" spans="1:28" ht="19.5" x14ac:dyDescent="0.4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 s="9">
        <v>40712.208333333336</v>
      </c>
      <c r="L857" s="9" t="str">
        <f>MONTH(P857) &amp; "/" &amp; DAY(P857) &amp; "/" &amp; YEAR(P857)</f>
        <v>7/19/2011</v>
      </c>
      <c r="M857" s="8" t="str">
        <f>MONTH(L857) &amp; "/" &amp; DAY(L857) &amp; "/" &amp; YEAR(L857)</f>
        <v>7/19/2011</v>
      </c>
      <c r="N857" s="8" t="str">
        <f>RIGHT(M857,4)</f>
        <v>2011</v>
      </c>
      <c r="O857">
        <v>1311051600</v>
      </c>
      <c r="P857" s="9">
        <v>40743.208333333336</v>
      </c>
      <c r="Q857" s="8" t="str">
        <f>MONTH(P857) &amp; "/" &amp; DAY(P857) &amp; "/" &amp; YEAR(P857)</f>
        <v>7/19/2011</v>
      </c>
      <c r="R857" t="b">
        <v>0</v>
      </c>
      <c r="S857" t="b">
        <v>0</v>
      </c>
      <c r="T857" t="s">
        <v>33</v>
      </c>
      <c r="U857" s="5">
        <f>E857/D857</f>
        <v>1.0237606837606839</v>
      </c>
      <c r="V857" s="13">
        <f>AVERAGE(E857:E1856)</f>
        <v>35665.593103448278</v>
      </c>
      <c r="W857" t="str" cm="1">
        <f t="array" ref="W857:X857">_xlfn.TEXTSPLIT(T857,"/")</f>
        <v>theater</v>
      </c>
      <c r="X857" t="str">
        <v>plays</v>
      </c>
      <c r="Y857" s="1">
        <v>0</v>
      </c>
      <c r="Z857">
        <v>0</v>
      </c>
      <c r="AA857">
        <v>0</v>
      </c>
      <c r="AB857">
        <v>0</v>
      </c>
    </row>
    <row r="858" spans="1:28" ht="19.5" x14ac:dyDescent="0.4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 s="9">
        <v>41023.208333333336</v>
      </c>
      <c r="L858" s="9" t="str">
        <f>MONTH(P858) &amp; "/" &amp; DAY(P858) &amp; "/" &amp; YEAR(P858)</f>
        <v>5/11/2012</v>
      </c>
      <c r="M858" s="8" t="str">
        <f>MONTH(L858) &amp; "/" &amp; DAY(L858) &amp; "/" &amp; YEAR(L858)</f>
        <v>5/11/2012</v>
      </c>
      <c r="N858" s="8" t="str">
        <f>RIGHT(M858,4)</f>
        <v>2012</v>
      </c>
      <c r="O858">
        <v>1336712400</v>
      </c>
      <c r="P858" s="9">
        <v>41040.208333333336</v>
      </c>
      <c r="Q858" s="8" t="str">
        <f>MONTH(P858) &amp; "/" &amp; DAY(P858) &amp; "/" &amp; YEAR(P858)</f>
        <v>5/11/2012</v>
      </c>
      <c r="R858" t="b">
        <v>0</v>
      </c>
      <c r="S858" t="b">
        <v>0</v>
      </c>
      <c r="T858" t="s">
        <v>17</v>
      </c>
      <c r="U858" s="5">
        <f>E858/D858</f>
        <v>3.5658333333333334</v>
      </c>
      <c r="V858" s="13">
        <f>AVERAGE(E858:E1857)</f>
        <v>35746.909722222219</v>
      </c>
      <c r="W858" t="str" cm="1">
        <f t="array" ref="W858:X858">_xlfn.TEXTSPLIT(T858,"/")</f>
        <v>food</v>
      </c>
      <c r="X858" t="str">
        <v>food trucks</v>
      </c>
      <c r="Y858" s="1">
        <v>0</v>
      </c>
      <c r="Z858">
        <v>0</v>
      </c>
      <c r="AA858">
        <v>0</v>
      </c>
      <c r="AB858">
        <v>0</v>
      </c>
    </row>
    <row r="859" spans="1:28" ht="33.75" x14ac:dyDescent="0.4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 s="9">
        <v>40944.25</v>
      </c>
      <c r="L859" s="9" t="str">
        <f>MONTH(P859) &amp; "/" &amp; DAY(P859) &amp; "/" &amp; YEAR(P859)</f>
        <v>2/28/2012</v>
      </c>
      <c r="M859" s="8" t="str">
        <f>MONTH(L859) &amp; "/" &amp; DAY(L859) &amp; "/" &amp; YEAR(L859)</f>
        <v>2/28/2012</v>
      </c>
      <c r="N859" s="8" t="str">
        <f>RIGHT(M859,4)</f>
        <v>2012</v>
      </c>
      <c r="O859">
        <v>1330408800</v>
      </c>
      <c r="P859" s="9">
        <v>40967.25</v>
      </c>
      <c r="Q859" s="8" t="str">
        <f>MONTH(P859) &amp; "/" &amp; DAY(P859) &amp; "/" &amp; YEAR(P859)</f>
        <v>2/28/2012</v>
      </c>
      <c r="R859" t="b">
        <v>1</v>
      </c>
      <c r="S859" t="b">
        <v>0</v>
      </c>
      <c r="T859" t="s">
        <v>100</v>
      </c>
      <c r="U859" s="5">
        <f>E859/D859</f>
        <v>1.3986792452830188</v>
      </c>
      <c r="V859" s="13">
        <f>AVERAGE(E859:E1858)</f>
        <v>35937.041958041955</v>
      </c>
      <c r="W859" t="str" cm="1">
        <f t="array" ref="W859:X859">_xlfn.TEXTSPLIT(T859,"/")</f>
        <v>film &amp; video</v>
      </c>
      <c r="X859" t="str">
        <v>shorts</v>
      </c>
      <c r="Y859" s="1">
        <v>0</v>
      </c>
      <c r="Z859">
        <v>0</v>
      </c>
      <c r="AA859">
        <v>0</v>
      </c>
      <c r="AB859">
        <v>0</v>
      </c>
    </row>
    <row r="860" spans="1:28" ht="33.75" x14ac:dyDescent="0.4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 s="9">
        <v>43211.208333333328</v>
      </c>
      <c r="L860" s="9" t="str">
        <f>MONTH(P860) &amp; "/" &amp; DAY(P860) &amp; "/" &amp; YEAR(P860)</f>
        <v>4/28/2018</v>
      </c>
      <c r="M860" s="8" t="str">
        <f>MONTH(L860) &amp; "/" &amp; DAY(L860) &amp; "/" &amp; YEAR(L860)</f>
        <v>4/28/2018</v>
      </c>
      <c r="N860" s="8" t="str">
        <f>RIGHT(M860,4)</f>
        <v>2018</v>
      </c>
      <c r="O860">
        <v>1524891600</v>
      </c>
      <c r="P860" s="9">
        <v>43218.208333333328</v>
      </c>
      <c r="Q860" s="8" t="str">
        <f>MONTH(P860) &amp; "/" &amp; DAY(P860) &amp; "/" &amp; YEAR(P860)</f>
        <v>4/28/2018</v>
      </c>
      <c r="R860" t="b">
        <v>1</v>
      </c>
      <c r="S860" t="b">
        <v>0</v>
      </c>
      <c r="T860" t="s">
        <v>17</v>
      </c>
      <c r="U860" s="5">
        <f>E860/D860</f>
        <v>0.69450000000000001</v>
      </c>
      <c r="V860" s="13">
        <f>AVERAGE(E860:E1859)</f>
        <v>36137.915492957749</v>
      </c>
      <c r="W860" t="str" cm="1">
        <f t="array" ref="W860:X860">_xlfn.TEXTSPLIT(T860,"/")</f>
        <v>food</v>
      </c>
      <c r="X860" t="str">
        <v>food trucks</v>
      </c>
      <c r="Y860" s="1">
        <v>0</v>
      </c>
      <c r="Z860">
        <v>0</v>
      </c>
      <c r="AA860">
        <v>0</v>
      </c>
      <c r="AB860">
        <v>1</v>
      </c>
    </row>
    <row r="861" spans="1:28" ht="33.75" x14ac:dyDescent="0.4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 s="9">
        <v>41334.25</v>
      </c>
      <c r="L861" s="9" t="str">
        <f>MONTH(P861) &amp; "/" &amp; DAY(P861) &amp; "/" &amp; YEAR(P861)</f>
        <v>3/19/2013</v>
      </c>
      <c r="M861" s="8" t="str">
        <f>MONTH(L861) &amp; "/" &amp; DAY(L861) &amp; "/" &amp; YEAR(L861)</f>
        <v>3/19/2013</v>
      </c>
      <c r="N861" s="8" t="str">
        <f>RIGHT(M861,4)</f>
        <v>2013</v>
      </c>
      <c r="O861">
        <v>1363669200</v>
      </c>
      <c r="P861" s="9">
        <v>41352.208333333336</v>
      </c>
      <c r="Q861" s="8" t="str">
        <f>MONTH(P861) &amp; "/" &amp; DAY(P861) &amp; "/" &amp; YEAR(P861)</f>
        <v>3/19/2013</v>
      </c>
      <c r="R861" t="b">
        <v>0</v>
      </c>
      <c r="S861" t="b">
        <v>1</v>
      </c>
      <c r="T861" t="s">
        <v>33</v>
      </c>
      <c r="U861" s="5">
        <f>E861/D861</f>
        <v>0.35534246575342465</v>
      </c>
      <c r="V861" s="13">
        <f>AVERAGE(E861:E1860)</f>
        <v>36374.51063829787</v>
      </c>
      <c r="W861" t="str" cm="1">
        <f t="array" ref="W861:X861">_xlfn.TEXTSPLIT(T861,"/")</f>
        <v>theater</v>
      </c>
      <c r="X861" t="str">
        <v>plays</v>
      </c>
      <c r="Y861" s="1">
        <v>0</v>
      </c>
      <c r="Z861">
        <v>0</v>
      </c>
      <c r="AA861">
        <v>0</v>
      </c>
      <c r="AB861">
        <v>1</v>
      </c>
    </row>
    <row r="862" spans="1:28" ht="33.75" x14ac:dyDescent="0.4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 s="9">
        <v>43515.25</v>
      </c>
      <c r="L862" s="9" t="str">
        <f>MONTH(P862) &amp; "/" &amp; DAY(P862) &amp; "/" &amp; YEAR(P862)</f>
        <v>3/1/2019</v>
      </c>
      <c r="M862" s="8" t="str">
        <f>MONTH(L862) &amp; "/" &amp; DAY(L862) &amp; "/" &amp; YEAR(L862)</f>
        <v>3/1/2019</v>
      </c>
      <c r="N862" s="8" t="str">
        <f>RIGHT(M862,4)</f>
        <v>2019</v>
      </c>
      <c r="O862">
        <v>1551420000</v>
      </c>
      <c r="P862" s="9">
        <v>43525.25</v>
      </c>
      <c r="Q862" s="8" t="str">
        <f>MONTH(P862) &amp; "/" &amp; DAY(P862) &amp; "/" &amp; YEAR(P862)</f>
        <v>3/1/2019</v>
      </c>
      <c r="R862" t="b">
        <v>0</v>
      </c>
      <c r="S862" t="b">
        <v>1</v>
      </c>
      <c r="T862" t="s">
        <v>65</v>
      </c>
      <c r="U862" s="5">
        <f>E862/D862</f>
        <v>2.5165000000000002</v>
      </c>
      <c r="V862" s="13">
        <f>AVERAGE(E862:E1861)</f>
        <v>36615.800000000003</v>
      </c>
      <c r="W862" t="str" cm="1">
        <f t="array" ref="W862:X862">_xlfn.TEXTSPLIT(T862,"/")</f>
        <v>technology</v>
      </c>
      <c r="X862" t="str">
        <v>wearables</v>
      </c>
      <c r="Y862" s="1">
        <v>0</v>
      </c>
      <c r="Z862">
        <v>0</v>
      </c>
      <c r="AA862">
        <v>0</v>
      </c>
      <c r="AB862">
        <v>0</v>
      </c>
    </row>
    <row r="863" spans="1:28" ht="19.5" x14ac:dyDescent="0.4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 s="9">
        <v>40258.208333333336</v>
      </c>
      <c r="L863" s="9" t="str">
        <f>MONTH(P863) &amp; "/" &amp; DAY(P863) &amp; "/" &amp; YEAR(P863)</f>
        <v>3/29/2010</v>
      </c>
      <c r="M863" s="8" t="str">
        <f>MONTH(L863) &amp; "/" &amp; DAY(L863) &amp; "/" &amp; YEAR(L863)</f>
        <v>3/29/2010</v>
      </c>
      <c r="N863" s="8" t="str">
        <f>RIGHT(M863,4)</f>
        <v>2010</v>
      </c>
      <c r="O863">
        <v>1269838800</v>
      </c>
      <c r="P863" s="9">
        <v>40266.208333333336</v>
      </c>
      <c r="Q863" s="8" t="str">
        <f>MONTH(P863) &amp; "/" &amp; DAY(P863) &amp; "/" &amp; YEAR(P863)</f>
        <v>3/29/2010</v>
      </c>
      <c r="R863" t="b">
        <v>0</v>
      </c>
      <c r="S863" t="b">
        <v>0</v>
      </c>
      <c r="T863" t="s">
        <v>33</v>
      </c>
      <c r="U863" s="5">
        <f>E863/D863</f>
        <v>1.0587500000000001</v>
      </c>
      <c r="V863" s="13">
        <f>AVERAGE(E863:E1862)</f>
        <v>36843.01438848921</v>
      </c>
      <c r="W863" t="str" cm="1">
        <f t="array" ref="W863:X863">_xlfn.TEXTSPLIT(T863,"/")</f>
        <v>theater</v>
      </c>
      <c r="X863" t="str">
        <v>plays</v>
      </c>
      <c r="Y863" s="1">
        <v>0</v>
      </c>
      <c r="Z863">
        <v>0</v>
      </c>
      <c r="AA863">
        <v>0</v>
      </c>
      <c r="AB863">
        <v>0</v>
      </c>
    </row>
    <row r="864" spans="1:28" ht="19.5" x14ac:dyDescent="0.4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 s="9">
        <v>40756.208333333336</v>
      </c>
      <c r="L864" s="9" t="str">
        <f>MONTH(P864) &amp; "/" &amp; DAY(P864) &amp; "/" &amp; YEAR(P864)</f>
        <v>8/5/2011</v>
      </c>
      <c r="M864" s="8" t="str">
        <f>MONTH(L864) &amp; "/" &amp; DAY(L864) &amp; "/" &amp; YEAR(L864)</f>
        <v>8/5/2011</v>
      </c>
      <c r="N864" s="8" t="str">
        <f>RIGHT(M864,4)</f>
        <v>2011</v>
      </c>
      <c r="O864">
        <v>1312520400</v>
      </c>
      <c r="P864" s="9">
        <v>40760.208333333336</v>
      </c>
      <c r="Q864" s="8" t="str">
        <f>MONTH(P864) &amp; "/" &amp; DAY(P864) &amp; "/" &amp; YEAR(P864)</f>
        <v>8/5/2011</v>
      </c>
      <c r="R864" t="b">
        <v>0</v>
      </c>
      <c r="S864" t="b">
        <v>0</v>
      </c>
      <c r="T864" t="s">
        <v>33</v>
      </c>
      <c r="U864" s="5">
        <f>E864/D864</f>
        <v>1.8742857142857143</v>
      </c>
      <c r="V864" s="13">
        <f>AVERAGE(E864:E1863)</f>
        <v>37042.478260869568</v>
      </c>
      <c r="W864" t="str" cm="1">
        <f t="array" ref="W864:X864">_xlfn.TEXTSPLIT(T864,"/")</f>
        <v>theater</v>
      </c>
      <c r="X864" t="str">
        <v>plays</v>
      </c>
      <c r="Y864" s="1">
        <v>0</v>
      </c>
      <c r="Z864">
        <v>0</v>
      </c>
      <c r="AA864">
        <v>0</v>
      </c>
      <c r="AB864">
        <v>0</v>
      </c>
    </row>
    <row r="865" spans="1:28" ht="19.5" x14ac:dyDescent="0.4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 s="9">
        <v>42172.208333333328</v>
      </c>
      <c r="L865" s="9" t="str">
        <f>MONTH(P865) &amp; "/" &amp; DAY(P865) &amp; "/" &amp; YEAR(P865)</f>
        <v>7/10/2015</v>
      </c>
      <c r="M865" s="8" t="str">
        <f>MONTH(L865) &amp; "/" &amp; DAY(L865) &amp; "/" &amp; YEAR(L865)</f>
        <v>7/10/2015</v>
      </c>
      <c r="N865" s="8" t="str">
        <f>RIGHT(M865,4)</f>
        <v>2015</v>
      </c>
      <c r="O865">
        <v>1436504400</v>
      </c>
      <c r="P865" s="9">
        <v>42195.208333333328</v>
      </c>
      <c r="Q865" s="8" t="str">
        <f>MONTH(P865) &amp; "/" &amp; DAY(P865) &amp; "/" &amp; YEAR(P865)</f>
        <v>7/10/2015</v>
      </c>
      <c r="R865" t="b">
        <v>0</v>
      </c>
      <c r="S865" t="b">
        <v>1</v>
      </c>
      <c r="T865" t="s">
        <v>269</v>
      </c>
      <c r="U865" s="5">
        <f>E865/D865</f>
        <v>3.8678571428571429</v>
      </c>
      <c r="V865" s="13">
        <f>AVERAGE(E865:E1864)</f>
        <v>37264.97810218978</v>
      </c>
      <c r="W865" t="str" cm="1">
        <f t="array" ref="W865:X865">_xlfn.TEXTSPLIT(T865,"/")</f>
        <v>film &amp; video</v>
      </c>
      <c r="X865" t="str">
        <v>television</v>
      </c>
      <c r="Y865" s="1">
        <v>0</v>
      </c>
      <c r="Z865">
        <v>0</v>
      </c>
      <c r="AA865">
        <v>0</v>
      </c>
      <c r="AB865">
        <v>0</v>
      </c>
    </row>
    <row r="866" spans="1:28" ht="19.5" x14ac:dyDescent="0.4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 s="9">
        <v>42601.208333333328</v>
      </c>
      <c r="L866" s="9" t="str">
        <f>MONTH(P866) &amp; "/" &amp; DAY(P866) &amp; "/" &amp; YEAR(P866)</f>
        <v>8/24/2016</v>
      </c>
      <c r="M866" s="8" t="str">
        <f>MONTH(L866) &amp; "/" &amp; DAY(L866) &amp; "/" &amp; YEAR(L866)</f>
        <v>8/24/2016</v>
      </c>
      <c r="N866" s="8" t="str">
        <f>RIGHT(M866,4)</f>
        <v>2016</v>
      </c>
      <c r="O866">
        <v>1472014800</v>
      </c>
      <c r="P866" s="9">
        <v>42606.208333333328</v>
      </c>
      <c r="Q866" s="8" t="str">
        <f>MONTH(P866) &amp; "/" &amp; DAY(P866) &amp; "/" &amp; YEAR(P866)</f>
        <v>8/24/2016</v>
      </c>
      <c r="R866" t="b">
        <v>0</v>
      </c>
      <c r="S866" t="b">
        <v>0</v>
      </c>
      <c r="T866" t="s">
        <v>100</v>
      </c>
      <c r="U866" s="5">
        <f>E866/D866</f>
        <v>3.4707142857142856</v>
      </c>
      <c r="V866" s="13">
        <f>AVERAGE(E866:E1865)</f>
        <v>37499.169117647056</v>
      </c>
      <c r="W866" t="str" cm="1">
        <f t="array" ref="W866:X866">_xlfn.TEXTSPLIT(T866,"/")</f>
        <v>film &amp; video</v>
      </c>
      <c r="X866" t="str">
        <v>shorts</v>
      </c>
      <c r="Y866" s="1">
        <v>0</v>
      </c>
      <c r="Z866">
        <v>0</v>
      </c>
      <c r="AA866">
        <v>0</v>
      </c>
      <c r="AB866">
        <v>0</v>
      </c>
    </row>
    <row r="867" spans="1:28" ht="19.5" x14ac:dyDescent="0.4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 s="9">
        <v>41897.208333333336</v>
      </c>
      <c r="L867" s="9" t="str">
        <f>MONTH(P867) &amp; "/" &amp; DAY(P867) &amp; "/" &amp; YEAR(P867)</f>
        <v>9/24/2014</v>
      </c>
      <c r="M867" s="8" t="str">
        <f>MONTH(L867) &amp; "/" &amp; DAY(L867) &amp; "/" &amp; YEAR(L867)</f>
        <v>9/24/2014</v>
      </c>
      <c r="N867" s="8" t="str">
        <f>RIGHT(M867,4)</f>
        <v>2014</v>
      </c>
      <c r="O867">
        <v>1411534800</v>
      </c>
      <c r="P867" s="9">
        <v>41906.208333333336</v>
      </c>
      <c r="Q867" s="8" t="str">
        <f>MONTH(P867) &amp; "/" &amp; DAY(P867) &amp; "/" &amp; YEAR(P867)</f>
        <v>9/24/2014</v>
      </c>
      <c r="R867" t="b">
        <v>0</v>
      </c>
      <c r="S867" t="b">
        <v>0</v>
      </c>
      <c r="T867" t="s">
        <v>33</v>
      </c>
      <c r="U867" s="5">
        <f>E867/D867</f>
        <v>1.8582098765432098</v>
      </c>
      <c r="V867" s="13">
        <f>AVERAGE(E867:E1866)</f>
        <v>37668.962962962964</v>
      </c>
      <c r="W867" t="str" cm="1">
        <f t="array" ref="W867:X867">_xlfn.TEXTSPLIT(T867,"/")</f>
        <v>theater</v>
      </c>
      <c r="X867" t="str">
        <v>plays</v>
      </c>
      <c r="Y867" s="1">
        <v>0</v>
      </c>
      <c r="Z867">
        <v>0</v>
      </c>
      <c r="AA867">
        <v>0</v>
      </c>
      <c r="AB867">
        <v>0</v>
      </c>
    </row>
    <row r="868" spans="1:28" ht="19.5" x14ac:dyDescent="0.4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 s="9">
        <v>40671.208333333336</v>
      </c>
      <c r="L868" s="9" t="str">
        <f>MONTH(P868) &amp; "/" &amp; DAY(P868) &amp; "/" &amp; YEAR(P868)</f>
        <v>5/9/2011</v>
      </c>
      <c r="M868" s="8" t="str">
        <f>MONTH(L868) &amp; "/" &amp; DAY(L868) &amp; "/" &amp; YEAR(L868)</f>
        <v>5/9/2011</v>
      </c>
      <c r="N868" s="8" t="str">
        <f>RIGHT(M868,4)</f>
        <v>2011</v>
      </c>
      <c r="O868">
        <v>1304917200</v>
      </c>
      <c r="P868" s="9">
        <v>40672.208333333336</v>
      </c>
      <c r="Q868" s="8" t="str">
        <f>MONTH(P868) &amp; "/" &amp; DAY(P868) &amp; "/" &amp; YEAR(P868)</f>
        <v>5/9/2011</v>
      </c>
      <c r="R868" t="b">
        <v>0</v>
      </c>
      <c r="S868" t="b">
        <v>0</v>
      </c>
      <c r="T868" t="s">
        <v>122</v>
      </c>
      <c r="U868" s="5">
        <f>E868/D868</f>
        <v>0.43241247264770238</v>
      </c>
      <c r="V868" s="13">
        <f>AVERAGE(E868:E1867)</f>
        <v>36826.828358208957</v>
      </c>
      <c r="W868" t="str" cm="1">
        <f t="array" ref="W868:X868">_xlfn.TEXTSPLIT(T868,"/")</f>
        <v>photography</v>
      </c>
      <c r="X868" t="str">
        <v>photography books</v>
      </c>
      <c r="Y868" s="1">
        <v>1</v>
      </c>
      <c r="Z868">
        <v>0</v>
      </c>
      <c r="AA868">
        <v>0</v>
      </c>
      <c r="AB868">
        <v>0</v>
      </c>
    </row>
    <row r="869" spans="1:28" ht="33.75" x14ac:dyDescent="0.4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 s="9">
        <v>43382.208333333328</v>
      </c>
      <c r="L869" s="9" t="str">
        <f>MONTH(P869) &amp; "/" &amp; DAY(P869) &amp; "/" &amp; YEAR(P869)</f>
        <v>10/15/2018</v>
      </c>
      <c r="M869" s="8" t="str">
        <f>MONTH(L869) &amp; "/" &amp; DAY(L869) &amp; "/" &amp; YEAR(L869)</f>
        <v>10/15/2018</v>
      </c>
      <c r="N869" s="8" t="str">
        <f>RIGHT(M869,4)</f>
        <v>2018</v>
      </c>
      <c r="O869">
        <v>1539579600</v>
      </c>
      <c r="P869" s="9">
        <v>43388.208333333328</v>
      </c>
      <c r="Q869" s="8" t="str">
        <f>MONTH(P869) &amp; "/" &amp; DAY(P869) &amp; "/" &amp; YEAR(P869)</f>
        <v>10/15/2018</v>
      </c>
      <c r="R869" t="b">
        <v>0</v>
      </c>
      <c r="S869" t="b">
        <v>0</v>
      </c>
      <c r="T869" t="s">
        <v>17</v>
      </c>
      <c r="U869" s="5">
        <f>E869/D869</f>
        <v>1.6243749999999999</v>
      </c>
      <c r="V869" s="13">
        <f>AVERAGE(E869:E1868)</f>
        <v>36509.398496240603</v>
      </c>
      <c r="W869" t="str" cm="1">
        <f t="array" ref="W869:X869">_xlfn.TEXTSPLIT(T869,"/")</f>
        <v>food</v>
      </c>
      <c r="X869" t="str">
        <v>food trucks</v>
      </c>
      <c r="Y869" s="1">
        <v>0</v>
      </c>
      <c r="Z869">
        <v>0</v>
      </c>
      <c r="AA869">
        <v>0</v>
      </c>
      <c r="AB869">
        <v>0</v>
      </c>
    </row>
    <row r="870" spans="1:28" ht="19.5" x14ac:dyDescent="0.4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 s="9">
        <v>41559.208333333336</v>
      </c>
      <c r="L870" s="9" t="str">
        <f>MONTH(P870) &amp; "/" &amp; DAY(P870) &amp; "/" &amp; YEAR(P870)</f>
        <v>10/23/2013</v>
      </c>
      <c r="M870" s="8" t="str">
        <f>MONTH(L870) &amp; "/" &amp; DAY(L870) &amp; "/" &amp; YEAR(L870)</f>
        <v>10/23/2013</v>
      </c>
      <c r="N870" s="8" t="str">
        <f>RIGHT(M870,4)</f>
        <v>2013</v>
      </c>
      <c r="O870">
        <v>1382504400</v>
      </c>
      <c r="P870" s="9">
        <v>41570.208333333336</v>
      </c>
      <c r="Q870" s="8" t="str">
        <f>MONTH(P870) &amp; "/" &amp; DAY(P870) &amp; "/" &amp; YEAR(P870)</f>
        <v>10/23/2013</v>
      </c>
      <c r="R870" t="b">
        <v>0</v>
      </c>
      <c r="S870" t="b">
        <v>0</v>
      </c>
      <c r="T870" t="s">
        <v>33</v>
      </c>
      <c r="U870" s="5">
        <f>E870/D870</f>
        <v>1.8484285714285715</v>
      </c>
      <c r="V870" s="13">
        <f>AVERAGE(E870:E1869)</f>
        <v>36726.916666666664</v>
      </c>
      <c r="W870" t="str" cm="1">
        <f t="array" ref="W870:X870">_xlfn.TEXTSPLIT(T870,"/")</f>
        <v>theater</v>
      </c>
      <c r="X870" t="str">
        <v>plays</v>
      </c>
      <c r="Y870" s="1">
        <v>0</v>
      </c>
      <c r="Z870">
        <v>0</v>
      </c>
      <c r="AA870">
        <v>0</v>
      </c>
      <c r="AB870">
        <v>0</v>
      </c>
    </row>
    <row r="871" spans="1:28" ht="19.5" x14ac:dyDescent="0.4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 s="9">
        <v>40350.208333333336</v>
      </c>
      <c r="L871" s="9" t="str">
        <f>MONTH(P871) &amp; "/" &amp; DAY(P871) &amp; "/" &amp; YEAR(P871)</f>
        <v>7/5/2010</v>
      </c>
      <c r="M871" s="8" t="str">
        <f>MONTH(L871) &amp; "/" &amp; DAY(L871) &amp; "/" &amp; YEAR(L871)</f>
        <v>7/5/2010</v>
      </c>
      <c r="N871" s="8" t="str">
        <f>RIGHT(M871,4)</f>
        <v>2010</v>
      </c>
      <c r="O871">
        <v>1278306000</v>
      </c>
      <c r="P871" s="9">
        <v>40364.208333333336</v>
      </c>
      <c r="Q871" s="8" t="str">
        <f>MONTH(P871) &amp; "/" &amp; DAY(P871) &amp; "/" &amp; YEAR(P871)</f>
        <v>7/5/2010</v>
      </c>
      <c r="R871" t="b">
        <v>0</v>
      </c>
      <c r="S871" t="b">
        <v>0</v>
      </c>
      <c r="T871" t="s">
        <v>53</v>
      </c>
      <c r="U871" s="5">
        <f>E871/D871</f>
        <v>0.23703520691785052</v>
      </c>
      <c r="V871" s="13">
        <f>AVERAGE(E871:E1870)</f>
        <v>36908.503816793891</v>
      </c>
      <c r="W871" t="str" cm="1">
        <f t="array" ref="W871:X871">_xlfn.TEXTSPLIT(T871,"/")</f>
        <v>film &amp; video</v>
      </c>
      <c r="X871" t="str">
        <v>drama</v>
      </c>
      <c r="Y871" s="1">
        <v>0</v>
      </c>
      <c r="Z871">
        <v>0</v>
      </c>
      <c r="AA871">
        <v>0</v>
      </c>
      <c r="AB871">
        <v>1</v>
      </c>
    </row>
    <row r="872" spans="1:28" ht="19.5" x14ac:dyDescent="0.4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 s="9">
        <v>42240.208333333328</v>
      </c>
      <c r="L872" s="9" t="str">
        <f>MONTH(P872) &amp; "/" &amp; DAY(P872) &amp; "/" &amp; YEAR(P872)</f>
        <v>9/18/2015</v>
      </c>
      <c r="M872" s="8" t="str">
        <f>MONTH(L872) &amp; "/" &amp; DAY(L872) &amp; "/" &amp; YEAR(L872)</f>
        <v>9/18/2015</v>
      </c>
      <c r="N872" s="8" t="str">
        <f>RIGHT(M872,4)</f>
        <v>2015</v>
      </c>
      <c r="O872">
        <v>1442552400</v>
      </c>
      <c r="P872" s="9">
        <v>42265.208333333328</v>
      </c>
      <c r="Q872" s="8" t="str">
        <f>MONTH(P872) &amp; "/" &amp; DAY(P872) &amp; "/" &amp; YEAR(P872)</f>
        <v>9/18/2015</v>
      </c>
      <c r="R872" t="b">
        <v>0</v>
      </c>
      <c r="S872" t="b">
        <v>0</v>
      </c>
      <c r="T872" t="s">
        <v>33</v>
      </c>
      <c r="U872" s="5">
        <f>E872/D872</f>
        <v>0.89870129870129867</v>
      </c>
      <c r="V872" s="13">
        <f>AVERAGE(E872:E1871)</f>
        <v>36897.215384615381</v>
      </c>
      <c r="W872" t="str" cm="1">
        <f t="array" ref="W872:X872">_xlfn.TEXTSPLIT(T872,"/")</f>
        <v>theater</v>
      </c>
      <c r="X872" t="str">
        <v>plays</v>
      </c>
      <c r="Y872" s="1">
        <v>0</v>
      </c>
      <c r="Z872">
        <v>0</v>
      </c>
      <c r="AA872">
        <v>0</v>
      </c>
      <c r="AB872">
        <v>1</v>
      </c>
    </row>
    <row r="873" spans="1:28" ht="33.75" x14ac:dyDescent="0.4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 s="9">
        <v>43040.208333333328</v>
      </c>
      <c r="L873" s="9" t="str">
        <f>MONTH(P873) &amp; "/" &amp; DAY(P873) &amp; "/" &amp; YEAR(P873)</f>
        <v>11/19/2017</v>
      </c>
      <c r="M873" s="8" t="str">
        <f>MONTH(L873) &amp; "/" &amp; DAY(L873) &amp; "/" &amp; YEAR(L873)</f>
        <v>11/19/2017</v>
      </c>
      <c r="N873" s="8" t="str">
        <f>RIGHT(M873,4)</f>
        <v>2017</v>
      </c>
      <c r="O873">
        <v>1511071200</v>
      </c>
      <c r="P873" s="9">
        <v>43058.25</v>
      </c>
      <c r="Q873" s="8" t="str">
        <f>MONTH(P873) &amp; "/" &amp; DAY(P873) &amp; "/" &amp; YEAR(P873)</f>
        <v>11/19/2017</v>
      </c>
      <c r="R873" t="b">
        <v>0</v>
      </c>
      <c r="S873" t="b">
        <v>1</v>
      </c>
      <c r="T873" t="s">
        <v>33</v>
      </c>
      <c r="U873" s="5">
        <f>E873/D873</f>
        <v>2.7260419580419581</v>
      </c>
      <c r="V873" s="13">
        <f>AVERAGE(E873:E1872)</f>
        <v>37129.596899224809</v>
      </c>
      <c r="W873" t="str" cm="1">
        <f t="array" ref="W873:X873">_xlfn.TEXTSPLIT(T873,"/")</f>
        <v>theater</v>
      </c>
      <c r="X873" t="str">
        <v>plays</v>
      </c>
      <c r="Y873" s="1">
        <v>0</v>
      </c>
      <c r="Z873">
        <v>0</v>
      </c>
      <c r="AA873">
        <v>0</v>
      </c>
      <c r="AB873">
        <v>0</v>
      </c>
    </row>
    <row r="874" spans="1:28" ht="19.5" x14ac:dyDescent="0.4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 s="9">
        <v>43346.208333333328</v>
      </c>
      <c r="L874" s="9" t="str">
        <f>MONTH(P874) &amp; "/" &amp; DAY(P874) &amp; "/" &amp; YEAR(P874)</f>
        <v>9/8/2018</v>
      </c>
      <c r="M874" s="8" t="str">
        <f>MONTH(L874) &amp; "/" &amp; DAY(L874) &amp; "/" &amp; YEAR(L874)</f>
        <v>9/8/2018</v>
      </c>
      <c r="N874" s="8" t="str">
        <f>RIGHT(M874,4)</f>
        <v>2018</v>
      </c>
      <c r="O874">
        <v>1536382800</v>
      </c>
      <c r="P874" s="9">
        <v>43351.208333333328</v>
      </c>
      <c r="Q874" s="8" t="str">
        <f>MONTH(P874) &amp; "/" &amp; DAY(P874) &amp; "/" &amp; YEAR(P874)</f>
        <v>9/8/2018</v>
      </c>
      <c r="R874" t="b">
        <v>0</v>
      </c>
      <c r="S874" t="b">
        <v>0</v>
      </c>
      <c r="T874" t="s">
        <v>474</v>
      </c>
      <c r="U874" s="5">
        <f>E874/D874</f>
        <v>1.7004255319148935</v>
      </c>
      <c r="V874" s="13">
        <f>AVERAGE(E874:E1873)</f>
        <v>35896.921875</v>
      </c>
      <c r="W874" t="str" cm="1">
        <f t="array" ref="W874:X874">_xlfn.TEXTSPLIT(T874,"/")</f>
        <v>film &amp; video</v>
      </c>
      <c r="X874" t="str">
        <v>science fiction</v>
      </c>
      <c r="Y874" s="1">
        <v>0</v>
      </c>
      <c r="Z874">
        <v>0</v>
      </c>
      <c r="AA874">
        <v>0</v>
      </c>
      <c r="AB874">
        <v>0</v>
      </c>
    </row>
    <row r="875" spans="1:28" ht="19.5" x14ac:dyDescent="0.4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 s="9">
        <v>41647.25</v>
      </c>
      <c r="L875" s="9" t="str">
        <f>MONTH(P875) &amp; "/" &amp; DAY(P875) &amp; "/" &amp; YEAR(P875)</f>
        <v>1/13/2014</v>
      </c>
      <c r="M875" s="8" t="str">
        <f>MONTH(L875) &amp; "/" &amp; DAY(L875) &amp; "/" &amp; YEAR(L875)</f>
        <v>1/13/2014</v>
      </c>
      <c r="N875" s="8" t="str">
        <f>RIGHT(M875,4)</f>
        <v>2014</v>
      </c>
      <c r="O875">
        <v>1389592800</v>
      </c>
      <c r="P875" s="9">
        <v>41652.25</v>
      </c>
      <c r="Q875" s="8" t="str">
        <f>MONTH(P875) &amp; "/" &amp; DAY(P875) &amp; "/" &amp; YEAR(P875)</f>
        <v>1/13/2014</v>
      </c>
      <c r="R875" t="b">
        <v>0</v>
      </c>
      <c r="S875" t="b">
        <v>0</v>
      </c>
      <c r="T875" t="s">
        <v>122</v>
      </c>
      <c r="U875" s="5">
        <f>E875/D875</f>
        <v>1.8828503562945369</v>
      </c>
      <c r="V875" s="13">
        <f>AVERAGE(E875:E1874)</f>
        <v>36116.645669291342</v>
      </c>
      <c r="W875" t="str" cm="1">
        <f t="array" ref="W875:X875">_xlfn.TEXTSPLIT(T875,"/")</f>
        <v>photography</v>
      </c>
      <c r="X875" t="str">
        <v>photography books</v>
      </c>
      <c r="Y875" s="1">
        <v>0</v>
      </c>
      <c r="Z875">
        <v>0</v>
      </c>
      <c r="AA875">
        <v>0</v>
      </c>
      <c r="AB875">
        <v>0</v>
      </c>
    </row>
    <row r="876" spans="1:28" ht="19.5" x14ac:dyDescent="0.4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 s="9">
        <v>40291.208333333336</v>
      </c>
      <c r="L876" s="9" t="str">
        <f>MONTH(P876) &amp; "/" &amp; DAY(P876) &amp; "/" &amp; YEAR(P876)</f>
        <v>5/31/2010</v>
      </c>
      <c r="M876" s="8" t="str">
        <f>MONTH(L876) &amp; "/" &amp; DAY(L876) &amp; "/" &amp; YEAR(L876)</f>
        <v>5/31/2010</v>
      </c>
      <c r="N876" s="8" t="str">
        <f>RIGHT(M876,4)</f>
        <v>2010</v>
      </c>
      <c r="O876">
        <v>1275282000</v>
      </c>
      <c r="P876" s="9">
        <v>40329.208333333336</v>
      </c>
      <c r="Q876" s="8" t="str">
        <f>MONTH(P876) &amp; "/" &amp; DAY(P876) &amp; "/" &amp; YEAR(P876)</f>
        <v>5/31/2010</v>
      </c>
      <c r="R876" t="b">
        <v>0</v>
      </c>
      <c r="S876" t="b">
        <v>1</v>
      </c>
      <c r="T876" t="s">
        <v>122</v>
      </c>
      <c r="U876" s="5">
        <f>E876/D876</f>
        <v>3.4693532338308457</v>
      </c>
      <c r="V876" s="13">
        <f>AVERAGE(E876:E1875)</f>
        <v>35774.174603174601</v>
      </c>
      <c r="W876" t="str" cm="1">
        <f t="array" ref="W876:X876">_xlfn.TEXTSPLIT(T876,"/")</f>
        <v>photography</v>
      </c>
      <c r="X876" t="str">
        <v>photography books</v>
      </c>
      <c r="Y876" s="1">
        <v>0</v>
      </c>
      <c r="Z876">
        <v>0</v>
      </c>
      <c r="AA876">
        <v>0</v>
      </c>
      <c r="AB876">
        <v>0</v>
      </c>
    </row>
    <row r="877" spans="1:28" ht="19.5" x14ac:dyDescent="0.4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 s="9">
        <v>40556.25</v>
      </c>
      <c r="L877" s="9" t="str">
        <f>MONTH(P877) &amp; "/" &amp; DAY(P877) &amp; "/" &amp; YEAR(P877)</f>
        <v>1/14/2011</v>
      </c>
      <c r="M877" s="8" t="str">
        <f>MONTH(L877) &amp; "/" &amp; DAY(L877) &amp; "/" &amp; YEAR(L877)</f>
        <v>1/14/2011</v>
      </c>
      <c r="N877" s="8" t="str">
        <f>RIGHT(M877,4)</f>
        <v>2011</v>
      </c>
      <c r="O877">
        <v>1294984800</v>
      </c>
      <c r="P877" s="9">
        <v>40557.25</v>
      </c>
      <c r="Q877" s="8" t="str">
        <f>MONTH(P877) &amp; "/" &amp; DAY(P877) &amp; "/" &amp; YEAR(P877)</f>
        <v>1/14/2011</v>
      </c>
      <c r="R877" t="b">
        <v>0</v>
      </c>
      <c r="S877" t="b">
        <v>0</v>
      </c>
      <c r="T877" t="s">
        <v>23</v>
      </c>
      <c r="U877" s="5">
        <f>E877/D877</f>
        <v>0.6917721518987342</v>
      </c>
      <c r="V877" s="13">
        <f>AVERAGE(E877:E1876)</f>
        <v>34944.624000000003</v>
      </c>
      <c r="W877" t="str" cm="1">
        <f t="array" ref="W877:X877">_xlfn.TEXTSPLIT(T877,"/")</f>
        <v>music</v>
      </c>
      <c r="X877" t="str">
        <v>rock</v>
      </c>
      <c r="Y877" s="1">
        <v>0</v>
      </c>
      <c r="Z877">
        <v>0</v>
      </c>
      <c r="AA877">
        <v>0</v>
      </c>
      <c r="AB877">
        <v>1</v>
      </c>
    </row>
    <row r="878" spans="1:28" ht="33.75" x14ac:dyDescent="0.4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 s="9">
        <v>43624.208333333328</v>
      </c>
      <c r="L878" s="9" t="str">
        <f>MONTH(P878) &amp; "/" &amp; DAY(P878) &amp; "/" &amp; YEAR(P878)</f>
        <v>7/2/2019</v>
      </c>
      <c r="M878" s="8" t="str">
        <f>MONTH(L878) &amp; "/" &amp; DAY(L878) &amp; "/" &amp; YEAR(L878)</f>
        <v>7/2/2019</v>
      </c>
      <c r="N878" s="8" t="str">
        <f>RIGHT(M878,4)</f>
        <v>2019</v>
      </c>
      <c r="O878">
        <v>1562043600</v>
      </c>
      <c r="P878" s="9">
        <v>43648.208333333328</v>
      </c>
      <c r="Q878" s="8" t="str">
        <f>MONTH(P878) &amp; "/" &amp; DAY(P878) &amp; "/" &amp; YEAR(P878)</f>
        <v>7/2/2019</v>
      </c>
      <c r="R878" t="b">
        <v>0</v>
      </c>
      <c r="S878" t="b">
        <v>0</v>
      </c>
      <c r="T878" t="s">
        <v>122</v>
      </c>
      <c r="U878" s="5">
        <f>E878/D878</f>
        <v>0.25433734939759034</v>
      </c>
      <c r="V878" s="13">
        <f>AVERAGE(E878:E1877)</f>
        <v>35182.362903225803</v>
      </c>
      <c r="W878" t="str" cm="1">
        <f t="array" ref="W878:X878">_xlfn.TEXTSPLIT(T878,"/")</f>
        <v>photography</v>
      </c>
      <c r="X878" t="str">
        <v>photography books</v>
      </c>
      <c r="Y878" s="1">
        <v>0</v>
      </c>
      <c r="Z878">
        <v>0</v>
      </c>
      <c r="AA878">
        <v>0</v>
      </c>
      <c r="AB878">
        <v>1</v>
      </c>
    </row>
    <row r="879" spans="1:28" ht="19.5" x14ac:dyDescent="0.4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 s="9">
        <v>42577.208333333328</v>
      </c>
      <c r="L879" s="9" t="str">
        <f>MONTH(P879) &amp; "/" &amp; DAY(P879) &amp; "/" &amp; YEAR(P879)</f>
        <v>7/27/2016</v>
      </c>
      <c r="M879" s="8" t="str">
        <f>MONTH(L879) &amp; "/" &amp; DAY(L879) &amp; "/" &amp; YEAR(L879)</f>
        <v>7/27/2016</v>
      </c>
      <c r="N879" s="8" t="str">
        <f>RIGHT(M879,4)</f>
        <v>2016</v>
      </c>
      <c r="O879">
        <v>1469595600</v>
      </c>
      <c r="P879" s="9">
        <v>42578.208333333328</v>
      </c>
      <c r="Q879" s="8" t="str">
        <f>MONTH(P879) &amp; "/" &amp; DAY(P879) &amp; "/" &amp; YEAR(P879)</f>
        <v>7/27/2016</v>
      </c>
      <c r="R879" t="b">
        <v>0</v>
      </c>
      <c r="S879" t="b">
        <v>0</v>
      </c>
      <c r="T879" t="s">
        <v>17</v>
      </c>
      <c r="U879" s="5">
        <f>E879/D879</f>
        <v>0.77400977995110021</v>
      </c>
      <c r="V879" s="13">
        <f>AVERAGE(E879:E1878)</f>
        <v>35451.235772357722</v>
      </c>
      <c r="W879" t="str" cm="1">
        <f t="array" ref="W879:X879">_xlfn.TEXTSPLIT(T879,"/")</f>
        <v>food</v>
      </c>
      <c r="X879" t="str">
        <v>food trucks</v>
      </c>
      <c r="Y879" s="1">
        <v>0</v>
      </c>
      <c r="Z879">
        <v>0</v>
      </c>
      <c r="AA879">
        <v>0</v>
      </c>
      <c r="AB879">
        <v>1</v>
      </c>
    </row>
    <row r="880" spans="1:28" ht="19.5" x14ac:dyDescent="0.4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 s="9">
        <v>43845.25</v>
      </c>
      <c r="L880" s="9" t="str">
        <f>MONTH(P880) &amp; "/" &amp; DAY(P880) &amp; "/" &amp; YEAR(P880)</f>
        <v>2/8/2020</v>
      </c>
      <c r="M880" s="8" t="str">
        <f>MONTH(L880) &amp; "/" &amp; DAY(L880) &amp; "/" &amp; YEAR(L880)</f>
        <v>2/8/2020</v>
      </c>
      <c r="N880" s="8" t="str">
        <f>RIGHT(M880,4)</f>
        <v>2020</v>
      </c>
      <c r="O880">
        <v>1581141600</v>
      </c>
      <c r="P880" s="9">
        <v>43869.25</v>
      </c>
      <c r="Q880" s="8" t="str">
        <f>MONTH(P880) &amp; "/" &amp; DAY(P880) &amp; "/" &amp; YEAR(P880)</f>
        <v>2/8/2020</v>
      </c>
      <c r="R880" t="b">
        <v>0</v>
      </c>
      <c r="S880" t="b">
        <v>0</v>
      </c>
      <c r="T880" t="s">
        <v>148</v>
      </c>
      <c r="U880" s="5">
        <f>E880/D880</f>
        <v>0.37481481481481482</v>
      </c>
      <c r="V880" s="13">
        <f>AVERAGE(E880:E1879)</f>
        <v>34703.885245901642</v>
      </c>
      <c r="W880" t="str" cm="1">
        <f t="array" ref="W880:X880">_xlfn.TEXTSPLIT(T880,"/")</f>
        <v>music</v>
      </c>
      <c r="X880" t="str">
        <v>metal</v>
      </c>
      <c r="Y880" s="1">
        <v>0</v>
      </c>
      <c r="Z880">
        <v>0</v>
      </c>
      <c r="AA880">
        <v>0</v>
      </c>
      <c r="AB880">
        <v>1</v>
      </c>
    </row>
    <row r="881" spans="1:28" ht="19.5" x14ac:dyDescent="0.4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 s="9">
        <v>42788.25</v>
      </c>
      <c r="L881" s="9" t="str">
        <f>MONTH(P881) &amp; "/" &amp; DAY(P881) &amp; "/" &amp; YEAR(P881)</f>
        <v>3/3/2017</v>
      </c>
      <c r="M881" s="8" t="str">
        <f>MONTH(L881) &amp; "/" &amp; DAY(L881) &amp; "/" &amp; YEAR(L881)</f>
        <v>3/3/2017</v>
      </c>
      <c r="N881" s="8" t="str">
        <f>RIGHT(M881,4)</f>
        <v>2017</v>
      </c>
      <c r="O881">
        <v>1488520800</v>
      </c>
      <c r="P881" s="9">
        <v>42797.25</v>
      </c>
      <c r="Q881" s="8" t="str">
        <f>MONTH(P881) &amp; "/" &amp; DAY(P881) &amp; "/" &amp; YEAR(P881)</f>
        <v>3/3/2017</v>
      </c>
      <c r="R881" t="b">
        <v>0</v>
      </c>
      <c r="S881" t="b">
        <v>0</v>
      </c>
      <c r="T881" t="s">
        <v>68</v>
      </c>
      <c r="U881" s="5">
        <f>E881/D881</f>
        <v>5.4379999999999997</v>
      </c>
      <c r="V881" s="13">
        <f>AVERAGE(E881:E1880)</f>
        <v>34982.330578512396</v>
      </c>
      <c r="W881" t="str" cm="1">
        <f t="array" ref="W881:X881">_xlfn.TEXTSPLIT(T881,"/")</f>
        <v>publishing</v>
      </c>
      <c r="X881" t="str">
        <v>nonfiction</v>
      </c>
      <c r="Y881" s="1">
        <v>0</v>
      </c>
      <c r="Z881">
        <v>0</v>
      </c>
      <c r="AA881">
        <v>0</v>
      </c>
      <c r="AB881">
        <v>0</v>
      </c>
    </row>
    <row r="882" spans="1:28" ht="19.5" x14ac:dyDescent="0.4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 s="9">
        <v>43667.208333333328</v>
      </c>
      <c r="L882" s="9" t="str">
        <f>MONTH(P882) &amp; "/" &amp; DAY(P882) &amp; "/" &amp; YEAR(P882)</f>
        <v>7/23/2019</v>
      </c>
      <c r="M882" s="8" t="str">
        <f>MONTH(L882) &amp; "/" &amp; DAY(L882) &amp; "/" &amp; YEAR(L882)</f>
        <v>7/23/2019</v>
      </c>
      <c r="N882" s="8" t="str">
        <f>RIGHT(M882,4)</f>
        <v>2019</v>
      </c>
      <c r="O882">
        <v>1563858000</v>
      </c>
      <c r="P882" s="9">
        <v>43669.208333333328</v>
      </c>
      <c r="Q882" s="8" t="str">
        <f>MONTH(P882) &amp; "/" &amp; DAY(P882) &amp; "/" &amp; YEAR(P882)</f>
        <v>7/23/2019</v>
      </c>
      <c r="R882" t="b">
        <v>0</v>
      </c>
      <c r="S882" t="b">
        <v>0</v>
      </c>
      <c r="T882" t="s">
        <v>50</v>
      </c>
      <c r="U882" s="5">
        <f>E882/D882</f>
        <v>2.2852189349112426</v>
      </c>
      <c r="V882" s="13">
        <f>AVERAGE(E882:E1881)</f>
        <v>35228.533333333333</v>
      </c>
      <c r="W882" t="str" cm="1">
        <f t="array" ref="W882:X882">_xlfn.TEXTSPLIT(T882,"/")</f>
        <v>music</v>
      </c>
      <c r="X882" t="str">
        <v>electric music</v>
      </c>
      <c r="Y882" s="1">
        <v>0</v>
      </c>
      <c r="Z882">
        <v>0</v>
      </c>
      <c r="AA882">
        <v>0</v>
      </c>
      <c r="AB882">
        <v>0</v>
      </c>
    </row>
    <row r="883" spans="1:28" ht="19.5" x14ac:dyDescent="0.4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 s="9">
        <v>42194.208333333328</v>
      </c>
      <c r="L883" s="9" t="str">
        <f>MONTH(P883) &amp; "/" &amp; DAY(P883) &amp; "/" &amp; YEAR(P883)</f>
        <v>8/7/2015</v>
      </c>
      <c r="M883" s="8" t="str">
        <f>MONTH(L883) &amp; "/" &amp; DAY(L883) &amp; "/" &amp; YEAR(L883)</f>
        <v>8/7/2015</v>
      </c>
      <c r="N883" s="8" t="str">
        <f>RIGHT(M883,4)</f>
        <v>2015</v>
      </c>
      <c r="O883">
        <v>1438923600</v>
      </c>
      <c r="P883" s="9">
        <v>42223.208333333328</v>
      </c>
      <c r="Q883" s="8" t="str">
        <f>MONTH(P883) &amp; "/" &amp; DAY(P883) &amp; "/" &amp; YEAR(P883)</f>
        <v>8/7/2015</v>
      </c>
      <c r="R883" t="b">
        <v>0</v>
      </c>
      <c r="S883" t="b">
        <v>1</v>
      </c>
      <c r="T883" t="s">
        <v>33</v>
      </c>
      <c r="U883" s="5">
        <f>E883/D883</f>
        <v>0.38948339483394834</v>
      </c>
      <c r="V883" s="13">
        <f>AVERAGE(E883:E1882)</f>
        <v>33901.873949579829</v>
      </c>
      <c r="W883" t="str" cm="1">
        <f t="array" ref="W883:X883">_xlfn.TEXTSPLIT(T883,"/")</f>
        <v>theater</v>
      </c>
      <c r="X883" t="str">
        <v>plays</v>
      </c>
      <c r="Y883" s="1">
        <v>0</v>
      </c>
      <c r="Z883">
        <v>0</v>
      </c>
      <c r="AA883">
        <v>0</v>
      </c>
      <c r="AB883">
        <v>1</v>
      </c>
    </row>
    <row r="884" spans="1:28" ht="19.5" x14ac:dyDescent="0.4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 s="9">
        <v>42025.25</v>
      </c>
      <c r="L884" s="9" t="str">
        <f>MONTH(P884) &amp; "/" &amp; DAY(P884) &amp; "/" &amp; YEAR(P884)</f>
        <v>1/25/2015</v>
      </c>
      <c r="M884" s="8" t="str">
        <f>MONTH(L884) &amp; "/" &amp; DAY(L884) &amp; "/" &amp; YEAR(L884)</f>
        <v>1/25/2015</v>
      </c>
      <c r="N884" s="8" t="str">
        <f>RIGHT(M884,4)</f>
        <v>2015</v>
      </c>
      <c r="O884">
        <v>1422165600</v>
      </c>
      <c r="P884" s="9">
        <v>42029.25</v>
      </c>
      <c r="Q884" s="8" t="str">
        <f>MONTH(P884) &amp; "/" &amp; DAY(P884) &amp; "/" &amp; YEAR(P884)</f>
        <v>1/25/2015</v>
      </c>
      <c r="R884" t="b">
        <v>0</v>
      </c>
      <c r="S884" t="b">
        <v>0</v>
      </c>
      <c r="T884" t="s">
        <v>33</v>
      </c>
      <c r="U884" s="5">
        <f>E884/D884</f>
        <v>3.7</v>
      </c>
      <c r="V884" s="13">
        <f>AVERAGE(E884:E1883)</f>
        <v>33920.830508474573</v>
      </c>
      <c r="W884" t="str" cm="1">
        <f t="array" ref="W884:X884">_xlfn.TEXTSPLIT(T884,"/")</f>
        <v>theater</v>
      </c>
      <c r="X884" t="str">
        <v>plays</v>
      </c>
      <c r="Y884" s="1">
        <v>0</v>
      </c>
      <c r="Z884">
        <v>0</v>
      </c>
      <c r="AA884">
        <v>0</v>
      </c>
      <c r="AB884">
        <v>0</v>
      </c>
    </row>
    <row r="885" spans="1:28" ht="33.75" x14ac:dyDescent="0.4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 s="9">
        <v>40323.208333333336</v>
      </c>
      <c r="L885" s="9" t="str">
        <f>MONTH(P885) &amp; "/" &amp; DAY(P885) &amp; "/" &amp; YEAR(P885)</f>
        <v>6/30/2010</v>
      </c>
      <c r="M885" s="8" t="str">
        <f>MONTH(L885) &amp; "/" &amp; DAY(L885) &amp; "/" &amp; YEAR(L885)</f>
        <v>6/30/2010</v>
      </c>
      <c r="N885" s="8" t="str">
        <f>RIGHT(M885,4)</f>
        <v>2010</v>
      </c>
      <c r="O885">
        <v>1277874000</v>
      </c>
      <c r="P885" s="9">
        <v>40359.208333333336</v>
      </c>
      <c r="Q885" s="8" t="str">
        <f>MONTH(P885) &amp; "/" &amp; DAY(P885) &amp; "/" &amp; YEAR(P885)</f>
        <v>6/30/2010</v>
      </c>
      <c r="R885" t="b">
        <v>0</v>
      </c>
      <c r="S885" t="b">
        <v>0</v>
      </c>
      <c r="T885" t="s">
        <v>100</v>
      </c>
      <c r="U885" s="5">
        <f>E885/D885</f>
        <v>2.3791176470588233</v>
      </c>
      <c r="V885" s="13">
        <f>AVERAGE(E885:E1884)</f>
        <v>34185.452991452992</v>
      </c>
      <c r="W885" t="str" cm="1">
        <f t="array" ref="W885:X885">_xlfn.TEXTSPLIT(T885,"/")</f>
        <v>film &amp; video</v>
      </c>
      <c r="X885" t="str">
        <v>shorts</v>
      </c>
      <c r="Y885" s="1">
        <v>0</v>
      </c>
      <c r="Z885">
        <v>0</v>
      </c>
      <c r="AA885">
        <v>0</v>
      </c>
      <c r="AB885">
        <v>0</v>
      </c>
    </row>
    <row r="886" spans="1:28" ht="19.5" x14ac:dyDescent="0.4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 s="9">
        <v>41763.208333333336</v>
      </c>
      <c r="L886" s="9" t="str">
        <f>MONTH(P886) &amp; "/" &amp; DAY(P886) &amp; "/" &amp; YEAR(P886)</f>
        <v>5/6/2014</v>
      </c>
      <c r="M886" s="8" t="str">
        <f>MONTH(L886) &amp; "/" &amp; DAY(L886) &amp; "/" &amp; YEAR(L886)</f>
        <v>5/6/2014</v>
      </c>
      <c r="N886" s="8" t="str">
        <f>RIGHT(M886,4)</f>
        <v>2014</v>
      </c>
      <c r="O886">
        <v>1399352400</v>
      </c>
      <c r="P886" s="9">
        <v>41765.208333333336</v>
      </c>
      <c r="Q886" s="8" t="str">
        <f>MONTH(P886) &amp; "/" &amp; DAY(P886) &amp; "/" &amp; YEAR(P886)</f>
        <v>5/6/2014</v>
      </c>
      <c r="R886" t="b">
        <v>0</v>
      </c>
      <c r="S886" t="b">
        <v>1</v>
      </c>
      <c r="T886" t="s">
        <v>33</v>
      </c>
      <c r="U886" s="5">
        <f>E886/D886</f>
        <v>0.64036299765807958</v>
      </c>
      <c r="V886" s="13">
        <f>AVERAGE(E886:E1885)</f>
        <v>34410.422413793101</v>
      </c>
      <c r="W886" t="str" cm="1">
        <f t="array" ref="W886:X886">_xlfn.TEXTSPLIT(T886,"/")</f>
        <v>theater</v>
      </c>
      <c r="X886" t="str">
        <v>plays</v>
      </c>
      <c r="Y886" s="1">
        <v>0</v>
      </c>
      <c r="Z886">
        <v>0</v>
      </c>
      <c r="AA886">
        <v>0</v>
      </c>
      <c r="AB886">
        <v>1</v>
      </c>
    </row>
    <row r="887" spans="1:28" ht="19.5" x14ac:dyDescent="0.4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 s="9">
        <v>40335.208333333336</v>
      </c>
      <c r="L887" s="9" t="str">
        <f>MONTH(P887) &amp; "/" &amp; DAY(P887) &amp; "/" &amp; YEAR(P887)</f>
        <v>7/14/2010</v>
      </c>
      <c r="M887" s="8" t="str">
        <f>MONTH(L887) &amp; "/" &amp; DAY(L887) &amp; "/" &amp; YEAR(L887)</f>
        <v>7/14/2010</v>
      </c>
      <c r="N887" s="8" t="str">
        <f>RIGHT(M887,4)</f>
        <v>2010</v>
      </c>
      <c r="O887">
        <v>1279083600</v>
      </c>
      <c r="P887" s="9">
        <v>40373.208333333336</v>
      </c>
      <c r="Q887" s="8" t="str">
        <f>MONTH(P887) &amp; "/" &amp; DAY(P887) &amp; "/" &amp; YEAR(P887)</f>
        <v>7/14/2010</v>
      </c>
      <c r="R887" t="b">
        <v>0</v>
      </c>
      <c r="S887" t="b">
        <v>0</v>
      </c>
      <c r="T887" t="s">
        <v>33</v>
      </c>
      <c r="U887" s="5">
        <f>E887/D887</f>
        <v>1.1827777777777777</v>
      </c>
      <c r="V887" s="13">
        <f>AVERAGE(E887:E1886)</f>
        <v>33758.565217391304</v>
      </c>
      <c r="W887" t="str" cm="1">
        <f t="array" ref="W887:X887">_xlfn.TEXTSPLIT(T887,"/")</f>
        <v>theater</v>
      </c>
      <c r="X887" t="str">
        <v>plays</v>
      </c>
      <c r="Y887" s="1">
        <v>0</v>
      </c>
      <c r="Z887">
        <v>0</v>
      </c>
      <c r="AA887">
        <v>0</v>
      </c>
      <c r="AB887">
        <v>0</v>
      </c>
    </row>
    <row r="888" spans="1:28" ht="19.5" x14ac:dyDescent="0.4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 s="9">
        <v>40416.208333333336</v>
      </c>
      <c r="L888" s="9" t="str">
        <f>MONTH(P888) &amp; "/" &amp; DAY(P888) &amp; "/" &amp; YEAR(P888)</f>
        <v>9/13/2010</v>
      </c>
      <c r="M888" s="8" t="str">
        <f>MONTH(L888) &amp; "/" &amp; DAY(L888) &amp; "/" &amp; YEAR(L888)</f>
        <v>9/13/2010</v>
      </c>
      <c r="N888" s="8" t="str">
        <f>RIGHT(M888,4)</f>
        <v>2010</v>
      </c>
      <c r="O888">
        <v>1284354000</v>
      </c>
      <c r="P888" s="9">
        <v>40434.208333333336</v>
      </c>
      <c r="Q888" s="8" t="str">
        <f>MONTH(P888) &amp; "/" &amp; DAY(P888) &amp; "/" &amp; YEAR(P888)</f>
        <v>9/13/2010</v>
      </c>
      <c r="R888" t="b">
        <v>0</v>
      </c>
      <c r="S888" t="b">
        <v>0</v>
      </c>
      <c r="T888" t="s">
        <v>60</v>
      </c>
      <c r="U888" s="5">
        <f>E888/D888</f>
        <v>0.84824037184594958</v>
      </c>
      <c r="V888" s="13">
        <f>AVERAGE(E888:E1887)</f>
        <v>34036.017543859649</v>
      </c>
      <c r="W888" t="str" cm="1">
        <f t="array" ref="W888:X888">_xlfn.TEXTSPLIT(T888,"/")</f>
        <v>music</v>
      </c>
      <c r="X888" t="str">
        <v>indie rock</v>
      </c>
      <c r="Y888" s="1">
        <v>0</v>
      </c>
      <c r="Z888">
        <v>0</v>
      </c>
      <c r="AA888">
        <v>0</v>
      </c>
      <c r="AB888">
        <v>1</v>
      </c>
    </row>
    <row r="889" spans="1:28" ht="33.75" x14ac:dyDescent="0.4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 s="9">
        <v>42202.208333333328</v>
      </c>
      <c r="L889" s="9" t="str">
        <f>MONTH(P889) &amp; "/" &amp; DAY(P889) &amp; "/" &amp; YEAR(P889)</f>
        <v>9/2/2015</v>
      </c>
      <c r="M889" s="8" t="str">
        <f>MONTH(L889) &amp; "/" &amp; DAY(L889) &amp; "/" &amp; YEAR(L889)</f>
        <v>9/2/2015</v>
      </c>
      <c r="N889" s="8" t="str">
        <f>RIGHT(M889,4)</f>
        <v>2015</v>
      </c>
      <c r="O889">
        <v>1441170000</v>
      </c>
      <c r="P889" s="9">
        <v>42249.208333333328</v>
      </c>
      <c r="Q889" s="8" t="str">
        <f>MONTH(P889) &amp; "/" &amp; DAY(P889) &amp; "/" &amp; YEAR(P889)</f>
        <v>9/2/2015</v>
      </c>
      <c r="R889" t="b">
        <v>0</v>
      </c>
      <c r="S889" t="b">
        <v>1</v>
      </c>
      <c r="T889" t="s">
        <v>33</v>
      </c>
      <c r="U889" s="5">
        <f>E889/D889</f>
        <v>0.29346153846153844</v>
      </c>
      <c r="V889" s="13">
        <f>AVERAGE(E889:E1888)</f>
        <v>33206.734513274336</v>
      </c>
      <c r="W889" t="str" cm="1">
        <f t="array" ref="W889:X889">_xlfn.TEXTSPLIT(T889,"/")</f>
        <v>theater</v>
      </c>
      <c r="X889" t="str">
        <v>plays</v>
      </c>
      <c r="Y889" s="1">
        <v>0</v>
      </c>
      <c r="Z889">
        <v>0</v>
      </c>
      <c r="AA889">
        <v>0</v>
      </c>
      <c r="AB889">
        <v>1</v>
      </c>
    </row>
    <row r="890" spans="1:28" ht="33.75" x14ac:dyDescent="0.4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 s="9">
        <v>42836.208333333328</v>
      </c>
      <c r="L890" s="9" t="str">
        <f>MONTH(P890) &amp; "/" &amp; DAY(P890) &amp; "/" &amp; YEAR(P890)</f>
        <v>4/30/2017</v>
      </c>
      <c r="M890" s="8" t="str">
        <f>MONTH(L890) &amp; "/" &amp; DAY(L890) &amp; "/" &amp; YEAR(L890)</f>
        <v>4/30/2017</v>
      </c>
      <c r="N890" s="8" t="str">
        <f>RIGHT(M890,4)</f>
        <v>2017</v>
      </c>
      <c r="O890">
        <v>1493528400</v>
      </c>
      <c r="P890" s="9">
        <v>42855.208333333328</v>
      </c>
      <c r="Q890" s="8" t="str">
        <f>MONTH(P890) &amp; "/" &amp; DAY(P890) &amp; "/" &amp; YEAR(P890)</f>
        <v>4/30/2017</v>
      </c>
      <c r="R890" t="b">
        <v>0</v>
      </c>
      <c r="S890" t="b">
        <v>0</v>
      </c>
      <c r="T890" t="s">
        <v>33</v>
      </c>
      <c r="U890" s="5">
        <f>E890/D890</f>
        <v>2.0989655172413793</v>
      </c>
      <c r="V890" s="13">
        <f>AVERAGE(E890:E1889)</f>
        <v>33482.785714285717</v>
      </c>
      <c r="W890" t="str" cm="1">
        <f t="array" ref="W890:X890">_xlfn.TEXTSPLIT(T890,"/")</f>
        <v>theater</v>
      </c>
      <c r="X890" t="str">
        <v>plays</v>
      </c>
      <c r="Y890" s="1">
        <v>0</v>
      </c>
      <c r="Z890">
        <v>0</v>
      </c>
      <c r="AA890">
        <v>0</v>
      </c>
      <c r="AB890">
        <v>0</v>
      </c>
    </row>
    <row r="891" spans="1:28" ht="19.5" x14ac:dyDescent="0.4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 s="9">
        <v>41710.208333333336</v>
      </c>
      <c r="L891" s="9" t="str">
        <f>MONTH(P891) &amp; "/" &amp; DAY(P891) &amp; "/" &amp; YEAR(P891)</f>
        <v>3/19/2014</v>
      </c>
      <c r="M891" s="8" t="str">
        <f>MONTH(L891) &amp; "/" &amp; DAY(L891) &amp; "/" &amp; YEAR(L891)</f>
        <v>3/19/2014</v>
      </c>
      <c r="N891" s="8" t="str">
        <f>RIGHT(M891,4)</f>
        <v>2014</v>
      </c>
      <c r="O891">
        <v>1395205200</v>
      </c>
      <c r="P891" s="9">
        <v>41717.208333333336</v>
      </c>
      <c r="Q891" s="8" t="str">
        <f>MONTH(P891) &amp; "/" &amp; DAY(P891) &amp; "/" &amp; YEAR(P891)</f>
        <v>3/19/2014</v>
      </c>
      <c r="R891" t="b">
        <v>0</v>
      </c>
      <c r="S891" t="b">
        <v>1</v>
      </c>
      <c r="T891" t="s">
        <v>50</v>
      </c>
      <c r="U891" s="5">
        <f>E891/D891</f>
        <v>1.697857142857143</v>
      </c>
      <c r="V891" s="13">
        <f>AVERAGE(E891:E1890)</f>
        <v>33674.75675675676</v>
      </c>
      <c r="W891" t="str" cm="1">
        <f t="array" ref="W891:X891">_xlfn.TEXTSPLIT(T891,"/")</f>
        <v>music</v>
      </c>
      <c r="X891" t="str">
        <v>electric music</v>
      </c>
      <c r="Y891" s="1">
        <v>0</v>
      </c>
      <c r="Z891">
        <v>0</v>
      </c>
      <c r="AA891">
        <v>0</v>
      </c>
      <c r="AB891">
        <v>0</v>
      </c>
    </row>
    <row r="892" spans="1:28" ht="19.5" x14ac:dyDescent="0.4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 s="9">
        <v>43640.208333333328</v>
      </c>
      <c r="L892" s="9" t="str">
        <f>MONTH(P892) &amp; "/" &amp; DAY(P892) &amp; "/" &amp; YEAR(P892)</f>
        <v>6/25/2019</v>
      </c>
      <c r="M892" s="8" t="str">
        <f>MONTH(L892) &amp; "/" &amp; DAY(L892) &amp; "/" &amp; YEAR(L892)</f>
        <v>6/25/2019</v>
      </c>
      <c r="N892" s="8" t="str">
        <f>RIGHT(M892,4)</f>
        <v>2019</v>
      </c>
      <c r="O892">
        <v>1561438800</v>
      </c>
      <c r="P892" s="9">
        <v>43641.208333333328</v>
      </c>
      <c r="Q892" s="8" t="str">
        <f>MONTH(P892) &amp; "/" &amp; DAY(P892) &amp; "/" &amp; YEAR(P892)</f>
        <v>6/25/2019</v>
      </c>
      <c r="R892" t="b">
        <v>0</v>
      </c>
      <c r="S892" t="b">
        <v>0</v>
      </c>
      <c r="T892" t="s">
        <v>60</v>
      </c>
      <c r="U892" s="5">
        <f>E892/D892</f>
        <v>1.1595907738095239</v>
      </c>
      <c r="V892" s="13">
        <f>AVERAGE(E892:E1891)</f>
        <v>33894.454545454544</v>
      </c>
      <c r="W892" t="str" cm="1">
        <f t="array" ref="W892:X892">_xlfn.TEXTSPLIT(T892,"/")</f>
        <v>music</v>
      </c>
      <c r="X892" t="str">
        <v>indie rock</v>
      </c>
      <c r="Y892" s="1">
        <v>0</v>
      </c>
      <c r="Z892">
        <v>0</v>
      </c>
      <c r="AA892">
        <v>0</v>
      </c>
      <c r="AB892">
        <v>0</v>
      </c>
    </row>
    <row r="893" spans="1:28" ht="33.75" x14ac:dyDescent="0.4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 s="9">
        <v>40880.25</v>
      </c>
      <c r="L893" s="9" t="str">
        <f>MONTH(P893) &amp; "/" &amp; DAY(P893) &amp; "/" &amp; YEAR(P893)</f>
        <v>1/16/2012</v>
      </c>
      <c r="M893" s="8" t="str">
        <f>MONTH(L893) &amp; "/" &amp; DAY(L893) &amp; "/" &amp; YEAR(L893)</f>
        <v>1/16/2012</v>
      </c>
      <c r="N893" s="8" t="str">
        <f>RIGHT(M893,4)</f>
        <v>2012</v>
      </c>
      <c r="O893">
        <v>1326693600</v>
      </c>
      <c r="P893" s="9">
        <v>40924.25</v>
      </c>
      <c r="Q893" s="8" t="str">
        <f>MONTH(P893) &amp; "/" &amp; DAY(P893) &amp; "/" &amp; YEAR(P893)</f>
        <v>1/16/2012</v>
      </c>
      <c r="R893" t="b">
        <v>0</v>
      </c>
      <c r="S893" t="b">
        <v>0</v>
      </c>
      <c r="T893" t="s">
        <v>42</v>
      </c>
      <c r="U893" s="5">
        <f>E893/D893</f>
        <v>2.5859999999999999</v>
      </c>
      <c r="V893" s="13">
        <f>AVERAGE(E893:E1892)</f>
        <v>32775.605504587154</v>
      </c>
      <c r="W893" t="str" cm="1">
        <f t="array" ref="W893:X893">_xlfn.TEXTSPLIT(T893,"/")</f>
        <v>film &amp; video</v>
      </c>
      <c r="X893" t="str">
        <v>documentary</v>
      </c>
      <c r="Y893" s="1">
        <v>0</v>
      </c>
      <c r="Z893">
        <v>0</v>
      </c>
      <c r="AA893">
        <v>0</v>
      </c>
      <c r="AB893">
        <v>0</v>
      </c>
    </row>
    <row r="894" spans="1:28" ht="19.5" x14ac:dyDescent="0.4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 s="9">
        <v>40319.208333333336</v>
      </c>
      <c r="L894" s="9" t="str">
        <f>MONTH(P894) &amp; "/" &amp; DAY(P894) &amp; "/" &amp; YEAR(P894)</f>
        <v>7/1/2010</v>
      </c>
      <c r="M894" s="8" t="str">
        <f>MONTH(L894) &amp; "/" &amp; DAY(L894) &amp; "/" &amp; YEAR(L894)</f>
        <v>7/1/2010</v>
      </c>
      <c r="N894" s="8" t="str">
        <f>RIGHT(M894,4)</f>
        <v>2010</v>
      </c>
      <c r="O894">
        <v>1277960400</v>
      </c>
      <c r="P894" s="9">
        <v>40360.208333333336</v>
      </c>
      <c r="Q894" s="8" t="str">
        <f>MONTH(P894) &amp; "/" &amp; DAY(P894) &amp; "/" &amp; YEAR(P894)</f>
        <v>7/1/2010</v>
      </c>
      <c r="R894" t="b">
        <v>0</v>
      </c>
      <c r="S894" t="b">
        <v>0</v>
      </c>
      <c r="T894" t="s">
        <v>206</v>
      </c>
      <c r="U894" s="5">
        <f>E894/D894</f>
        <v>2.3058333333333332</v>
      </c>
      <c r="V894" s="13">
        <f>AVERAGE(E894:E1893)</f>
        <v>33007.25</v>
      </c>
      <c r="W894" t="str" cm="1">
        <f t="array" ref="W894:X894">_xlfn.TEXTSPLIT(T894,"/")</f>
        <v>publishing</v>
      </c>
      <c r="X894" t="str">
        <v>translations</v>
      </c>
      <c r="Y894" s="1">
        <v>0</v>
      </c>
      <c r="Z894">
        <v>0</v>
      </c>
      <c r="AA894">
        <v>0</v>
      </c>
      <c r="AB894">
        <v>0</v>
      </c>
    </row>
    <row r="895" spans="1:28" ht="19.5" x14ac:dyDescent="0.4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 s="9">
        <v>42170.208333333328</v>
      </c>
      <c r="L895" s="9" t="str">
        <f>MONTH(P895) &amp; "/" &amp; DAY(P895) &amp; "/" &amp; YEAR(P895)</f>
        <v>6/19/2015</v>
      </c>
      <c r="M895" s="8" t="str">
        <f>MONTH(L895) &amp; "/" &amp; DAY(L895) &amp; "/" &amp; YEAR(L895)</f>
        <v>6/19/2015</v>
      </c>
      <c r="N895" s="8" t="str">
        <f>RIGHT(M895,4)</f>
        <v>2015</v>
      </c>
      <c r="O895">
        <v>1434690000</v>
      </c>
      <c r="P895" s="9">
        <v>42174.208333333328</v>
      </c>
      <c r="Q895" s="8" t="str">
        <f>MONTH(P895) &amp; "/" &amp; DAY(P895) &amp; "/" &amp; YEAR(P895)</f>
        <v>6/19/2015</v>
      </c>
      <c r="R895" t="b">
        <v>0</v>
      </c>
      <c r="S895" t="b">
        <v>1</v>
      </c>
      <c r="T895" t="s">
        <v>42</v>
      </c>
      <c r="U895" s="5">
        <f>E895/D895</f>
        <v>1.2821428571428573</v>
      </c>
      <c r="V895" s="13">
        <f>AVERAGE(E895:E1894)</f>
        <v>33186.429906542056</v>
      </c>
      <c r="W895" t="str" cm="1">
        <f t="array" ref="W895:X895">_xlfn.TEXTSPLIT(T895,"/")</f>
        <v>film &amp; video</v>
      </c>
      <c r="X895" t="str">
        <v>documentary</v>
      </c>
      <c r="Y895" s="1">
        <v>0</v>
      </c>
      <c r="Z895">
        <v>0</v>
      </c>
      <c r="AA895">
        <v>0</v>
      </c>
      <c r="AB895">
        <v>0</v>
      </c>
    </row>
    <row r="896" spans="1:28" ht="19.5" x14ac:dyDescent="0.4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 s="9">
        <v>41466.208333333336</v>
      </c>
      <c r="L896" s="9" t="str">
        <f>MONTH(P896) &amp; "/" &amp; DAY(P896) &amp; "/" &amp; YEAR(P896)</f>
        <v>8/10/2013</v>
      </c>
      <c r="M896" s="8" t="str">
        <f>MONTH(L896) &amp; "/" &amp; DAY(L896) &amp; "/" &amp; YEAR(L896)</f>
        <v>8/10/2013</v>
      </c>
      <c r="N896" s="8" t="str">
        <f>RIGHT(M896,4)</f>
        <v>2013</v>
      </c>
      <c r="O896">
        <v>1376110800</v>
      </c>
      <c r="P896" s="9">
        <v>41496.208333333336</v>
      </c>
      <c r="Q896" s="8" t="str">
        <f>MONTH(P896) &amp; "/" &amp; DAY(P896) &amp; "/" &amp; YEAR(P896)</f>
        <v>8/10/2013</v>
      </c>
      <c r="R896" t="b">
        <v>0</v>
      </c>
      <c r="S896" t="b">
        <v>1</v>
      </c>
      <c r="T896" t="s">
        <v>269</v>
      </c>
      <c r="U896" s="5">
        <f>E896/D896</f>
        <v>1.8870588235294117</v>
      </c>
      <c r="V896" s="13">
        <f>AVERAGE(E896:E1895)</f>
        <v>33397.905660377357</v>
      </c>
      <c r="W896" t="str" cm="1">
        <f t="array" ref="W896:X896">_xlfn.TEXTSPLIT(T896,"/")</f>
        <v>film &amp; video</v>
      </c>
      <c r="X896" t="str">
        <v>television</v>
      </c>
      <c r="Y896" s="1">
        <v>0</v>
      </c>
      <c r="Z896">
        <v>0</v>
      </c>
      <c r="AA896">
        <v>0</v>
      </c>
      <c r="AB896">
        <v>0</v>
      </c>
    </row>
    <row r="897" spans="1:28" ht="33.75" x14ac:dyDescent="0.4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 s="9">
        <v>43134.25</v>
      </c>
      <c r="L897" s="9" t="str">
        <f>MONTH(P897) &amp; "/" &amp; DAY(P897) &amp; "/" &amp; YEAR(P897)</f>
        <v>2/12/2018</v>
      </c>
      <c r="M897" s="8" t="str">
        <f>MONTH(L897) &amp; "/" &amp; DAY(L897) &amp; "/" &amp; YEAR(L897)</f>
        <v>2/12/2018</v>
      </c>
      <c r="N897" s="8" t="str">
        <f>RIGHT(M897,4)</f>
        <v>2018</v>
      </c>
      <c r="O897">
        <v>1518415200</v>
      </c>
      <c r="P897" s="9">
        <v>43143.25</v>
      </c>
      <c r="Q897" s="8" t="str">
        <f>MONTH(P897) &amp; "/" &amp; DAY(P897) &amp; "/" &amp; YEAR(P897)</f>
        <v>2/12/2018</v>
      </c>
      <c r="R897" t="b">
        <v>0</v>
      </c>
      <c r="S897" t="b">
        <v>0</v>
      </c>
      <c r="T897" t="s">
        <v>33</v>
      </c>
      <c r="U897" s="5">
        <f>E897/D897</f>
        <v>6.9511889862327911E-2</v>
      </c>
      <c r="V897" s="13">
        <f>AVERAGE(E897:E1896)</f>
        <v>33685.428571428572</v>
      </c>
      <c r="W897" t="str" cm="1">
        <f t="array" ref="W897:X897">_xlfn.TEXTSPLIT(T897,"/")</f>
        <v>theater</v>
      </c>
      <c r="X897" t="str">
        <v>plays</v>
      </c>
      <c r="Y897" s="1">
        <v>0</v>
      </c>
      <c r="Z897">
        <v>0</v>
      </c>
      <c r="AA897">
        <v>0</v>
      </c>
      <c r="AB897">
        <v>1</v>
      </c>
    </row>
    <row r="898" spans="1:28" ht="33.75" x14ac:dyDescent="0.4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 s="9">
        <v>40738.208333333336</v>
      </c>
      <c r="L898" s="9" t="str">
        <f>MONTH(P898) &amp; "/" &amp; DAY(P898) &amp; "/" &amp; YEAR(P898)</f>
        <v>7/17/2011</v>
      </c>
      <c r="M898" s="8" t="str">
        <f>MONTH(L898) &amp; "/" &amp; DAY(L898) &amp; "/" &amp; YEAR(L898)</f>
        <v>7/17/2011</v>
      </c>
      <c r="N898" s="8" t="str">
        <f>RIGHT(M898,4)</f>
        <v>2011</v>
      </c>
      <c r="O898">
        <v>1310878800</v>
      </c>
      <c r="P898" s="9">
        <v>40741.208333333336</v>
      </c>
      <c r="Q898" s="8" t="str">
        <f>MONTH(P898) &amp; "/" &amp; DAY(P898) &amp; "/" &amp; YEAR(P898)</f>
        <v>7/17/2011</v>
      </c>
      <c r="R898" t="b">
        <v>0</v>
      </c>
      <c r="S898" t="b">
        <v>1</v>
      </c>
      <c r="T898" t="s">
        <v>17</v>
      </c>
      <c r="U898" s="5">
        <f>E898/D898</f>
        <v>7.7443434343434348</v>
      </c>
      <c r="V898" s="13">
        <f>AVERAGE(E898:E1897)</f>
        <v>33902.519230769234</v>
      </c>
      <c r="W898" t="str" cm="1">
        <f t="array" ref="W898:X898">_xlfn.TEXTSPLIT(T898,"/")</f>
        <v>food</v>
      </c>
      <c r="X898" t="str">
        <v>food trucks</v>
      </c>
      <c r="Y898" s="1">
        <v>0</v>
      </c>
      <c r="Z898">
        <v>0</v>
      </c>
      <c r="AA898">
        <v>0</v>
      </c>
      <c r="AB898">
        <v>0</v>
      </c>
    </row>
    <row r="899" spans="1:28" ht="19.5" x14ac:dyDescent="0.4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 s="9">
        <v>43583.208333333328</v>
      </c>
      <c r="L899" s="9" t="str">
        <f>MONTH(P899) &amp; "/" &amp; DAY(P899) &amp; "/" &amp; YEAR(P899)</f>
        <v>4/30/2019</v>
      </c>
      <c r="M899" s="8" t="str">
        <f>MONTH(L899) &amp; "/" &amp; DAY(L899) &amp; "/" &amp; YEAR(L899)</f>
        <v>4/30/2019</v>
      </c>
      <c r="N899" s="8" t="str">
        <f>RIGHT(M899,4)</f>
        <v>2019</v>
      </c>
      <c r="O899">
        <v>1556600400</v>
      </c>
      <c r="P899" s="9">
        <v>43585.208333333328</v>
      </c>
      <c r="Q899" s="8" t="str">
        <f>MONTH(P899) &amp; "/" &amp; DAY(P899) &amp; "/" &amp; YEAR(P899)</f>
        <v>4/30/2019</v>
      </c>
      <c r="R899" t="b">
        <v>0</v>
      </c>
      <c r="S899" t="b">
        <v>0</v>
      </c>
      <c r="T899" t="s">
        <v>33</v>
      </c>
      <c r="U899" s="5">
        <f>E899/D899</f>
        <v>0.27693181818181817</v>
      </c>
      <c r="V899" s="13">
        <f>AVERAGE(E899:E1898)</f>
        <v>32742.951456310679</v>
      </c>
      <c r="W899" t="str" cm="1">
        <f t="array" ref="W899:X899">_xlfn.TEXTSPLIT(T899,"/")</f>
        <v>theater</v>
      </c>
      <c r="X899" t="str">
        <v>plays</v>
      </c>
      <c r="Y899" s="1">
        <v>0</v>
      </c>
      <c r="Z899">
        <v>0</v>
      </c>
      <c r="AA899">
        <v>0</v>
      </c>
      <c r="AB899">
        <v>1</v>
      </c>
    </row>
    <row r="900" spans="1:28" ht="19.5" x14ac:dyDescent="0.4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 s="9">
        <v>43815.25</v>
      </c>
      <c r="L900" s="9" t="str">
        <f>MONTH(P900) &amp; "/" &amp; DAY(P900) &amp; "/" &amp; YEAR(P900)</f>
        <v>12/22/2019</v>
      </c>
      <c r="M900" s="8" t="str">
        <f>MONTH(L900) &amp; "/" &amp; DAY(L900) &amp; "/" &amp; YEAR(L900)</f>
        <v>12/22/2019</v>
      </c>
      <c r="N900" s="8" t="str">
        <f>RIGHT(M900,4)</f>
        <v>2019</v>
      </c>
      <c r="O900">
        <v>1576994400</v>
      </c>
      <c r="P900" s="9">
        <v>43821.25</v>
      </c>
      <c r="Q900" s="8" t="str">
        <f>MONTH(P900) &amp; "/" &amp; DAY(P900) &amp; "/" &amp; YEAR(P900)</f>
        <v>12/22/2019</v>
      </c>
      <c r="R900" t="b">
        <v>0</v>
      </c>
      <c r="S900" t="b">
        <v>0</v>
      </c>
      <c r="T900" t="s">
        <v>42</v>
      </c>
      <c r="U900" s="5">
        <f>E900/D900</f>
        <v>0.52479620323841425</v>
      </c>
      <c r="V900" s="13">
        <f>AVERAGE(E900:E1899)</f>
        <v>33040.068627450979</v>
      </c>
      <c r="W900" t="str" cm="1">
        <f t="array" ref="W900:X900">_xlfn.TEXTSPLIT(T900,"/")</f>
        <v>film &amp; video</v>
      </c>
      <c r="X900" t="str">
        <v>documentary</v>
      </c>
      <c r="Y900" s="1">
        <v>0</v>
      </c>
      <c r="Z900">
        <v>0</v>
      </c>
      <c r="AA900">
        <v>0</v>
      </c>
      <c r="AB900">
        <v>1</v>
      </c>
    </row>
    <row r="901" spans="1:28" ht="19.5" x14ac:dyDescent="0.4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 s="9">
        <v>41554.208333333336</v>
      </c>
      <c r="L901" s="9" t="str">
        <f>MONTH(P901) &amp; "/" &amp; DAY(P901) &amp; "/" &amp; YEAR(P901)</f>
        <v>10/25/2013</v>
      </c>
      <c r="M901" s="8" t="str">
        <f>MONTH(L901) &amp; "/" &amp; DAY(L901) &amp; "/" &amp; YEAR(L901)</f>
        <v>10/25/2013</v>
      </c>
      <c r="N901" s="8" t="str">
        <f>RIGHT(M901,4)</f>
        <v>2013</v>
      </c>
      <c r="O901">
        <v>1382677200</v>
      </c>
      <c r="P901" s="9">
        <v>41572.208333333336</v>
      </c>
      <c r="Q901" s="8" t="str">
        <f>MONTH(P901) &amp; "/" &amp; DAY(P901) &amp; "/" &amp; YEAR(P901)</f>
        <v>10/25/2013</v>
      </c>
      <c r="R901" t="b">
        <v>0</v>
      </c>
      <c r="S901" t="b">
        <v>0</v>
      </c>
      <c r="T901" t="s">
        <v>159</v>
      </c>
      <c r="U901" s="5">
        <f>E901/D901</f>
        <v>4.0709677419354842</v>
      </c>
      <c r="V901" s="13">
        <f>AVERAGE(E901:E1900)</f>
        <v>32436.594059405939</v>
      </c>
      <c r="W901" t="str" cm="1">
        <f t="array" ref="W901:X901">_xlfn.TEXTSPLIT(T901,"/")</f>
        <v>music</v>
      </c>
      <c r="X901" t="str">
        <v>jazz</v>
      </c>
      <c r="Y901" s="1">
        <v>0</v>
      </c>
      <c r="Z901">
        <v>0</v>
      </c>
      <c r="AA901">
        <v>0</v>
      </c>
      <c r="AB901">
        <v>0</v>
      </c>
    </row>
    <row r="902" spans="1:28" ht="19.5" x14ac:dyDescent="0.4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 s="9">
        <v>41901.208333333336</v>
      </c>
      <c r="L902" s="9" t="str">
        <f>MONTH(P902) &amp; "/" &amp; DAY(P902) &amp; "/" &amp; YEAR(P902)</f>
        <v>9/20/2014</v>
      </c>
      <c r="M902" s="8" t="str">
        <f>MONTH(L902) &amp; "/" &amp; DAY(L902) &amp; "/" &amp; YEAR(L902)</f>
        <v>9/20/2014</v>
      </c>
      <c r="N902" s="8" t="str">
        <f>RIGHT(M902,4)</f>
        <v>2014</v>
      </c>
      <c r="O902">
        <v>1411189200</v>
      </c>
      <c r="P902" s="9">
        <v>41902.208333333336</v>
      </c>
      <c r="Q902" s="8" t="str">
        <f>MONTH(P902) &amp; "/" &amp; DAY(P902) &amp; "/" &amp; YEAR(P902)</f>
        <v>9/20/2014</v>
      </c>
      <c r="R902" t="b">
        <v>0</v>
      </c>
      <c r="S902" t="b">
        <v>1</v>
      </c>
      <c r="T902" t="s">
        <v>28</v>
      </c>
      <c r="U902" s="5">
        <f>E902/D902</f>
        <v>0.02</v>
      </c>
      <c r="V902" s="13">
        <f>AVERAGE(E902:E1901)</f>
        <v>32634.76</v>
      </c>
      <c r="W902" t="str" cm="1">
        <f t="array" ref="W902:X902">_xlfn.TEXTSPLIT(T902,"/")</f>
        <v>technology</v>
      </c>
      <c r="X902" t="str">
        <v>web</v>
      </c>
      <c r="Y902" s="1">
        <v>0</v>
      </c>
      <c r="Z902">
        <v>0</v>
      </c>
      <c r="AA902">
        <v>0</v>
      </c>
      <c r="AB902">
        <v>1</v>
      </c>
    </row>
    <row r="903" spans="1:28" ht="19.5" x14ac:dyDescent="0.4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 s="9">
        <v>43298.208333333328</v>
      </c>
      <c r="L903" s="9" t="str">
        <f>MONTH(P903) &amp; "/" &amp; DAY(P903) &amp; "/" &amp; YEAR(P903)</f>
        <v>8/19/2018</v>
      </c>
      <c r="M903" s="8" t="str">
        <f>MONTH(L903) &amp; "/" &amp; DAY(L903) &amp; "/" &amp; YEAR(L903)</f>
        <v>8/19/2018</v>
      </c>
      <c r="N903" s="8" t="str">
        <f>RIGHT(M903,4)</f>
        <v>2018</v>
      </c>
      <c r="O903">
        <v>1534654800</v>
      </c>
      <c r="P903" s="9">
        <v>43331.208333333328</v>
      </c>
      <c r="Q903" s="8" t="str">
        <f>MONTH(P903) &amp; "/" &amp; DAY(P903) &amp; "/" &amp; YEAR(P903)</f>
        <v>8/19/2018</v>
      </c>
      <c r="R903" t="b">
        <v>0</v>
      </c>
      <c r="S903" t="b">
        <v>1</v>
      </c>
      <c r="T903" t="s">
        <v>23</v>
      </c>
      <c r="U903" s="5">
        <f>E903/D903</f>
        <v>1.5617857142857143</v>
      </c>
      <c r="V903" s="13">
        <f>AVERAGE(E903:E1902)</f>
        <v>32964.383838383837</v>
      </c>
      <c r="W903" t="str" cm="1">
        <f t="array" ref="W903:X903">_xlfn.TEXTSPLIT(T903,"/")</f>
        <v>music</v>
      </c>
      <c r="X903" t="str">
        <v>rock</v>
      </c>
      <c r="Y903" s="1">
        <v>0</v>
      </c>
      <c r="Z903">
        <v>0</v>
      </c>
      <c r="AA903">
        <v>0</v>
      </c>
      <c r="AB903">
        <v>0</v>
      </c>
    </row>
    <row r="904" spans="1:28" ht="19.5" x14ac:dyDescent="0.4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 s="9">
        <v>42399.25</v>
      </c>
      <c r="L904" s="9" t="str">
        <f>MONTH(P904) &amp; "/" &amp; DAY(P904) &amp; "/" &amp; YEAR(P904)</f>
        <v>3/12/2016</v>
      </c>
      <c r="M904" s="8" t="str">
        <f>MONTH(L904) &amp; "/" &amp; DAY(L904) &amp; "/" &amp; YEAR(L904)</f>
        <v>3/12/2016</v>
      </c>
      <c r="N904" s="8" t="str">
        <f>RIGHT(M904,4)</f>
        <v>2016</v>
      </c>
      <c r="O904">
        <v>1457762400</v>
      </c>
      <c r="P904" s="9">
        <v>42441.25</v>
      </c>
      <c r="Q904" s="8" t="str">
        <f>MONTH(P904) &amp; "/" &amp; DAY(P904) &amp; "/" &amp; YEAR(P904)</f>
        <v>3/12/2016</v>
      </c>
      <c r="R904" t="b">
        <v>0</v>
      </c>
      <c r="S904" t="b">
        <v>0</v>
      </c>
      <c r="T904" t="s">
        <v>28</v>
      </c>
      <c r="U904" s="5">
        <f>E904/D904</f>
        <v>2.5242857142857145</v>
      </c>
      <c r="V904" s="13">
        <f>AVERAGE(E904:E1903)</f>
        <v>33211.510204081635</v>
      </c>
      <c r="W904" t="str" cm="1">
        <f t="array" ref="W904:X904">_xlfn.TEXTSPLIT(T904,"/")</f>
        <v>technology</v>
      </c>
      <c r="X904" t="str">
        <v>web</v>
      </c>
      <c r="Y904" s="1">
        <v>0</v>
      </c>
      <c r="Z904">
        <v>0</v>
      </c>
      <c r="AA904">
        <v>0</v>
      </c>
      <c r="AB904">
        <v>0</v>
      </c>
    </row>
    <row r="905" spans="1:28" ht="33.75" x14ac:dyDescent="0.4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 s="9">
        <v>41034.208333333336</v>
      </c>
      <c r="L905" s="9" t="str">
        <f>MONTH(P905) &amp; "/" &amp; DAY(P905) &amp; "/" &amp; YEAR(P905)</f>
        <v>5/20/2012</v>
      </c>
      <c r="M905" s="8" t="str">
        <f>MONTH(L905) &amp; "/" &amp; DAY(L905) &amp; "/" &amp; YEAR(L905)</f>
        <v>5/20/2012</v>
      </c>
      <c r="N905" s="8" t="str">
        <f>RIGHT(M905,4)</f>
        <v>2012</v>
      </c>
      <c r="O905">
        <v>1337490000</v>
      </c>
      <c r="P905" s="9">
        <v>41049.208333333336</v>
      </c>
      <c r="Q905" s="8" t="str">
        <f>MONTH(P905) &amp; "/" &amp; DAY(P905) &amp; "/" &amp; YEAR(P905)</f>
        <v>5/20/2012</v>
      </c>
      <c r="R905" t="b">
        <v>0</v>
      </c>
      <c r="S905" t="b">
        <v>1</v>
      </c>
      <c r="T905" t="s">
        <v>68</v>
      </c>
      <c r="U905" s="5">
        <f>E905/D905</f>
        <v>1.729268292682927E-2</v>
      </c>
      <c r="V905" s="13">
        <f>AVERAGE(E905:E1904)</f>
        <v>33517.463917525776</v>
      </c>
      <c r="W905" t="str" cm="1">
        <f t="array" ref="W905:X905">_xlfn.TEXTSPLIT(T905,"/")</f>
        <v>publishing</v>
      </c>
      <c r="X905" t="str">
        <v>nonfiction</v>
      </c>
      <c r="Y905" s="1">
        <v>0</v>
      </c>
      <c r="Z905">
        <v>1</v>
      </c>
      <c r="AA905">
        <v>0</v>
      </c>
      <c r="AB905">
        <v>0</v>
      </c>
    </row>
    <row r="906" spans="1:28" ht="19.5" x14ac:dyDescent="0.4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 s="9">
        <v>41186.208333333336</v>
      </c>
      <c r="L906" s="9" t="str">
        <f>MONTH(P906) &amp; "/" &amp; DAY(P906) &amp; "/" &amp; YEAR(P906)</f>
        <v>10/8/2012</v>
      </c>
      <c r="M906" s="8" t="str">
        <f>MONTH(L906) &amp; "/" &amp; DAY(L906) &amp; "/" &amp; YEAR(L906)</f>
        <v>10/8/2012</v>
      </c>
      <c r="N906" s="8" t="str">
        <f>RIGHT(M906,4)</f>
        <v>2012</v>
      </c>
      <c r="O906">
        <v>1349672400</v>
      </c>
      <c r="P906" s="9">
        <v>41190.208333333336</v>
      </c>
      <c r="Q906" s="8" t="str">
        <f>MONTH(P906) &amp; "/" &amp; DAY(P906) &amp; "/" &amp; YEAR(P906)</f>
        <v>10/8/2012</v>
      </c>
      <c r="R906" t="b">
        <v>0</v>
      </c>
      <c r="S906" t="b">
        <v>0</v>
      </c>
      <c r="T906" t="s">
        <v>133</v>
      </c>
      <c r="U906" s="5">
        <f>E906/D906</f>
        <v>0.12230769230769231</v>
      </c>
      <c r="V906" s="13">
        <f>AVERAGE(E906:E1905)</f>
        <v>33859.21875</v>
      </c>
      <c r="W906" t="str" cm="1">
        <f t="array" ref="W906:X906">_xlfn.TEXTSPLIT(T906,"/")</f>
        <v>publishing</v>
      </c>
      <c r="X906" t="str">
        <v>radio &amp; podcasts</v>
      </c>
      <c r="Y906" s="1">
        <v>0</v>
      </c>
      <c r="Z906">
        <v>0</v>
      </c>
      <c r="AA906">
        <v>0</v>
      </c>
      <c r="AB906">
        <v>1</v>
      </c>
    </row>
    <row r="907" spans="1:28" ht="19.5" x14ac:dyDescent="0.4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 s="9">
        <v>41536.208333333336</v>
      </c>
      <c r="L907" s="9" t="str">
        <f>MONTH(P907) &amp; "/" &amp; DAY(P907) &amp; "/" &amp; YEAR(P907)</f>
        <v>9/22/2013</v>
      </c>
      <c r="M907" s="8" t="str">
        <f>MONTH(L907) &amp; "/" &amp; DAY(L907) &amp; "/" &amp; YEAR(L907)</f>
        <v>9/22/2013</v>
      </c>
      <c r="N907" s="8" t="str">
        <f>RIGHT(M907,4)</f>
        <v>2013</v>
      </c>
      <c r="O907">
        <v>1379826000</v>
      </c>
      <c r="P907" s="9">
        <v>41539.208333333336</v>
      </c>
      <c r="Q907" s="8" t="str">
        <f>MONTH(P907) &amp; "/" &amp; DAY(P907) &amp; "/" &amp; YEAR(P907)</f>
        <v>9/22/2013</v>
      </c>
      <c r="R907" t="b">
        <v>0</v>
      </c>
      <c r="S907" t="b">
        <v>0</v>
      </c>
      <c r="T907" t="s">
        <v>33</v>
      </c>
      <c r="U907" s="5">
        <f>E907/D907</f>
        <v>1.6398734177215191</v>
      </c>
      <c r="V907" s="13">
        <f>AVERAGE(E907:E1906)</f>
        <v>34207.26315789474</v>
      </c>
      <c r="W907" t="str" cm="1">
        <f t="array" ref="W907:X907">_xlfn.TEXTSPLIT(T907,"/")</f>
        <v>theater</v>
      </c>
      <c r="X907" t="str">
        <v>plays</v>
      </c>
      <c r="Y907" s="1">
        <v>0</v>
      </c>
      <c r="Z907">
        <v>0</v>
      </c>
      <c r="AA907">
        <v>0</v>
      </c>
      <c r="AB907">
        <v>0</v>
      </c>
    </row>
    <row r="908" spans="1:28" ht="33.75" x14ac:dyDescent="0.4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 s="9">
        <v>42868.208333333328</v>
      </c>
      <c r="L908" s="9" t="str">
        <f>MONTH(P908) &amp; "/" &amp; DAY(P908) &amp; "/" &amp; YEAR(P908)</f>
        <v>6/18/2017</v>
      </c>
      <c r="M908" s="8" t="str">
        <f>MONTH(L908) &amp; "/" &amp; DAY(L908) &amp; "/" &amp; YEAR(L908)</f>
        <v>6/18/2017</v>
      </c>
      <c r="N908" s="8" t="str">
        <f>RIGHT(M908,4)</f>
        <v>2017</v>
      </c>
      <c r="O908">
        <v>1497762000</v>
      </c>
      <c r="P908" s="9">
        <v>42904.208333333328</v>
      </c>
      <c r="Q908" s="8" t="str">
        <f>MONTH(P908) &amp; "/" &amp; DAY(P908) &amp; "/" &amp; YEAR(P908)</f>
        <v>6/18/2017</v>
      </c>
      <c r="R908" t="b">
        <v>1</v>
      </c>
      <c r="S908" t="b">
        <v>1</v>
      </c>
      <c r="T908" t="s">
        <v>42</v>
      </c>
      <c r="U908" s="5">
        <f>E908/D908</f>
        <v>1.6298181818181818</v>
      </c>
      <c r="V908" s="13">
        <f>AVERAGE(E908:E1907)</f>
        <v>34433.351063829788</v>
      </c>
      <c r="W908" t="str" cm="1">
        <f t="array" ref="W908:X908">_xlfn.TEXTSPLIT(T908,"/")</f>
        <v>film &amp; video</v>
      </c>
      <c r="X908" t="str">
        <v>documentary</v>
      </c>
      <c r="Y908" s="1">
        <v>0</v>
      </c>
      <c r="Z908">
        <v>0</v>
      </c>
      <c r="AA908">
        <v>0</v>
      </c>
      <c r="AB908">
        <v>0</v>
      </c>
    </row>
    <row r="909" spans="1:28" ht="19.5" x14ac:dyDescent="0.4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 s="9">
        <v>40660.208333333336</v>
      </c>
      <c r="L909" s="9" t="str">
        <f>MONTH(P909) &amp; "/" &amp; DAY(P909) &amp; "/" &amp; YEAR(P909)</f>
        <v>5/4/2011</v>
      </c>
      <c r="M909" s="8" t="str">
        <f>MONTH(L909) &amp; "/" &amp; DAY(L909) &amp; "/" &amp; YEAR(L909)</f>
        <v>5/4/2011</v>
      </c>
      <c r="N909" s="8" t="str">
        <f>RIGHT(M909,4)</f>
        <v>2011</v>
      </c>
      <c r="O909">
        <v>1304485200</v>
      </c>
      <c r="P909" s="9">
        <v>40667.208333333336</v>
      </c>
      <c r="Q909" s="8" t="str">
        <f>MONTH(P909) &amp; "/" &amp; DAY(P909) &amp; "/" &amp; YEAR(P909)</f>
        <v>5/4/2011</v>
      </c>
      <c r="R909" t="b">
        <v>0</v>
      </c>
      <c r="S909" t="b">
        <v>0</v>
      </c>
      <c r="T909" t="s">
        <v>33</v>
      </c>
      <c r="U909" s="5">
        <f>E909/D909</f>
        <v>0.20252747252747252</v>
      </c>
      <c r="V909" s="13">
        <f>AVERAGE(E909:E1908)</f>
        <v>34707.215053763444</v>
      </c>
      <c r="W909" t="str" cm="1">
        <f t="array" ref="W909:X909">_xlfn.TEXTSPLIT(T909,"/")</f>
        <v>theater</v>
      </c>
      <c r="X909" t="str">
        <v>plays</v>
      </c>
      <c r="Y909" s="1">
        <v>0</v>
      </c>
      <c r="Z909">
        <v>0</v>
      </c>
      <c r="AA909">
        <v>0</v>
      </c>
      <c r="AB909">
        <v>1</v>
      </c>
    </row>
    <row r="910" spans="1:28" ht="19.5" x14ac:dyDescent="0.4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 s="9">
        <v>41031.208333333336</v>
      </c>
      <c r="L910" s="9" t="str">
        <f>MONTH(P910) &amp; "/" &amp; DAY(P910) &amp; "/" &amp; YEAR(P910)</f>
        <v>5/13/2012</v>
      </c>
      <c r="M910" s="8" t="str">
        <f>MONTH(L910) &amp; "/" &amp; DAY(L910) &amp; "/" &amp; YEAR(L910)</f>
        <v>5/13/2012</v>
      </c>
      <c r="N910" s="8" t="str">
        <f>RIGHT(M910,4)</f>
        <v>2012</v>
      </c>
      <c r="O910">
        <v>1336885200</v>
      </c>
      <c r="P910" s="9">
        <v>41042.208333333336</v>
      </c>
      <c r="Q910" s="8" t="str">
        <f>MONTH(P910) &amp; "/" &amp; DAY(P910) &amp; "/" &amp; YEAR(P910)</f>
        <v>5/13/2012</v>
      </c>
      <c r="R910" t="b">
        <v>0</v>
      </c>
      <c r="S910" t="b">
        <v>0</v>
      </c>
      <c r="T910" t="s">
        <v>89</v>
      </c>
      <c r="U910" s="5">
        <f>E910/D910</f>
        <v>3.1924083769633507</v>
      </c>
      <c r="V910" s="13">
        <f>AVERAGE(E910:E1909)</f>
        <v>35064.434782608696</v>
      </c>
      <c r="W910" t="str" cm="1">
        <f t="array" ref="W910:X910">_xlfn.TEXTSPLIT(T910,"/")</f>
        <v>games</v>
      </c>
      <c r="X910" t="str">
        <v>video games</v>
      </c>
      <c r="Y910" s="1">
        <v>0</v>
      </c>
      <c r="Z910">
        <v>0</v>
      </c>
      <c r="AA910">
        <v>0</v>
      </c>
      <c r="AB910">
        <v>0</v>
      </c>
    </row>
    <row r="911" spans="1:28" ht="19.5" x14ac:dyDescent="0.4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 s="9">
        <v>43255.208333333328</v>
      </c>
      <c r="L911" s="9" t="str">
        <f>MONTH(P911) &amp; "/" &amp; DAY(P911) &amp; "/" &amp; YEAR(P911)</f>
        <v>7/1/2018</v>
      </c>
      <c r="M911" s="8" t="str">
        <f>MONTH(L911) &amp; "/" &amp; DAY(L911) &amp; "/" &amp; YEAR(L911)</f>
        <v>7/1/2018</v>
      </c>
      <c r="N911" s="8" t="str">
        <f>RIGHT(M911,4)</f>
        <v>2018</v>
      </c>
      <c r="O911">
        <v>1530421200</v>
      </c>
      <c r="P911" s="9">
        <v>43282.208333333328</v>
      </c>
      <c r="Q911" s="8" t="str">
        <f>MONTH(P911) &amp; "/" &amp; DAY(P911) &amp; "/" &amp; YEAR(P911)</f>
        <v>7/1/2018</v>
      </c>
      <c r="R911" t="b">
        <v>0</v>
      </c>
      <c r="S911" t="b">
        <v>1</v>
      </c>
      <c r="T911" t="s">
        <v>33</v>
      </c>
      <c r="U911" s="5">
        <f>E911/D911</f>
        <v>4.7894444444444444</v>
      </c>
      <c r="V911" s="13">
        <f>AVERAGE(E911:E1910)</f>
        <v>34109.648351648349</v>
      </c>
      <c r="W911" t="str" cm="1">
        <f t="array" ref="W911:X911">_xlfn.TEXTSPLIT(T911,"/")</f>
        <v>theater</v>
      </c>
      <c r="X911" t="str">
        <v>plays</v>
      </c>
      <c r="Y911" s="1">
        <v>0</v>
      </c>
      <c r="Z911">
        <v>0</v>
      </c>
      <c r="AA911">
        <v>0</v>
      </c>
      <c r="AB911">
        <v>0</v>
      </c>
    </row>
    <row r="912" spans="1:28" ht="19.5" x14ac:dyDescent="0.4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 s="9">
        <v>42026.25</v>
      </c>
      <c r="L912" s="9" t="str">
        <f>MONTH(P912) &amp; "/" &amp; DAY(P912) &amp; "/" &amp; YEAR(P912)</f>
        <v>1/23/2015</v>
      </c>
      <c r="M912" s="8" t="str">
        <f>MONTH(L912) &amp; "/" &amp; DAY(L912) &amp; "/" &amp; YEAR(L912)</f>
        <v>1/23/2015</v>
      </c>
      <c r="N912" s="8" t="str">
        <f>RIGHT(M912,4)</f>
        <v>2015</v>
      </c>
      <c r="O912">
        <v>1421992800</v>
      </c>
      <c r="P912" s="9">
        <v>42027.25</v>
      </c>
      <c r="Q912" s="8" t="str">
        <f>MONTH(P912) &amp; "/" &amp; DAY(P912) &amp; "/" &amp; YEAR(P912)</f>
        <v>1/23/2015</v>
      </c>
      <c r="R912" t="b">
        <v>0</v>
      </c>
      <c r="S912" t="b">
        <v>0</v>
      </c>
      <c r="T912" t="s">
        <v>33</v>
      </c>
      <c r="U912" s="5">
        <f>E912/D912</f>
        <v>0.19556634304207121</v>
      </c>
      <c r="V912" s="13">
        <f>AVERAGE(E912:E1911)</f>
        <v>34392.855555555558</v>
      </c>
      <c r="W912" t="str" cm="1">
        <f t="array" ref="W912:X912">_xlfn.TEXTSPLIT(T912,"/")</f>
        <v>theater</v>
      </c>
      <c r="X912" t="str">
        <v>plays</v>
      </c>
      <c r="Y912" s="1">
        <v>1</v>
      </c>
      <c r="Z912">
        <v>0</v>
      </c>
      <c r="AA912">
        <v>0</v>
      </c>
      <c r="AB912">
        <v>0</v>
      </c>
    </row>
    <row r="913" spans="1:28" ht="19.5" x14ac:dyDescent="0.4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 s="9">
        <v>43717.208333333328</v>
      </c>
      <c r="L913" s="9" t="str">
        <f>MONTH(P913) &amp; "/" &amp; DAY(P913) &amp; "/" &amp; YEAR(P913)</f>
        <v>9/11/2019</v>
      </c>
      <c r="M913" s="8" t="str">
        <f>MONTH(L913) &amp; "/" &amp; DAY(L913) &amp; "/" &amp; YEAR(L913)</f>
        <v>9/11/2019</v>
      </c>
      <c r="N913" s="8" t="str">
        <f>RIGHT(M913,4)</f>
        <v>2019</v>
      </c>
      <c r="O913">
        <v>1568178000</v>
      </c>
      <c r="P913" s="9">
        <v>43719.208333333328</v>
      </c>
      <c r="Q913" s="8" t="str">
        <f>MONTH(P913) &amp; "/" &amp; DAY(P913) &amp; "/" &amp; YEAR(P913)</f>
        <v>9/11/2019</v>
      </c>
      <c r="R913" t="b">
        <v>1</v>
      </c>
      <c r="S913" t="b">
        <v>0</v>
      </c>
      <c r="T913" t="s">
        <v>28</v>
      </c>
      <c r="U913" s="5">
        <f>E913/D913</f>
        <v>1.9894827586206896</v>
      </c>
      <c r="V913" s="13">
        <f>AVERAGE(E913:E1912)</f>
        <v>34439.79775280899</v>
      </c>
      <c r="W913" t="str" cm="1">
        <f t="array" ref="W913:X913">_xlfn.TEXTSPLIT(T913,"/")</f>
        <v>technology</v>
      </c>
      <c r="X913" t="str">
        <v>web</v>
      </c>
      <c r="Y913" s="1">
        <v>0</v>
      </c>
      <c r="Z913">
        <v>0</v>
      </c>
      <c r="AA913">
        <v>0</v>
      </c>
      <c r="AB913">
        <v>0</v>
      </c>
    </row>
    <row r="914" spans="1:28" ht="19.5" x14ac:dyDescent="0.4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 s="9">
        <v>41157.208333333336</v>
      </c>
      <c r="L914" s="9" t="str">
        <f>MONTH(P914) &amp; "/" &amp; DAY(P914) &amp; "/" &amp; YEAR(P914)</f>
        <v>9/18/2012</v>
      </c>
      <c r="M914" s="8" t="str">
        <f>MONTH(L914) &amp; "/" &amp; DAY(L914) &amp; "/" &amp; YEAR(L914)</f>
        <v>9/18/2012</v>
      </c>
      <c r="N914" s="8" t="str">
        <f>RIGHT(M914,4)</f>
        <v>2012</v>
      </c>
      <c r="O914">
        <v>1347944400</v>
      </c>
      <c r="P914" s="9">
        <v>41170.208333333336</v>
      </c>
      <c r="Q914" s="8" t="str">
        <f>MONTH(P914) &amp; "/" &amp; DAY(P914) &amp; "/" &amp; YEAR(P914)</f>
        <v>9/18/2012</v>
      </c>
      <c r="R914" t="b">
        <v>1</v>
      </c>
      <c r="S914" t="b">
        <v>0</v>
      </c>
      <c r="T914" t="s">
        <v>53</v>
      </c>
      <c r="U914" s="5">
        <f>E914/D914</f>
        <v>7.95</v>
      </c>
      <c r="V914" s="13">
        <f>AVERAGE(E914:E1913)</f>
        <v>34700.034090909088</v>
      </c>
      <c r="W914" t="str" cm="1">
        <f t="array" ref="W914:X914">_xlfn.TEXTSPLIT(T914,"/")</f>
        <v>film &amp; video</v>
      </c>
      <c r="X914" t="str">
        <v>drama</v>
      </c>
      <c r="Y914" s="1">
        <v>0</v>
      </c>
      <c r="Z914">
        <v>0</v>
      </c>
      <c r="AA914">
        <v>0</v>
      </c>
      <c r="AB914">
        <v>0</v>
      </c>
    </row>
    <row r="915" spans="1:28" ht="19.5" x14ac:dyDescent="0.4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 s="9">
        <v>43597.208333333328</v>
      </c>
      <c r="L915" s="9" t="str">
        <f>MONTH(P915) &amp; "/" &amp; DAY(P915) &amp; "/" &amp; YEAR(P915)</f>
        <v>5/25/2019</v>
      </c>
      <c r="M915" s="8" t="str">
        <f>MONTH(L915) &amp; "/" &amp; DAY(L915) &amp; "/" &amp; YEAR(L915)</f>
        <v>5/25/2019</v>
      </c>
      <c r="N915" s="8" t="str">
        <f>RIGHT(M915,4)</f>
        <v>2019</v>
      </c>
      <c r="O915">
        <v>1558760400</v>
      </c>
      <c r="P915" s="9">
        <v>43610.208333333328</v>
      </c>
      <c r="Q915" s="8" t="str">
        <f>MONTH(P915) &amp; "/" &amp; DAY(P915) &amp; "/" &amp; YEAR(P915)</f>
        <v>5/25/2019</v>
      </c>
      <c r="R915" t="b">
        <v>0</v>
      </c>
      <c r="S915" t="b">
        <v>0</v>
      </c>
      <c r="T915" t="s">
        <v>53</v>
      </c>
      <c r="U915" s="5">
        <f>E915/D915</f>
        <v>0.50621082621082625</v>
      </c>
      <c r="V915" s="13">
        <f>AVERAGE(E915:E1914)</f>
        <v>34934.402298850575</v>
      </c>
      <c r="W915" t="str" cm="1">
        <f t="array" ref="W915:X915">_xlfn.TEXTSPLIT(T915,"/")</f>
        <v>film &amp; video</v>
      </c>
      <c r="X915" t="str">
        <v>drama</v>
      </c>
      <c r="Y915" s="1">
        <v>0</v>
      </c>
      <c r="Z915">
        <v>0</v>
      </c>
      <c r="AA915">
        <v>0</v>
      </c>
      <c r="AB915">
        <v>1</v>
      </c>
    </row>
    <row r="916" spans="1:28" ht="19.5" x14ac:dyDescent="0.4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 s="9">
        <v>41490.208333333336</v>
      </c>
      <c r="L916" s="9" t="str">
        <f>MONTH(P916) &amp; "/" &amp; DAY(P916) &amp; "/" &amp; YEAR(P916)</f>
        <v>8/16/2013</v>
      </c>
      <c r="M916" s="8" t="str">
        <f>MONTH(L916) &amp; "/" &amp; DAY(L916) &amp; "/" &amp; YEAR(L916)</f>
        <v>8/16/2013</v>
      </c>
      <c r="N916" s="8" t="str">
        <f>RIGHT(M916,4)</f>
        <v>2013</v>
      </c>
      <c r="O916">
        <v>1376629200</v>
      </c>
      <c r="P916" s="9">
        <v>41502.208333333336</v>
      </c>
      <c r="Q916" s="8" t="str">
        <f>MONTH(P916) &amp; "/" &amp; DAY(P916) &amp; "/" &amp; YEAR(P916)</f>
        <v>8/16/2013</v>
      </c>
      <c r="R916" t="b">
        <v>0</v>
      </c>
      <c r="S916" t="b">
        <v>0</v>
      </c>
      <c r="T916" t="s">
        <v>33</v>
      </c>
      <c r="U916" s="5">
        <f>E916/D916</f>
        <v>0.57437499999999997</v>
      </c>
      <c r="V916" s="13">
        <f>AVERAGE(E916:E1915)</f>
        <v>34927.406976744183</v>
      </c>
      <c r="W916" t="str" cm="1">
        <f t="array" ref="W916:X916">_xlfn.TEXTSPLIT(T916,"/")</f>
        <v>theater</v>
      </c>
      <c r="X916" t="str">
        <v>plays</v>
      </c>
      <c r="Y916" s="1">
        <v>0</v>
      </c>
      <c r="Z916">
        <v>0</v>
      </c>
      <c r="AA916">
        <v>0</v>
      </c>
      <c r="AB916">
        <v>1</v>
      </c>
    </row>
    <row r="917" spans="1:28" ht="19.5" x14ac:dyDescent="0.4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 s="9">
        <v>42976.208333333328</v>
      </c>
      <c r="L917" s="9" t="str">
        <f>MONTH(P917) &amp; "/" &amp; DAY(P917) &amp; "/" &amp; YEAR(P917)</f>
        <v>9/7/2017</v>
      </c>
      <c r="M917" s="8" t="str">
        <f>MONTH(L917) &amp; "/" &amp; DAY(L917) &amp; "/" &amp; YEAR(L917)</f>
        <v>9/7/2017</v>
      </c>
      <c r="N917" s="8" t="str">
        <f>RIGHT(M917,4)</f>
        <v>2017</v>
      </c>
      <c r="O917">
        <v>1504760400</v>
      </c>
      <c r="P917" s="9">
        <v>42985.208333333328</v>
      </c>
      <c r="Q917" s="8" t="str">
        <f>MONTH(P917) &amp; "/" &amp; DAY(P917) &amp; "/" &amp; YEAR(P917)</f>
        <v>9/7/2017</v>
      </c>
      <c r="R917" t="b">
        <v>0</v>
      </c>
      <c r="S917" t="b">
        <v>0</v>
      </c>
      <c r="T917" t="s">
        <v>269</v>
      </c>
      <c r="U917" s="5">
        <f>E917/D917</f>
        <v>1.5562827640984909</v>
      </c>
      <c r="V917" s="13">
        <f>AVERAGE(E917:E1916)</f>
        <v>35295.070588235292</v>
      </c>
      <c r="W917" t="str" cm="1">
        <f t="array" ref="W917:X917">_xlfn.TEXTSPLIT(T917,"/")</f>
        <v>film &amp; video</v>
      </c>
      <c r="X917" t="str">
        <v>television</v>
      </c>
      <c r="Y917" s="1">
        <v>0</v>
      </c>
      <c r="Z917">
        <v>0</v>
      </c>
      <c r="AA917">
        <v>0</v>
      </c>
      <c r="AB917">
        <v>0</v>
      </c>
    </row>
    <row r="918" spans="1:28" ht="33.75" x14ac:dyDescent="0.4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 s="9">
        <v>41991.25</v>
      </c>
      <c r="L918" s="9" t="str">
        <f>MONTH(P918) &amp; "/" &amp; DAY(P918) &amp; "/" &amp; YEAR(P918)</f>
        <v>12/27/2014</v>
      </c>
      <c r="M918" s="8" t="str">
        <f>MONTH(L918) &amp; "/" &amp; DAY(L918) &amp; "/" &amp; YEAR(L918)</f>
        <v>12/27/2014</v>
      </c>
      <c r="N918" s="8" t="str">
        <f>RIGHT(M918,4)</f>
        <v>2014</v>
      </c>
      <c r="O918">
        <v>1419660000</v>
      </c>
      <c r="P918" s="9">
        <v>42000.25</v>
      </c>
      <c r="Q918" s="8" t="str">
        <f>MONTH(P918) &amp; "/" &amp; DAY(P918) &amp; "/" &amp; YEAR(P918)</f>
        <v>12/27/2014</v>
      </c>
      <c r="R918" t="b">
        <v>0</v>
      </c>
      <c r="S918" t="b">
        <v>0</v>
      </c>
      <c r="T918" t="s">
        <v>122</v>
      </c>
      <c r="U918" s="5">
        <f>E918/D918</f>
        <v>0.36297297297297298</v>
      </c>
      <c r="V918" s="13">
        <f>AVERAGE(E918:E1917)</f>
        <v>33382.678571428572</v>
      </c>
      <c r="W918" t="str" cm="1">
        <f t="array" ref="W918:X918">_xlfn.TEXTSPLIT(T918,"/")</f>
        <v>photography</v>
      </c>
      <c r="X918" t="str">
        <v>photography books</v>
      </c>
      <c r="Y918" s="1">
        <v>0</v>
      </c>
      <c r="Z918">
        <v>0</v>
      </c>
      <c r="AA918">
        <v>0</v>
      </c>
      <c r="AB918">
        <v>1</v>
      </c>
    </row>
    <row r="919" spans="1:28" ht="19.5" x14ac:dyDescent="0.4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 s="9">
        <v>40722.208333333336</v>
      </c>
      <c r="L919" s="9" t="str">
        <f>MONTH(P919) &amp; "/" &amp; DAY(P919) &amp; "/" &amp; YEAR(P919)</f>
        <v>7/22/2011</v>
      </c>
      <c r="M919" s="8" t="str">
        <f>MONTH(L919) &amp; "/" &amp; DAY(L919) &amp; "/" &amp; YEAR(L919)</f>
        <v>7/22/2011</v>
      </c>
      <c r="N919" s="8" t="str">
        <f>RIGHT(M919,4)</f>
        <v>2011</v>
      </c>
      <c r="O919">
        <v>1311310800</v>
      </c>
      <c r="P919" s="9">
        <v>40746.208333333336</v>
      </c>
      <c r="Q919" s="8" t="str">
        <f>MONTH(P919) &amp; "/" &amp; DAY(P919) &amp; "/" &amp; YEAR(P919)</f>
        <v>7/22/2011</v>
      </c>
      <c r="R919" t="b">
        <v>0</v>
      </c>
      <c r="S919" t="b">
        <v>1</v>
      </c>
      <c r="T919" t="s">
        <v>100</v>
      </c>
      <c r="U919" s="5">
        <f>E919/D919</f>
        <v>0.58250000000000002</v>
      </c>
      <c r="V919" s="13">
        <f>AVERAGE(E919:E1918)</f>
        <v>33768.698795180724</v>
      </c>
      <c r="W919" t="str" cm="1">
        <f t="array" ref="W919:X919">_xlfn.TEXTSPLIT(T919,"/")</f>
        <v>film &amp; video</v>
      </c>
      <c r="X919" t="str">
        <v>shorts</v>
      </c>
      <c r="Y919" s="1">
        <v>0</v>
      </c>
      <c r="Z919">
        <v>1</v>
      </c>
      <c r="AA919">
        <v>0</v>
      </c>
      <c r="AB919">
        <v>0</v>
      </c>
    </row>
    <row r="920" spans="1:28" ht="19.5" x14ac:dyDescent="0.4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 s="9">
        <v>41117.208333333336</v>
      </c>
      <c r="L920" s="9" t="str">
        <f>MONTH(P920) &amp; "/" &amp; DAY(P920) &amp; "/" &amp; YEAR(P920)</f>
        <v>8/7/2012</v>
      </c>
      <c r="M920" s="8" t="str">
        <f>MONTH(L920) &amp; "/" &amp; DAY(L920) &amp; "/" &amp; YEAR(L920)</f>
        <v>8/7/2012</v>
      </c>
      <c r="N920" s="8" t="str">
        <f>RIGHT(M920,4)</f>
        <v>2012</v>
      </c>
      <c r="O920">
        <v>1344315600</v>
      </c>
      <c r="P920" s="9">
        <v>41128.208333333336</v>
      </c>
      <c r="Q920" s="8" t="str">
        <f>MONTH(P920) &amp; "/" &amp; DAY(P920) &amp; "/" &amp; YEAR(P920)</f>
        <v>8/7/2012</v>
      </c>
      <c r="R920" t="b">
        <v>0</v>
      </c>
      <c r="S920" t="b">
        <v>0</v>
      </c>
      <c r="T920" t="s">
        <v>133</v>
      </c>
      <c r="U920" s="5">
        <f>E920/D920</f>
        <v>2.3739473684210526</v>
      </c>
      <c r="V920" s="13">
        <f>AVERAGE(E920:E1919)</f>
        <v>34154.939024390245</v>
      </c>
      <c r="W920" t="str" cm="1">
        <f t="array" ref="W920:X920">_xlfn.TEXTSPLIT(T920,"/")</f>
        <v>publishing</v>
      </c>
      <c r="X920" t="str">
        <v>radio &amp; podcasts</v>
      </c>
      <c r="Y920" s="1">
        <v>0</v>
      </c>
      <c r="Z920">
        <v>0</v>
      </c>
      <c r="AA920">
        <v>0</v>
      </c>
      <c r="AB920">
        <v>0</v>
      </c>
    </row>
    <row r="921" spans="1:28" ht="19.5" x14ac:dyDescent="0.4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 s="9">
        <v>43022.208333333328</v>
      </c>
      <c r="L921" s="9" t="str">
        <f>MONTH(P921) &amp; "/" &amp; DAY(P921) &amp; "/" &amp; YEAR(P921)</f>
        <v>11/15/2017</v>
      </c>
      <c r="M921" s="8" t="str">
        <f>MONTH(L921) &amp; "/" &amp; DAY(L921) &amp; "/" &amp; YEAR(L921)</f>
        <v>11/15/2017</v>
      </c>
      <c r="N921" s="8" t="str">
        <f>RIGHT(M921,4)</f>
        <v>2017</v>
      </c>
      <c r="O921">
        <v>1510725600</v>
      </c>
      <c r="P921" s="9">
        <v>43054.25</v>
      </c>
      <c r="Q921" s="8" t="str">
        <f>MONTH(P921) &amp; "/" &amp; DAY(P921) &amp; "/" &amp; YEAR(P921)</f>
        <v>11/15/2017</v>
      </c>
      <c r="R921" t="b">
        <v>0</v>
      </c>
      <c r="S921" t="b">
        <v>1</v>
      </c>
      <c r="T921" t="s">
        <v>33</v>
      </c>
      <c r="U921" s="5">
        <f>E921/D921</f>
        <v>0.58750000000000002</v>
      </c>
      <c r="V921" s="13">
        <f>AVERAGE(E921:E1920)</f>
        <v>34465.234567901236</v>
      </c>
      <c r="W921" t="str" cm="1">
        <f t="array" ref="W921:X921">_xlfn.TEXTSPLIT(T921,"/")</f>
        <v>theater</v>
      </c>
      <c r="X921" t="str">
        <v>plays</v>
      </c>
      <c r="Y921" s="1">
        <v>0</v>
      </c>
      <c r="Z921">
        <v>0</v>
      </c>
      <c r="AA921">
        <v>0</v>
      </c>
      <c r="AB921">
        <v>1</v>
      </c>
    </row>
    <row r="922" spans="1:28" ht="19.5" x14ac:dyDescent="0.4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 s="9">
        <v>43503.25</v>
      </c>
      <c r="L922" s="9" t="str">
        <f>MONTH(P922) &amp; "/" &amp; DAY(P922) &amp; "/" &amp; YEAR(P922)</f>
        <v>2/27/2019</v>
      </c>
      <c r="M922" s="8" t="str">
        <f>MONTH(L922) &amp; "/" &amp; DAY(L922) &amp; "/" &amp; YEAR(L922)</f>
        <v>2/27/2019</v>
      </c>
      <c r="N922" s="8" t="str">
        <f>RIGHT(M922,4)</f>
        <v>2019</v>
      </c>
      <c r="O922">
        <v>1551247200</v>
      </c>
      <c r="P922" s="9">
        <v>43523.25</v>
      </c>
      <c r="Q922" s="8" t="str">
        <f>MONTH(P922) &amp; "/" &amp; DAY(P922) &amp; "/" &amp; YEAR(P922)</f>
        <v>2/27/2019</v>
      </c>
      <c r="R922" t="b">
        <v>1</v>
      </c>
      <c r="S922" t="b">
        <v>0</v>
      </c>
      <c r="T922" t="s">
        <v>71</v>
      </c>
      <c r="U922" s="5">
        <f>E922/D922</f>
        <v>1.8256603773584905</v>
      </c>
      <c r="V922" s="13">
        <f>AVERAGE(E922:E1921)</f>
        <v>34634.612500000003</v>
      </c>
      <c r="W922" t="str" cm="1">
        <f t="array" ref="W922:X922">_xlfn.TEXTSPLIT(T922,"/")</f>
        <v>film &amp; video</v>
      </c>
      <c r="X922" t="str">
        <v>animation</v>
      </c>
      <c r="Y922" s="1">
        <v>0</v>
      </c>
      <c r="Z922">
        <v>0</v>
      </c>
      <c r="AA922">
        <v>0</v>
      </c>
      <c r="AB922">
        <v>0</v>
      </c>
    </row>
    <row r="923" spans="1:28" ht="19.5" x14ac:dyDescent="0.4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 s="9">
        <v>40951.25</v>
      </c>
      <c r="L923" s="9" t="str">
        <f>MONTH(P923) &amp; "/" &amp; DAY(P923) &amp; "/" &amp; YEAR(P923)</f>
        <v>2/26/2012</v>
      </c>
      <c r="M923" s="8" t="str">
        <f>MONTH(L923) &amp; "/" &amp; DAY(L923) &amp; "/" &amp; YEAR(L923)</f>
        <v>2/26/2012</v>
      </c>
      <c r="N923" s="8" t="str">
        <f>RIGHT(M923,4)</f>
        <v>2012</v>
      </c>
      <c r="O923">
        <v>1330236000</v>
      </c>
      <c r="P923" s="9">
        <v>40965.25</v>
      </c>
      <c r="Q923" s="8" t="str">
        <f>MONTH(P923) &amp; "/" &amp; DAY(P923) &amp; "/" &amp; YEAR(P923)</f>
        <v>2/26/2012</v>
      </c>
      <c r="R923" t="b">
        <v>0</v>
      </c>
      <c r="S923" t="b">
        <v>0</v>
      </c>
      <c r="T923" t="s">
        <v>28</v>
      </c>
      <c r="U923" s="5">
        <f>E923/D923</f>
        <v>7.5436408977556111E-3</v>
      </c>
      <c r="V923" s="13">
        <f>AVERAGE(E923:E1922)</f>
        <v>34950.544303797469</v>
      </c>
      <c r="W923" t="str" cm="1">
        <f t="array" ref="W923:X923">_xlfn.TEXTSPLIT(T923,"/")</f>
        <v>technology</v>
      </c>
      <c r="X923" t="str">
        <v>web</v>
      </c>
      <c r="Y923" s="1">
        <v>0</v>
      </c>
      <c r="Z923">
        <v>0</v>
      </c>
      <c r="AA923">
        <v>0</v>
      </c>
      <c r="AB923">
        <v>1</v>
      </c>
    </row>
    <row r="924" spans="1:28" ht="19.5" x14ac:dyDescent="0.4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 s="9">
        <v>43443.25</v>
      </c>
      <c r="L924" s="9" t="str">
        <f>MONTH(P924) &amp; "/" &amp; DAY(P924) &amp; "/" &amp; YEAR(P924)</f>
        <v>12/18/2018</v>
      </c>
      <c r="M924" s="8" t="str">
        <f>MONTH(L924) &amp; "/" &amp; DAY(L924) &amp; "/" &amp; YEAR(L924)</f>
        <v>12/18/2018</v>
      </c>
      <c r="N924" s="8" t="str">
        <f>RIGHT(M924,4)</f>
        <v>2018</v>
      </c>
      <c r="O924">
        <v>1545112800</v>
      </c>
      <c r="P924" s="9">
        <v>43452.25</v>
      </c>
      <c r="Q924" s="8" t="str">
        <f>MONTH(P924) &amp; "/" &amp; DAY(P924) &amp; "/" &amp; YEAR(P924)</f>
        <v>12/18/2018</v>
      </c>
      <c r="R924" t="b">
        <v>0</v>
      </c>
      <c r="S924" t="b">
        <v>1</v>
      </c>
      <c r="T924" t="s">
        <v>319</v>
      </c>
      <c r="U924" s="5">
        <f>E924/D924</f>
        <v>1.7595330739299611</v>
      </c>
      <c r="V924" s="13">
        <f>AVERAGE(E924:E1923)</f>
        <v>35383.115384615383</v>
      </c>
      <c r="W924" t="str" cm="1">
        <f t="array" ref="W924:X924">_xlfn.TEXTSPLIT(T924,"/")</f>
        <v>music</v>
      </c>
      <c r="X924" t="str">
        <v>world music</v>
      </c>
      <c r="Y924" s="1">
        <v>0</v>
      </c>
      <c r="Z924">
        <v>0</v>
      </c>
      <c r="AA924">
        <v>0</v>
      </c>
      <c r="AB924">
        <v>0</v>
      </c>
    </row>
    <row r="925" spans="1:28" ht="19.5" x14ac:dyDescent="0.4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 s="9">
        <v>40373.208333333336</v>
      </c>
      <c r="L925" s="9" t="str">
        <f>MONTH(P925) &amp; "/" &amp; DAY(P925) &amp; "/" &amp; YEAR(P925)</f>
        <v>7/15/2010</v>
      </c>
      <c r="M925" s="8" t="str">
        <f>MONTH(L925) &amp; "/" &amp; DAY(L925) &amp; "/" &amp; YEAR(L925)</f>
        <v>7/15/2010</v>
      </c>
      <c r="N925" s="8" t="str">
        <f>RIGHT(M925,4)</f>
        <v>2010</v>
      </c>
      <c r="O925">
        <v>1279170000</v>
      </c>
      <c r="P925" s="9">
        <v>40374.208333333336</v>
      </c>
      <c r="Q925" s="8" t="str">
        <f>MONTH(P925) &amp; "/" &amp; DAY(P925) &amp; "/" &amp; YEAR(P925)</f>
        <v>7/15/2010</v>
      </c>
      <c r="R925" t="b">
        <v>0</v>
      </c>
      <c r="S925" t="b">
        <v>0</v>
      </c>
      <c r="T925" t="s">
        <v>33</v>
      </c>
      <c r="U925" s="5">
        <f>E925/D925</f>
        <v>2.3788235294117648</v>
      </c>
      <c r="V925" s="13">
        <f>AVERAGE(E925:E1924)</f>
        <v>34668.090909090912</v>
      </c>
      <c r="W925" t="str" cm="1">
        <f t="array" ref="W925:X925">_xlfn.TEXTSPLIT(T925,"/")</f>
        <v>theater</v>
      </c>
      <c r="X925" t="str">
        <v>plays</v>
      </c>
      <c r="Y925" s="1">
        <v>0</v>
      </c>
      <c r="Z925">
        <v>0</v>
      </c>
      <c r="AA925">
        <v>0</v>
      </c>
      <c r="AB925">
        <v>0</v>
      </c>
    </row>
    <row r="926" spans="1:28" ht="19.5" x14ac:dyDescent="0.4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 s="9">
        <v>43769.208333333328</v>
      </c>
      <c r="L926" s="9" t="str">
        <f>MONTH(P926) &amp; "/" &amp; DAY(P926) &amp; "/" &amp; YEAR(P926)</f>
        <v>11/11/2019</v>
      </c>
      <c r="M926" s="8" t="str">
        <f>MONTH(L926) &amp; "/" &amp; DAY(L926) &amp; "/" &amp; YEAR(L926)</f>
        <v>11/11/2019</v>
      </c>
      <c r="N926" s="8" t="str">
        <f>RIGHT(M926,4)</f>
        <v>2019</v>
      </c>
      <c r="O926">
        <v>1573452000</v>
      </c>
      <c r="P926" s="9">
        <v>43780.25</v>
      </c>
      <c r="Q926" s="8" t="str">
        <f>MONTH(P926) &amp; "/" &amp; DAY(P926) &amp; "/" &amp; YEAR(P926)</f>
        <v>11/11/2019</v>
      </c>
      <c r="R926" t="b">
        <v>0</v>
      </c>
      <c r="S926" t="b">
        <v>0</v>
      </c>
      <c r="T926" t="s">
        <v>33</v>
      </c>
      <c r="U926" s="5">
        <f>E926/D926</f>
        <v>4.8805076142131982</v>
      </c>
      <c r="V926" s="13">
        <f>AVERAGE(E926:E1925)</f>
        <v>35071.039473684214</v>
      </c>
      <c r="W926" t="str" cm="1">
        <f t="array" ref="W926:X926">_xlfn.TEXTSPLIT(T926,"/")</f>
        <v>theater</v>
      </c>
      <c r="X926" t="str">
        <v>plays</v>
      </c>
      <c r="Y926" s="1">
        <v>0</v>
      </c>
      <c r="Z926">
        <v>0</v>
      </c>
      <c r="AA926">
        <v>0</v>
      </c>
      <c r="AB926">
        <v>0</v>
      </c>
    </row>
    <row r="927" spans="1:28" ht="33.75" x14ac:dyDescent="0.4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 s="9">
        <v>43000.208333333328</v>
      </c>
      <c r="L927" s="9" t="str">
        <f>MONTH(P927) &amp; "/" &amp; DAY(P927) &amp; "/" &amp; YEAR(P927)</f>
        <v>10/4/2017</v>
      </c>
      <c r="M927" s="8" t="str">
        <f>MONTH(L927) &amp; "/" &amp; DAY(L927) &amp; "/" &amp; YEAR(L927)</f>
        <v>10/4/2017</v>
      </c>
      <c r="N927" s="8" t="str">
        <f>RIGHT(M927,4)</f>
        <v>2017</v>
      </c>
      <c r="O927">
        <v>1507093200</v>
      </c>
      <c r="P927" s="9">
        <v>43012.208333333328</v>
      </c>
      <c r="Q927" s="8" t="str">
        <f>MONTH(P927) &amp; "/" &amp; DAY(P927) &amp; "/" &amp; YEAR(P927)</f>
        <v>10/4/2017</v>
      </c>
      <c r="R927" t="b">
        <v>0</v>
      </c>
      <c r="S927" t="b">
        <v>0</v>
      </c>
      <c r="T927" t="s">
        <v>33</v>
      </c>
      <c r="U927" s="5">
        <f>E927/D927</f>
        <v>2.2406666666666668</v>
      </c>
      <c r="V927" s="13">
        <f>AVERAGE(E927:E1926)</f>
        <v>32974.76</v>
      </c>
      <c r="W927" t="str" cm="1">
        <f t="array" ref="W927:X927">_xlfn.TEXTSPLIT(T927,"/")</f>
        <v>theater</v>
      </c>
      <c r="X927" t="str">
        <v>plays</v>
      </c>
      <c r="Y927" s="1">
        <v>0</v>
      </c>
      <c r="Z927">
        <v>0</v>
      </c>
      <c r="AA927">
        <v>0</v>
      </c>
      <c r="AB927">
        <v>0</v>
      </c>
    </row>
    <row r="928" spans="1:28" ht="19.5" x14ac:dyDescent="0.4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 s="9">
        <v>42502.208333333328</v>
      </c>
      <c r="L928" s="9" t="str">
        <f>MONTH(P928) &amp; "/" &amp; DAY(P928) &amp; "/" &amp; YEAR(P928)</f>
        <v>5/16/2016</v>
      </c>
      <c r="M928" s="8" t="str">
        <f>MONTH(L928) &amp; "/" &amp; DAY(L928) &amp; "/" &amp; YEAR(L928)</f>
        <v>5/16/2016</v>
      </c>
      <c r="N928" s="8" t="str">
        <f>RIGHT(M928,4)</f>
        <v>2016</v>
      </c>
      <c r="O928">
        <v>1463374800</v>
      </c>
      <c r="P928" s="9">
        <v>42506.208333333328</v>
      </c>
      <c r="Q928" s="8" t="str">
        <f>MONTH(P928) &amp; "/" &amp; DAY(P928) &amp; "/" &amp; YEAR(P928)</f>
        <v>5/16/2016</v>
      </c>
      <c r="R928" t="b">
        <v>0</v>
      </c>
      <c r="S928" t="b">
        <v>0</v>
      </c>
      <c r="T928" t="s">
        <v>17</v>
      </c>
      <c r="U928" s="5">
        <f>E928/D928</f>
        <v>0.18126436781609195</v>
      </c>
      <c r="V928" s="13">
        <f>AVERAGE(E928:E1927)</f>
        <v>33329.527027027027</v>
      </c>
      <c r="W928" t="str" cm="1">
        <f t="array" ref="W928:X928">_xlfn.TEXTSPLIT(T928,"/")</f>
        <v>food</v>
      </c>
      <c r="X928" t="str">
        <v>food trucks</v>
      </c>
      <c r="Y928" s="1">
        <v>0</v>
      </c>
      <c r="Z928">
        <v>0</v>
      </c>
      <c r="AA928">
        <v>0</v>
      </c>
      <c r="AB928">
        <v>1</v>
      </c>
    </row>
    <row r="929" spans="1:28" ht="19.5" x14ac:dyDescent="0.4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 s="9">
        <v>41102.208333333336</v>
      </c>
      <c r="L929" s="9" t="str">
        <f>MONTH(P929) &amp; "/" &amp; DAY(P929) &amp; "/" &amp; YEAR(P929)</f>
        <v>8/10/2012</v>
      </c>
      <c r="M929" s="8" t="str">
        <f>MONTH(L929) &amp; "/" &amp; DAY(L929) &amp; "/" &amp; YEAR(L929)</f>
        <v>8/10/2012</v>
      </c>
      <c r="N929" s="8" t="str">
        <f>RIGHT(M929,4)</f>
        <v>2012</v>
      </c>
      <c r="O929">
        <v>1344574800</v>
      </c>
      <c r="P929" s="9">
        <v>41131.208333333336</v>
      </c>
      <c r="Q929" s="8" t="str">
        <f>MONTH(P929) &amp; "/" &amp; DAY(P929) &amp; "/" &amp; YEAR(P929)</f>
        <v>8/10/2012</v>
      </c>
      <c r="R929" t="b">
        <v>0</v>
      </c>
      <c r="S929" t="b">
        <v>0</v>
      </c>
      <c r="T929" t="s">
        <v>33</v>
      </c>
      <c r="U929" s="5">
        <f>E929/D929</f>
        <v>0.45847222222222223</v>
      </c>
      <c r="V929" s="13">
        <f>AVERAGE(E929:E1928)</f>
        <v>33764.493150684932</v>
      </c>
      <c r="W929" t="str" cm="1">
        <f t="array" ref="W929:X929">_xlfn.TEXTSPLIT(T929,"/")</f>
        <v>theater</v>
      </c>
      <c r="X929" t="str">
        <v>plays</v>
      </c>
      <c r="Y929" s="1">
        <v>0</v>
      </c>
      <c r="Z929">
        <v>0</v>
      </c>
      <c r="AA929">
        <v>0</v>
      </c>
      <c r="AB929">
        <v>1</v>
      </c>
    </row>
    <row r="930" spans="1:28" ht="19.5" x14ac:dyDescent="0.4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 s="9">
        <v>41637.25</v>
      </c>
      <c r="L930" s="9" t="str">
        <f>MONTH(P930) &amp; "/" &amp; DAY(P930) &amp; "/" &amp; YEAR(P930)</f>
        <v>1/7/2014</v>
      </c>
      <c r="M930" s="8" t="str">
        <f>MONTH(L930) &amp; "/" &amp; DAY(L930) &amp; "/" &amp; YEAR(L930)</f>
        <v>1/7/2014</v>
      </c>
      <c r="N930" s="8" t="str">
        <f>RIGHT(M930,4)</f>
        <v>2014</v>
      </c>
      <c r="O930">
        <v>1389074400</v>
      </c>
      <c r="P930" s="9">
        <v>41646.25</v>
      </c>
      <c r="Q930" s="8" t="str">
        <f>MONTH(P930) &amp; "/" &amp; DAY(P930) &amp; "/" &amp; YEAR(P930)</f>
        <v>1/7/2014</v>
      </c>
      <c r="R930" t="b">
        <v>0</v>
      </c>
      <c r="S930" t="b">
        <v>0</v>
      </c>
      <c r="T930" t="s">
        <v>28</v>
      </c>
      <c r="U930" s="5">
        <f>E930/D930</f>
        <v>1.1731541218637993</v>
      </c>
      <c r="V930" s="13">
        <f>AVERAGE(E930:E1929)</f>
        <v>34187.597222222219</v>
      </c>
      <c r="W930" t="str" cm="1">
        <f t="array" ref="W930:X930">_xlfn.TEXTSPLIT(T930,"/")</f>
        <v>technology</v>
      </c>
      <c r="X930" t="str">
        <v>web</v>
      </c>
      <c r="Y930" s="1">
        <v>0</v>
      </c>
      <c r="Z930">
        <v>0</v>
      </c>
      <c r="AA930">
        <v>0</v>
      </c>
      <c r="AB930">
        <v>0</v>
      </c>
    </row>
    <row r="931" spans="1:28" ht="19.5" x14ac:dyDescent="0.4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 s="9">
        <v>42858.208333333328</v>
      </c>
      <c r="L931" s="9" t="str">
        <f>MONTH(P931) &amp; "/" &amp; DAY(P931) &amp; "/" &amp; YEAR(P931)</f>
        <v>5/17/2017</v>
      </c>
      <c r="M931" s="8" t="str">
        <f>MONTH(L931) &amp; "/" &amp; DAY(L931) &amp; "/" &amp; YEAR(L931)</f>
        <v>5/17/2017</v>
      </c>
      <c r="N931" s="8" t="str">
        <f>RIGHT(M931,4)</f>
        <v>2017</v>
      </c>
      <c r="O931">
        <v>1494997200</v>
      </c>
      <c r="P931" s="9">
        <v>42872.208333333328</v>
      </c>
      <c r="Q931" s="8" t="str">
        <f>MONTH(P931) &amp; "/" &amp; DAY(P931) &amp; "/" &amp; YEAR(P931)</f>
        <v>5/17/2017</v>
      </c>
      <c r="R931" t="b">
        <v>0</v>
      </c>
      <c r="S931" t="b">
        <v>0</v>
      </c>
      <c r="T931" t="s">
        <v>33</v>
      </c>
      <c r="U931" s="5">
        <f>E931/D931</f>
        <v>2.173090909090909</v>
      </c>
      <c r="V931" s="13">
        <f>AVERAGE(E931:E1930)</f>
        <v>31903.112676056338</v>
      </c>
      <c r="W931" t="str" cm="1">
        <f t="array" ref="W931:X931">_xlfn.TEXTSPLIT(T931,"/")</f>
        <v>theater</v>
      </c>
      <c r="X931" t="str">
        <v>plays</v>
      </c>
      <c r="Y931" s="1">
        <v>0</v>
      </c>
      <c r="Z931">
        <v>0</v>
      </c>
      <c r="AA931">
        <v>0</v>
      </c>
      <c r="AB931">
        <v>0</v>
      </c>
    </row>
    <row r="932" spans="1:28" ht="19.5" x14ac:dyDescent="0.4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 s="9">
        <v>42060.25</v>
      </c>
      <c r="L932" s="9" t="str">
        <f>MONTH(P932) &amp; "/" &amp; DAY(P932) &amp; "/" &amp; YEAR(P932)</f>
        <v>3/4/2015</v>
      </c>
      <c r="M932" s="8" t="str">
        <f>MONTH(L932) &amp; "/" &amp; DAY(L932) &amp; "/" &amp; YEAR(L932)</f>
        <v>3/4/2015</v>
      </c>
      <c r="N932" s="8" t="str">
        <f>RIGHT(M932,4)</f>
        <v>2015</v>
      </c>
      <c r="O932">
        <v>1425448800</v>
      </c>
      <c r="P932" s="9">
        <v>42067.25</v>
      </c>
      <c r="Q932" s="8" t="str">
        <f>MONTH(P932) &amp; "/" &amp; DAY(P932) &amp; "/" &amp; YEAR(P932)</f>
        <v>3/4/2015</v>
      </c>
      <c r="R932" t="b">
        <v>0</v>
      </c>
      <c r="S932" t="b">
        <v>1</v>
      </c>
      <c r="T932" t="s">
        <v>33</v>
      </c>
      <c r="U932" s="5">
        <f>E932/D932</f>
        <v>1.1228571428571428</v>
      </c>
      <c r="V932" s="13">
        <f>AVERAGE(E932:E1931)</f>
        <v>32188.128571428573</v>
      </c>
      <c r="W932" t="str" cm="1">
        <f t="array" ref="W932:X932">_xlfn.TEXTSPLIT(T932,"/")</f>
        <v>theater</v>
      </c>
      <c r="X932" t="str">
        <v>plays</v>
      </c>
      <c r="Y932" s="1">
        <v>0</v>
      </c>
      <c r="Z932">
        <v>0</v>
      </c>
      <c r="AA932">
        <v>0</v>
      </c>
      <c r="AB932">
        <v>0</v>
      </c>
    </row>
    <row r="933" spans="1:28" ht="19.5" x14ac:dyDescent="0.4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 s="9">
        <v>41818.208333333336</v>
      </c>
      <c r="L933" s="9" t="str">
        <f>MONTH(P933) &amp; "/" &amp; DAY(P933) &amp; "/" &amp; YEAR(P933)</f>
        <v>6/30/2014</v>
      </c>
      <c r="M933" s="8" t="str">
        <f>MONTH(L933) &amp; "/" &amp; DAY(L933) &amp; "/" &amp; YEAR(L933)</f>
        <v>6/30/2014</v>
      </c>
      <c r="N933" s="8" t="str">
        <f>RIGHT(M933,4)</f>
        <v>2014</v>
      </c>
      <c r="O933">
        <v>1404104400</v>
      </c>
      <c r="P933" s="9">
        <v>41820.208333333336</v>
      </c>
      <c r="Q933" s="8" t="str">
        <f>MONTH(P933) &amp; "/" &amp; DAY(P933) &amp; "/" &amp; YEAR(P933)</f>
        <v>6/30/2014</v>
      </c>
      <c r="R933" t="b">
        <v>0</v>
      </c>
      <c r="S933" t="b">
        <v>1</v>
      </c>
      <c r="T933" t="s">
        <v>33</v>
      </c>
      <c r="U933" s="5">
        <f>E933/D933</f>
        <v>0.72518987341772156</v>
      </c>
      <c r="V933" s="13">
        <f>AVERAGE(E933:E1932)</f>
        <v>32597.666666666668</v>
      </c>
      <c r="W933" t="str" cm="1">
        <f t="array" ref="W933:X933">_xlfn.TEXTSPLIT(T933,"/")</f>
        <v>theater</v>
      </c>
      <c r="X933" t="str">
        <v>plays</v>
      </c>
      <c r="Y933" s="1">
        <v>0</v>
      </c>
      <c r="Z933">
        <v>0</v>
      </c>
      <c r="AA933">
        <v>0</v>
      </c>
      <c r="AB933">
        <v>1</v>
      </c>
    </row>
    <row r="934" spans="1:28" ht="19.5" x14ac:dyDescent="0.4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 s="9">
        <v>41709.208333333336</v>
      </c>
      <c r="L934" s="9" t="str">
        <f>MONTH(P934) &amp; "/" &amp; DAY(P934) &amp; "/" &amp; YEAR(P934)</f>
        <v>3/14/2014</v>
      </c>
      <c r="M934" s="8" t="str">
        <f>MONTH(L934) &amp; "/" &amp; DAY(L934) &amp; "/" &amp; YEAR(L934)</f>
        <v>3/14/2014</v>
      </c>
      <c r="N934" s="8" t="str">
        <f>RIGHT(M934,4)</f>
        <v>2014</v>
      </c>
      <c r="O934">
        <v>1394773200</v>
      </c>
      <c r="P934" s="9">
        <v>41712.208333333336</v>
      </c>
      <c r="Q934" s="8" t="str">
        <f>MONTH(P934) &amp; "/" &amp; DAY(P934) &amp; "/" &amp; YEAR(P934)</f>
        <v>3/14/2014</v>
      </c>
      <c r="R934" t="b">
        <v>0</v>
      </c>
      <c r="S934" t="b">
        <v>0</v>
      </c>
      <c r="T934" t="s">
        <v>23</v>
      </c>
      <c r="U934" s="5">
        <f>E934/D934</f>
        <v>2.1230434782608696</v>
      </c>
      <c r="V934" s="13">
        <f>AVERAGE(E934:E1933)</f>
        <v>32992.794117647056</v>
      </c>
      <c r="W934" t="str" cm="1">
        <f t="array" ref="W934:X934">_xlfn.TEXTSPLIT(T934,"/")</f>
        <v>music</v>
      </c>
      <c r="X934" t="str">
        <v>rock</v>
      </c>
      <c r="Y934" s="1">
        <v>0</v>
      </c>
      <c r="Z934">
        <v>0</v>
      </c>
      <c r="AA934">
        <v>0</v>
      </c>
      <c r="AB934">
        <v>0</v>
      </c>
    </row>
    <row r="935" spans="1:28" ht="19.5" x14ac:dyDescent="0.4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 s="9">
        <v>41372.208333333336</v>
      </c>
      <c r="L935" s="9" t="str">
        <f>MONTH(P935) &amp; "/" &amp; DAY(P935) &amp; "/" &amp; YEAR(P935)</f>
        <v>4/21/2013</v>
      </c>
      <c r="M935" s="8" t="str">
        <f>MONTH(L935) &amp; "/" &amp; DAY(L935) &amp; "/" &amp; YEAR(L935)</f>
        <v>4/21/2013</v>
      </c>
      <c r="N935" s="8" t="str">
        <f>RIGHT(M935,4)</f>
        <v>2013</v>
      </c>
      <c r="O935">
        <v>1366520400</v>
      </c>
      <c r="P935" s="9">
        <v>41385.208333333336</v>
      </c>
      <c r="Q935" s="8" t="str">
        <f>MONTH(P935) &amp; "/" &amp; DAY(P935) &amp; "/" &amp; YEAR(P935)</f>
        <v>4/21/2013</v>
      </c>
      <c r="R935" t="b">
        <v>0</v>
      </c>
      <c r="S935" t="b">
        <v>0</v>
      </c>
      <c r="T935" t="s">
        <v>33</v>
      </c>
      <c r="U935" s="5">
        <f>E935/D935</f>
        <v>2.3974657534246577</v>
      </c>
      <c r="V935" s="13">
        <f>AVERAGE(E935:E1934)</f>
        <v>33412.343283582093</v>
      </c>
      <c r="W935" t="str" cm="1">
        <f t="array" ref="W935:X935">_xlfn.TEXTSPLIT(T935,"/")</f>
        <v>theater</v>
      </c>
      <c r="X935" t="str">
        <v>plays</v>
      </c>
      <c r="Y935" s="1">
        <v>0</v>
      </c>
      <c r="Z935">
        <v>0</v>
      </c>
      <c r="AA935">
        <v>0</v>
      </c>
      <c r="AB935">
        <v>0</v>
      </c>
    </row>
    <row r="936" spans="1:28" ht="19.5" x14ac:dyDescent="0.4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 s="9">
        <v>42422.25</v>
      </c>
      <c r="L936" s="9" t="str">
        <f>MONTH(P936) &amp; "/" &amp; DAY(P936) &amp; "/" &amp; YEAR(P936)</f>
        <v>2/28/2016</v>
      </c>
      <c r="M936" s="8" t="str">
        <f>MONTH(L936) &amp; "/" &amp; DAY(L936) &amp; "/" &amp; YEAR(L936)</f>
        <v>2/28/2016</v>
      </c>
      <c r="N936" s="8" t="str">
        <f>RIGHT(M936,4)</f>
        <v>2016</v>
      </c>
      <c r="O936">
        <v>1456639200</v>
      </c>
      <c r="P936" s="9">
        <v>42428.25</v>
      </c>
      <c r="Q936" s="8" t="str">
        <f>MONTH(P936) &amp; "/" &amp; DAY(P936) &amp; "/" &amp; YEAR(P936)</f>
        <v>2/28/2016</v>
      </c>
      <c r="R936" t="b">
        <v>0</v>
      </c>
      <c r="S936" t="b">
        <v>0</v>
      </c>
      <c r="T936" t="s">
        <v>33</v>
      </c>
      <c r="U936" s="5">
        <f>E936/D936</f>
        <v>1.8193548387096774</v>
      </c>
      <c r="V936" s="13">
        <f>AVERAGE(E936:E1935)</f>
        <v>31266.848484848484</v>
      </c>
      <c r="W936" t="str" cm="1">
        <f t="array" ref="W936:X936">_xlfn.TEXTSPLIT(T936,"/")</f>
        <v>theater</v>
      </c>
      <c r="X936" t="str">
        <v>plays</v>
      </c>
      <c r="Y936" s="1">
        <v>0</v>
      </c>
      <c r="Z936">
        <v>0</v>
      </c>
      <c r="AA936">
        <v>0</v>
      </c>
      <c r="AB936">
        <v>0</v>
      </c>
    </row>
    <row r="937" spans="1:28" ht="33.75" x14ac:dyDescent="0.4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 s="9">
        <v>42209.208333333328</v>
      </c>
      <c r="L937" s="9" t="str">
        <f>MONTH(P937) &amp; "/" &amp; DAY(P937) &amp; "/" &amp; YEAR(P937)</f>
        <v>7/31/2015</v>
      </c>
      <c r="M937" s="8" t="str">
        <f>MONTH(L937) &amp; "/" &amp; DAY(L937) &amp; "/" &amp; YEAR(L937)</f>
        <v>7/31/2015</v>
      </c>
      <c r="N937" s="8" t="str">
        <f>RIGHT(M937,4)</f>
        <v>2015</v>
      </c>
      <c r="O937">
        <v>1438318800</v>
      </c>
      <c r="P937" s="9">
        <v>42216.208333333328</v>
      </c>
      <c r="Q937" s="8" t="str">
        <f>MONTH(P937) &amp; "/" &amp; DAY(P937) &amp; "/" &amp; YEAR(P937)</f>
        <v>7/31/2015</v>
      </c>
      <c r="R937" t="b">
        <v>0</v>
      </c>
      <c r="S937" t="b">
        <v>0</v>
      </c>
      <c r="T937" t="s">
        <v>33</v>
      </c>
      <c r="U937" s="5">
        <f>E937/D937</f>
        <v>1.6413114754098361</v>
      </c>
      <c r="V937" s="13">
        <f>AVERAGE(E937:E1936)</f>
        <v>31574.33846153846</v>
      </c>
      <c r="W937" t="str" cm="1">
        <f t="array" ref="W937:X937">_xlfn.TEXTSPLIT(T937,"/")</f>
        <v>theater</v>
      </c>
      <c r="X937" t="str">
        <v>plays</v>
      </c>
      <c r="Y937" s="1">
        <v>0</v>
      </c>
      <c r="Z937">
        <v>0</v>
      </c>
      <c r="AA937">
        <v>0</v>
      </c>
      <c r="AB937">
        <v>0</v>
      </c>
    </row>
    <row r="938" spans="1:28" ht="19.5" x14ac:dyDescent="0.4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 s="9">
        <v>43668.208333333328</v>
      </c>
      <c r="L938" s="9" t="str">
        <f>MONTH(P938) &amp; "/" &amp; DAY(P938) &amp; "/" &amp; YEAR(P938)</f>
        <v>7/25/2019</v>
      </c>
      <c r="M938" s="8" t="str">
        <f>MONTH(L938) &amp; "/" &amp; DAY(L938) &amp; "/" &amp; YEAR(L938)</f>
        <v>7/25/2019</v>
      </c>
      <c r="N938" s="8" t="str">
        <f>RIGHT(M938,4)</f>
        <v>2019</v>
      </c>
      <c r="O938">
        <v>1564030800</v>
      </c>
      <c r="P938" s="9">
        <v>43671.208333333328</v>
      </c>
      <c r="Q938" s="8" t="str">
        <f>MONTH(P938) &amp; "/" &amp; DAY(P938) &amp; "/" &amp; YEAR(P938)</f>
        <v>7/25/2019</v>
      </c>
      <c r="R938" t="b">
        <v>1</v>
      </c>
      <c r="S938" t="b">
        <v>0</v>
      </c>
      <c r="T938" t="s">
        <v>33</v>
      </c>
      <c r="U938" s="5">
        <f>E938/D938</f>
        <v>1.6375968992248063E-2</v>
      </c>
      <c r="V938" s="13">
        <f>AVERAGE(E938:E1937)</f>
        <v>31911.25</v>
      </c>
      <c r="W938" t="str" cm="1">
        <f t="array" ref="W938:X938">_xlfn.TEXTSPLIT(T938,"/")</f>
        <v>theater</v>
      </c>
      <c r="X938" t="str">
        <v>plays</v>
      </c>
      <c r="Y938" s="1">
        <v>0</v>
      </c>
      <c r="Z938">
        <v>0</v>
      </c>
      <c r="AA938">
        <v>0</v>
      </c>
      <c r="AB938">
        <v>1</v>
      </c>
    </row>
    <row r="939" spans="1:28" ht="19.5" x14ac:dyDescent="0.4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 s="9">
        <v>42334.25</v>
      </c>
      <c r="L939" s="9" t="str">
        <f>MONTH(P939) &amp; "/" &amp; DAY(P939) &amp; "/" &amp; YEAR(P939)</f>
        <v>12/5/2015</v>
      </c>
      <c r="M939" s="8" t="str">
        <f>MONTH(L939) &amp; "/" &amp; DAY(L939) &amp; "/" &amp; YEAR(L939)</f>
        <v>12/5/2015</v>
      </c>
      <c r="N939" s="8" t="str">
        <f>RIGHT(M939,4)</f>
        <v>2015</v>
      </c>
      <c r="O939">
        <v>1449295200</v>
      </c>
      <c r="P939" s="9">
        <v>42343.25</v>
      </c>
      <c r="Q939" s="8" t="str">
        <f>MONTH(P939) &amp; "/" &amp; DAY(P939) &amp; "/" &amp; YEAR(P939)</f>
        <v>12/5/2015</v>
      </c>
      <c r="R939" t="b">
        <v>0</v>
      </c>
      <c r="S939" t="b">
        <v>0</v>
      </c>
      <c r="T939" t="s">
        <v>42</v>
      </c>
      <c r="U939" s="5">
        <f>E939/D939</f>
        <v>0.49643859649122807</v>
      </c>
      <c r="V939" s="13">
        <f>AVERAGE(E939:E1938)</f>
        <v>32390.952380952382</v>
      </c>
      <c r="W939" t="str" cm="1">
        <f t="array" ref="W939:X939">_xlfn.TEXTSPLIT(T939,"/")</f>
        <v>film &amp; video</v>
      </c>
      <c r="X939" t="str">
        <v>documentary</v>
      </c>
      <c r="Y939" s="1">
        <v>1</v>
      </c>
      <c r="Z939">
        <v>0</v>
      </c>
      <c r="AA939">
        <v>0</v>
      </c>
      <c r="AB939">
        <v>0</v>
      </c>
    </row>
    <row r="940" spans="1:28" ht="19.5" x14ac:dyDescent="0.4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 s="9">
        <v>43263.208333333328</v>
      </c>
      <c r="L940" s="9" t="str">
        <f>MONTH(P940) &amp; "/" &amp; DAY(P940) &amp; "/" &amp; YEAR(P940)</f>
        <v>7/18/2018</v>
      </c>
      <c r="M940" s="8" t="str">
        <f>MONTH(L940) &amp; "/" &amp; DAY(L940) &amp; "/" &amp; YEAR(L940)</f>
        <v>7/18/2018</v>
      </c>
      <c r="N940" s="8" t="str">
        <f>RIGHT(M940,4)</f>
        <v>2018</v>
      </c>
      <c r="O940">
        <v>1531890000</v>
      </c>
      <c r="P940" s="9">
        <v>43299.208333333328</v>
      </c>
      <c r="Q940" s="8" t="str">
        <f>MONTH(P940) &amp; "/" &amp; DAY(P940) &amp; "/" &amp; YEAR(P940)</f>
        <v>7/18/2018</v>
      </c>
      <c r="R940" t="b">
        <v>0</v>
      </c>
      <c r="S940" t="b">
        <v>1</v>
      </c>
      <c r="T940" t="s">
        <v>119</v>
      </c>
      <c r="U940" s="5">
        <f>E940/D940</f>
        <v>1.0970652173913042</v>
      </c>
      <c r="V940" s="13">
        <f>AVERAGE(E940:E1939)</f>
        <v>31544.177419354837</v>
      </c>
      <c r="W940" t="str" cm="1">
        <f t="array" ref="W940:X940">_xlfn.TEXTSPLIT(T940,"/")</f>
        <v>publishing</v>
      </c>
      <c r="X940" t="str">
        <v>fiction</v>
      </c>
      <c r="Y940" s="1">
        <v>0</v>
      </c>
      <c r="Z940">
        <v>0</v>
      </c>
      <c r="AA940">
        <v>0</v>
      </c>
      <c r="AB940">
        <v>0</v>
      </c>
    </row>
    <row r="941" spans="1:28" ht="33.75" x14ac:dyDescent="0.4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 s="9">
        <v>40670.208333333336</v>
      </c>
      <c r="L941" s="9" t="str">
        <f>MONTH(P941) &amp; "/" &amp; DAY(P941) &amp; "/" &amp; YEAR(P941)</f>
        <v>5/24/2011</v>
      </c>
      <c r="M941" s="8" t="str">
        <f>MONTH(L941) &amp; "/" &amp; DAY(L941) &amp; "/" &amp; YEAR(L941)</f>
        <v>5/24/2011</v>
      </c>
      <c r="N941" s="8" t="str">
        <f>RIGHT(M941,4)</f>
        <v>2011</v>
      </c>
      <c r="O941">
        <v>1306213200</v>
      </c>
      <c r="P941" s="9">
        <v>40687.208333333336</v>
      </c>
      <c r="Q941" s="8" t="str">
        <f>MONTH(P941) &amp; "/" &amp; DAY(P941) &amp; "/" &amp; YEAR(P941)</f>
        <v>5/24/2011</v>
      </c>
      <c r="R941" t="b">
        <v>0</v>
      </c>
      <c r="S941" t="b">
        <v>1</v>
      </c>
      <c r="T941" t="s">
        <v>89</v>
      </c>
      <c r="U941" s="5">
        <f>E941/D941</f>
        <v>0.49217948717948717</v>
      </c>
      <c r="V941" s="13">
        <f>AVERAGE(E941:E1940)</f>
        <v>31895.836065573771</v>
      </c>
      <c r="W941" t="str" cm="1">
        <f t="array" ref="W941:X941">_xlfn.TEXTSPLIT(T941,"/")</f>
        <v>games</v>
      </c>
      <c r="X941" t="str">
        <v>video games</v>
      </c>
      <c r="Y941" s="1">
        <v>0</v>
      </c>
      <c r="Z941">
        <v>0</v>
      </c>
      <c r="AA941">
        <v>0</v>
      </c>
      <c r="AB941">
        <v>1</v>
      </c>
    </row>
    <row r="942" spans="1:28" ht="19.5" x14ac:dyDescent="0.4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 s="9">
        <v>41244.25</v>
      </c>
      <c r="L942" s="9" t="str">
        <f>MONTH(P942) &amp; "/" &amp; DAY(P942) &amp; "/" &amp; YEAR(P942)</f>
        <v>12/23/2012</v>
      </c>
      <c r="M942" s="8" t="str">
        <f>MONTH(L942) &amp; "/" &amp; DAY(L942) &amp; "/" &amp; YEAR(L942)</f>
        <v>12/23/2012</v>
      </c>
      <c r="N942" s="8" t="str">
        <f>RIGHT(M942,4)</f>
        <v>2012</v>
      </c>
      <c r="O942">
        <v>1356242400</v>
      </c>
      <c r="P942" s="9">
        <v>41266.25</v>
      </c>
      <c r="Q942" s="8" t="str">
        <f>MONTH(P942) &amp; "/" &amp; DAY(P942) &amp; "/" &amp; YEAR(P942)</f>
        <v>12/23/2012</v>
      </c>
      <c r="R942" t="b">
        <v>0</v>
      </c>
      <c r="S942" t="b">
        <v>0</v>
      </c>
      <c r="T942" t="s">
        <v>28</v>
      </c>
      <c r="U942" s="5">
        <f>E942/D942</f>
        <v>0.62232323232323228</v>
      </c>
      <c r="V942" s="13">
        <f>AVERAGE(E942:E1941)</f>
        <v>32363.45</v>
      </c>
      <c r="W942" t="str" cm="1">
        <f t="array" ref="W942:X942">_xlfn.TEXTSPLIT(T942,"/")</f>
        <v>technology</v>
      </c>
      <c r="X942" t="str">
        <v>web</v>
      </c>
      <c r="Y942" s="1">
        <v>0</v>
      </c>
      <c r="Z942">
        <v>1</v>
      </c>
      <c r="AA942">
        <v>0</v>
      </c>
      <c r="AB942">
        <v>0</v>
      </c>
    </row>
    <row r="943" spans="1:28" ht="19.5" x14ac:dyDescent="0.4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 s="9">
        <v>40552.25</v>
      </c>
      <c r="L943" s="9" t="str">
        <f>MONTH(P943) &amp; "/" &amp; DAY(P943) &amp; "/" &amp; YEAR(P943)</f>
        <v>2/13/2011</v>
      </c>
      <c r="M943" s="8" t="str">
        <f>MONTH(L943) &amp; "/" &amp; DAY(L943) &amp; "/" &amp; YEAR(L943)</f>
        <v>2/13/2011</v>
      </c>
      <c r="N943" s="8" t="str">
        <f>RIGHT(M943,4)</f>
        <v>2011</v>
      </c>
      <c r="O943">
        <v>1297576800</v>
      </c>
      <c r="P943" s="9">
        <v>40587.25</v>
      </c>
      <c r="Q943" s="8" t="str">
        <f>MONTH(P943) &amp; "/" &amp; DAY(P943) &amp; "/" &amp; YEAR(P943)</f>
        <v>2/13/2011</v>
      </c>
      <c r="R943" t="b">
        <v>1</v>
      </c>
      <c r="S943" t="b">
        <v>0</v>
      </c>
      <c r="T943" t="s">
        <v>33</v>
      </c>
      <c r="U943" s="5">
        <f>E943/D943</f>
        <v>0.1305813953488372</v>
      </c>
      <c r="V943" s="13">
        <f>AVERAGE(E943:E1942)</f>
        <v>32807.5593220339</v>
      </c>
      <c r="W943" t="str" cm="1">
        <f t="array" ref="W943:X943">_xlfn.TEXTSPLIT(T943,"/")</f>
        <v>theater</v>
      </c>
      <c r="X943" t="str">
        <v>plays</v>
      </c>
      <c r="Y943" s="1">
        <v>0</v>
      </c>
      <c r="Z943">
        <v>0</v>
      </c>
      <c r="AA943">
        <v>0</v>
      </c>
      <c r="AB943">
        <v>1</v>
      </c>
    </row>
    <row r="944" spans="1:28" ht="19.5" x14ac:dyDescent="0.4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 s="9">
        <v>40568.25</v>
      </c>
      <c r="L944" s="9" t="str">
        <f>MONTH(P944) &amp; "/" &amp; DAY(P944) &amp; "/" &amp; YEAR(P944)</f>
        <v>1/28/2011</v>
      </c>
      <c r="M944" s="8" t="str">
        <f>MONTH(L944) &amp; "/" &amp; DAY(L944) &amp; "/" &amp; YEAR(L944)</f>
        <v>1/28/2011</v>
      </c>
      <c r="N944" s="8" t="str">
        <f>RIGHT(M944,4)</f>
        <v>2011</v>
      </c>
      <c r="O944">
        <v>1296194400</v>
      </c>
      <c r="P944" s="9">
        <v>40571.25</v>
      </c>
      <c r="Q944" s="8" t="str">
        <f>MONTH(P944) &amp; "/" &amp; DAY(P944) &amp; "/" &amp; YEAR(P944)</f>
        <v>1/28/2011</v>
      </c>
      <c r="R944" t="b">
        <v>0</v>
      </c>
      <c r="S944" t="b">
        <v>0</v>
      </c>
      <c r="T944" t="s">
        <v>33</v>
      </c>
      <c r="U944" s="5">
        <f>E944/D944</f>
        <v>0.64635416666666667</v>
      </c>
      <c r="V944" s="13">
        <f>AVERAGE(E944:E1943)</f>
        <v>33276.396551724138</v>
      </c>
      <c r="W944" t="str" cm="1">
        <f t="array" ref="W944:X944">_xlfn.TEXTSPLIT(T944,"/")</f>
        <v>theater</v>
      </c>
      <c r="X944" t="str">
        <v>plays</v>
      </c>
      <c r="Y944" s="1">
        <v>0</v>
      </c>
      <c r="Z944">
        <v>0</v>
      </c>
      <c r="AA944">
        <v>0</v>
      </c>
      <c r="AB944">
        <v>1</v>
      </c>
    </row>
    <row r="945" spans="1:28" ht="19.5" x14ac:dyDescent="0.4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 s="9">
        <v>41906.208333333336</v>
      </c>
      <c r="L945" s="9" t="str">
        <f>MONTH(P945) &amp; "/" &amp; DAY(P945) &amp; "/" &amp; YEAR(P945)</f>
        <v>10/29/2014</v>
      </c>
      <c r="M945" s="8" t="str">
        <f>MONTH(L945) &amp; "/" &amp; DAY(L945) &amp; "/" &amp; YEAR(L945)</f>
        <v>10/29/2014</v>
      </c>
      <c r="N945" s="8" t="str">
        <f>RIGHT(M945,4)</f>
        <v>2014</v>
      </c>
      <c r="O945">
        <v>1414558800</v>
      </c>
      <c r="P945" s="9">
        <v>41941.208333333336</v>
      </c>
      <c r="Q945" s="8" t="str">
        <f>MONTH(P945) &amp; "/" &amp; DAY(P945) &amp; "/" &amp; YEAR(P945)</f>
        <v>10/29/2014</v>
      </c>
      <c r="R945" t="b">
        <v>0</v>
      </c>
      <c r="S945" t="b">
        <v>0</v>
      </c>
      <c r="T945" t="s">
        <v>17</v>
      </c>
      <c r="U945" s="5">
        <f>E945/D945</f>
        <v>1.5958666666666668</v>
      </c>
      <c r="V945" s="13">
        <f>AVERAGE(E945:E1944)</f>
        <v>33751.333333333336</v>
      </c>
      <c r="W945" t="str" cm="1">
        <f t="array" ref="W945:X945">_xlfn.TEXTSPLIT(T945,"/")</f>
        <v>food</v>
      </c>
      <c r="X945" t="str">
        <v>food trucks</v>
      </c>
      <c r="Y945" s="1">
        <v>0</v>
      </c>
      <c r="Z945">
        <v>0</v>
      </c>
      <c r="AA945">
        <v>0</v>
      </c>
      <c r="AB945">
        <v>0</v>
      </c>
    </row>
    <row r="946" spans="1:28" ht="19.5" x14ac:dyDescent="0.4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 s="9">
        <v>42776.25</v>
      </c>
      <c r="L946" s="9" t="str">
        <f>MONTH(P946) &amp; "/" &amp; DAY(P946) &amp; "/" &amp; YEAR(P946)</f>
        <v>3/1/2017</v>
      </c>
      <c r="M946" s="8" t="str">
        <f>MONTH(L946) &amp; "/" &amp; DAY(L946) &amp; "/" &amp; YEAR(L946)</f>
        <v>3/1/2017</v>
      </c>
      <c r="N946" s="8" t="str">
        <f>RIGHT(M946,4)</f>
        <v>2017</v>
      </c>
      <c r="O946">
        <v>1488348000</v>
      </c>
      <c r="P946" s="9">
        <v>42795.25</v>
      </c>
      <c r="Q946" s="8" t="str">
        <f>MONTH(P946) &amp; "/" &amp; DAY(P946) &amp; "/" &amp; YEAR(P946)</f>
        <v>3/1/2017</v>
      </c>
      <c r="R946" t="b">
        <v>0</v>
      </c>
      <c r="S946" t="b">
        <v>0</v>
      </c>
      <c r="T946" t="s">
        <v>122</v>
      </c>
      <c r="U946" s="5">
        <f>E946/D946</f>
        <v>0.81420000000000003</v>
      </c>
      <c r="V946" s="13">
        <f>AVERAGE(E946:E1945)</f>
        <v>34140.303571428572</v>
      </c>
      <c r="W946" t="str" cm="1">
        <f t="array" ref="W946:X946">_xlfn.TEXTSPLIT(T946,"/")</f>
        <v>photography</v>
      </c>
      <c r="X946" t="str">
        <v>photography books</v>
      </c>
      <c r="Y946" s="1">
        <v>0</v>
      </c>
      <c r="Z946">
        <v>0</v>
      </c>
      <c r="AA946">
        <v>0</v>
      </c>
      <c r="AB946">
        <v>1</v>
      </c>
    </row>
    <row r="947" spans="1:28" ht="19.5" x14ac:dyDescent="0.4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 s="9">
        <v>41004.208333333336</v>
      </c>
      <c r="L947" s="9" t="str">
        <f>MONTH(P947) &amp; "/" &amp; DAY(P947) &amp; "/" &amp; YEAR(P947)</f>
        <v>4/20/2012</v>
      </c>
      <c r="M947" s="8" t="str">
        <f>MONTH(L947) &amp; "/" &amp; DAY(L947) &amp; "/" &amp; YEAR(L947)</f>
        <v>4/20/2012</v>
      </c>
      <c r="N947" s="8" t="str">
        <f>RIGHT(M947,4)</f>
        <v>2012</v>
      </c>
      <c r="O947">
        <v>1334898000</v>
      </c>
      <c r="P947" s="9">
        <v>41019.208333333336</v>
      </c>
      <c r="Q947" s="8" t="str">
        <f>MONTH(P947) &amp; "/" &amp; DAY(P947) &amp; "/" &amp; YEAR(P947)</f>
        <v>4/20/2012</v>
      </c>
      <c r="R947" t="b">
        <v>1</v>
      </c>
      <c r="S947" t="b">
        <v>0</v>
      </c>
      <c r="T947" t="s">
        <v>122</v>
      </c>
      <c r="U947" s="5">
        <f>E947/D947</f>
        <v>0.32444767441860467</v>
      </c>
      <c r="V947" s="13">
        <f>AVERAGE(E947:E1946)</f>
        <v>34613</v>
      </c>
      <c r="W947" t="str" cm="1">
        <f t="array" ref="W947:X947">_xlfn.TEXTSPLIT(T947,"/")</f>
        <v>photography</v>
      </c>
      <c r="X947" t="str">
        <v>photography books</v>
      </c>
      <c r="Y947" s="1">
        <v>0</v>
      </c>
      <c r="Z947">
        <v>0</v>
      </c>
      <c r="AA947">
        <v>0</v>
      </c>
      <c r="AB947">
        <v>1</v>
      </c>
    </row>
    <row r="948" spans="1:28" ht="33.75" x14ac:dyDescent="0.4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 s="9">
        <v>40710.208333333336</v>
      </c>
      <c r="L948" s="9" t="str">
        <f>MONTH(P948) &amp; "/" &amp; DAY(P948) &amp; "/" &amp; YEAR(P948)</f>
        <v>6/18/2011</v>
      </c>
      <c r="M948" s="8" t="str">
        <f>MONTH(L948) &amp; "/" &amp; DAY(L948) &amp; "/" &amp; YEAR(L948)</f>
        <v>6/18/2011</v>
      </c>
      <c r="N948" s="8" t="str">
        <f>RIGHT(M948,4)</f>
        <v>2011</v>
      </c>
      <c r="O948">
        <v>1308373200</v>
      </c>
      <c r="P948" s="9">
        <v>40712.208333333336</v>
      </c>
      <c r="Q948" s="8" t="str">
        <f>MONTH(P948) &amp; "/" &amp; DAY(P948) &amp; "/" &amp; YEAR(P948)</f>
        <v>6/18/2011</v>
      </c>
      <c r="R948" t="b">
        <v>0</v>
      </c>
      <c r="S948" t="b">
        <v>0</v>
      </c>
      <c r="T948" t="s">
        <v>33</v>
      </c>
      <c r="U948" s="5">
        <f>E948/D948</f>
        <v>9.9141184124918666E-2</v>
      </c>
      <c r="V948" s="13">
        <f>AVERAGE(E948:E1947)</f>
        <v>34220.555555555555</v>
      </c>
      <c r="W948" t="str" cm="1">
        <f t="array" ref="W948:X948">_xlfn.TEXTSPLIT(T948,"/")</f>
        <v>theater</v>
      </c>
      <c r="X948" t="str">
        <v>plays</v>
      </c>
      <c r="Y948" s="1">
        <v>0</v>
      </c>
      <c r="Z948">
        <v>0</v>
      </c>
      <c r="AA948">
        <v>0</v>
      </c>
      <c r="AB948">
        <v>1</v>
      </c>
    </row>
    <row r="949" spans="1:28" ht="19.5" x14ac:dyDescent="0.4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 s="9">
        <v>41908.208333333336</v>
      </c>
      <c r="L949" s="9" t="str">
        <f>MONTH(P949) &amp; "/" &amp; DAY(P949) &amp; "/" &amp; YEAR(P949)</f>
        <v>10/3/2014</v>
      </c>
      <c r="M949" s="8" t="str">
        <f>MONTH(L949) &amp; "/" &amp; DAY(L949) &amp; "/" &amp; YEAR(L949)</f>
        <v>10/3/2014</v>
      </c>
      <c r="N949" s="8" t="str">
        <f>RIGHT(M949,4)</f>
        <v>2014</v>
      </c>
      <c r="O949">
        <v>1412312400</v>
      </c>
      <c r="P949" s="9">
        <v>41915.208333333336</v>
      </c>
      <c r="Q949" s="8" t="str">
        <f>MONTH(P949) &amp; "/" &amp; DAY(P949) &amp; "/" &amp; YEAR(P949)</f>
        <v>10/3/2014</v>
      </c>
      <c r="R949" t="b">
        <v>0</v>
      </c>
      <c r="S949" t="b">
        <v>0</v>
      </c>
      <c r="T949" t="s">
        <v>33</v>
      </c>
      <c r="U949" s="5">
        <f>E949/D949</f>
        <v>0.26694444444444443</v>
      </c>
      <c r="V949" s="13">
        <f>AVERAGE(E949:E1948)</f>
        <v>34578.716981132078</v>
      </c>
      <c r="W949" t="str" cm="1">
        <f t="array" ref="W949:X949">_xlfn.TEXTSPLIT(T949,"/")</f>
        <v>theater</v>
      </c>
      <c r="X949" t="str">
        <v>plays</v>
      </c>
      <c r="Y949" s="1">
        <v>0</v>
      </c>
      <c r="Z949">
        <v>0</v>
      </c>
      <c r="AA949">
        <v>0</v>
      </c>
      <c r="AB949">
        <v>1</v>
      </c>
    </row>
    <row r="950" spans="1:28" ht="19.5" x14ac:dyDescent="0.4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 s="9">
        <v>41985.25</v>
      </c>
      <c r="L950" s="9" t="str">
        <f>MONTH(P950) &amp; "/" &amp; DAY(P950) &amp; "/" &amp; YEAR(P950)</f>
        <v>12/22/2014</v>
      </c>
      <c r="M950" s="8" t="str">
        <f>MONTH(L950) &amp; "/" &amp; DAY(L950) &amp; "/" &amp; YEAR(L950)</f>
        <v>12/22/2014</v>
      </c>
      <c r="N950" s="8" t="str">
        <f>RIGHT(M950,4)</f>
        <v>2014</v>
      </c>
      <c r="O950">
        <v>1419228000</v>
      </c>
      <c r="P950" s="9">
        <v>41995.25</v>
      </c>
      <c r="Q950" s="8" t="str">
        <f>MONTH(P950) &amp; "/" &amp; DAY(P950) &amp; "/" &amp; YEAR(P950)</f>
        <v>12/22/2014</v>
      </c>
      <c r="R950" t="b">
        <v>1</v>
      </c>
      <c r="S950" t="b">
        <v>1</v>
      </c>
      <c r="T950" t="s">
        <v>42</v>
      </c>
      <c r="U950" s="5">
        <f>E950/D950</f>
        <v>0.62957446808510642</v>
      </c>
      <c r="V950" s="13">
        <f>AVERAGE(E950:E1949)</f>
        <v>35225.211538461539</v>
      </c>
      <c r="W950" t="str" cm="1">
        <f t="array" ref="W950:X950">_xlfn.TEXTSPLIT(T950,"/")</f>
        <v>film &amp; video</v>
      </c>
      <c r="X950" t="str">
        <v>documentary</v>
      </c>
      <c r="Y950" s="1">
        <v>1</v>
      </c>
      <c r="Z950">
        <v>0</v>
      </c>
      <c r="AA950">
        <v>0</v>
      </c>
      <c r="AB950">
        <v>0</v>
      </c>
    </row>
    <row r="951" spans="1:28" ht="33.75" x14ac:dyDescent="0.4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 s="9">
        <v>42112.208333333328</v>
      </c>
      <c r="L951" s="9" t="str">
        <f>MONTH(P951) &amp; "/" &amp; DAY(P951) &amp; "/" &amp; YEAR(P951)</f>
        <v>5/7/2015</v>
      </c>
      <c r="M951" s="8" t="str">
        <f>MONTH(L951) &amp; "/" &amp; DAY(L951) &amp; "/" &amp; YEAR(L951)</f>
        <v>5/7/2015</v>
      </c>
      <c r="N951" s="8" t="str">
        <f>RIGHT(M951,4)</f>
        <v>2015</v>
      </c>
      <c r="O951">
        <v>1430974800</v>
      </c>
      <c r="P951" s="9">
        <v>42131.208333333328</v>
      </c>
      <c r="Q951" s="8" t="str">
        <f>MONTH(P951) &amp; "/" &amp; DAY(P951) &amp; "/" &amp; YEAR(P951)</f>
        <v>5/7/2015</v>
      </c>
      <c r="R951" t="b">
        <v>0</v>
      </c>
      <c r="S951" t="b">
        <v>0</v>
      </c>
      <c r="T951" t="s">
        <v>28</v>
      </c>
      <c r="U951" s="5">
        <f>E951/D951</f>
        <v>1.6135593220338984</v>
      </c>
      <c r="V951" s="13">
        <f>AVERAGE(E951:E1950)</f>
        <v>35799.862745098042</v>
      </c>
      <c r="W951" t="str" cm="1">
        <f t="array" ref="W951:X951">_xlfn.TEXTSPLIT(T951,"/")</f>
        <v>technology</v>
      </c>
      <c r="X951" t="str">
        <v>web</v>
      </c>
      <c r="Y951" s="1">
        <v>0</v>
      </c>
      <c r="Z951">
        <v>0</v>
      </c>
      <c r="AA951">
        <v>0</v>
      </c>
      <c r="AB951">
        <v>0</v>
      </c>
    </row>
    <row r="952" spans="1:28" ht="19.5" x14ac:dyDescent="0.4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 s="9">
        <v>43571.208333333328</v>
      </c>
      <c r="L952" s="9" t="str">
        <f>MONTH(P952) &amp; "/" &amp; DAY(P952) &amp; "/" &amp; YEAR(P952)</f>
        <v>4/21/2019</v>
      </c>
      <c r="M952" s="8" t="str">
        <f>MONTH(L952) &amp; "/" &amp; DAY(L952) &amp; "/" &amp; YEAR(L952)</f>
        <v>4/21/2019</v>
      </c>
      <c r="N952" s="8" t="str">
        <f>RIGHT(M952,4)</f>
        <v>2019</v>
      </c>
      <c r="O952">
        <v>1555822800</v>
      </c>
      <c r="P952" s="9">
        <v>43576.208333333328</v>
      </c>
      <c r="Q952" s="8" t="str">
        <f>MONTH(P952) &amp; "/" &amp; DAY(P952) &amp; "/" &amp; YEAR(P952)</f>
        <v>4/21/2019</v>
      </c>
      <c r="R952" t="b">
        <v>0</v>
      </c>
      <c r="S952" t="b">
        <v>1</v>
      </c>
      <c r="T952" t="s">
        <v>33</v>
      </c>
      <c r="U952" s="5">
        <f>E952/D952</f>
        <v>0.05</v>
      </c>
      <c r="V952" s="13">
        <f>AVERAGE(E952:E1951)</f>
        <v>36325.46</v>
      </c>
      <c r="W952" t="str" cm="1">
        <f t="array" ref="W952:X952">_xlfn.TEXTSPLIT(T952,"/")</f>
        <v>theater</v>
      </c>
      <c r="X952" t="str">
        <v>plays</v>
      </c>
      <c r="Y952" s="1">
        <v>0</v>
      </c>
      <c r="Z952">
        <v>0</v>
      </c>
      <c r="AA952">
        <v>0</v>
      </c>
      <c r="AB952">
        <v>1</v>
      </c>
    </row>
    <row r="953" spans="1:28" ht="19.5" x14ac:dyDescent="0.4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 s="9">
        <v>42730.25</v>
      </c>
      <c r="L953" s="9" t="str">
        <f>MONTH(P953) &amp; "/" &amp; DAY(P953) &amp; "/" &amp; YEAR(P953)</f>
        <v>12/27/2016</v>
      </c>
      <c r="M953" s="8" t="str">
        <f>MONTH(L953) &amp; "/" &amp; DAY(L953) &amp; "/" &amp; YEAR(L953)</f>
        <v>12/27/2016</v>
      </c>
      <c r="N953" s="8" t="str">
        <f>RIGHT(M953,4)</f>
        <v>2016</v>
      </c>
      <c r="O953">
        <v>1482818400</v>
      </c>
      <c r="P953" s="9">
        <v>42731.25</v>
      </c>
      <c r="Q953" s="8" t="str">
        <f>MONTH(P953) &amp; "/" &amp; DAY(P953) &amp; "/" &amp; YEAR(P953)</f>
        <v>12/27/2016</v>
      </c>
      <c r="R953" t="b">
        <v>0</v>
      </c>
      <c r="S953" t="b">
        <v>1</v>
      </c>
      <c r="T953" t="s">
        <v>23</v>
      </c>
      <c r="U953" s="5">
        <f>E953/D953</f>
        <v>10.969379310344827</v>
      </c>
      <c r="V953" s="13">
        <f>AVERAGE(E953:E1952)</f>
        <v>37066.693877551021</v>
      </c>
      <c r="W953" t="str" cm="1">
        <f t="array" ref="W953:X953">_xlfn.TEXTSPLIT(T953,"/")</f>
        <v>music</v>
      </c>
      <c r="X953" t="str">
        <v>rock</v>
      </c>
      <c r="Y953" s="1">
        <v>0</v>
      </c>
      <c r="Z953">
        <v>0</v>
      </c>
      <c r="AA953">
        <v>0</v>
      </c>
      <c r="AB953">
        <v>0</v>
      </c>
    </row>
    <row r="954" spans="1:28" ht="19.5" x14ac:dyDescent="0.4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 s="9">
        <v>42591.208333333328</v>
      </c>
      <c r="L954" s="9" t="str">
        <f>MONTH(P954) &amp; "/" &amp; DAY(P954) &amp; "/" &amp; YEAR(P954)</f>
        <v>8/23/2016</v>
      </c>
      <c r="M954" s="8" t="str">
        <f>MONTH(L954) &amp; "/" &amp; DAY(L954) &amp; "/" &amp; YEAR(L954)</f>
        <v>8/23/2016</v>
      </c>
      <c r="N954" s="8" t="str">
        <f>RIGHT(M954,4)</f>
        <v>2016</v>
      </c>
      <c r="O954">
        <v>1471928400</v>
      </c>
      <c r="P954" s="9">
        <v>42605.208333333328</v>
      </c>
      <c r="Q954" s="8" t="str">
        <f>MONTH(P954) &amp; "/" &amp; DAY(P954) &amp; "/" &amp; YEAR(P954)</f>
        <v>8/23/2016</v>
      </c>
      <c r="R954" t="b">
        <v>0</v>
      </c>
      <c r="S954" t="b">
        <v>0</v>
      </c>
      <c r="T954" t="s">
        <v>42</v>
      </c>
      <c r="U954" s="5">
        <f>E954/D954</f>
        <v>0.70094158075601376</v>
      </c>
      <c r="V954" s="13">
        <f>AVERAGE(E954:E1953)</f>
        <v>34525.25</v>
      </c>
      <c r="W954" t="str" cm="1">
        <f t="array" ref="W954:X954">_xlfn.TEXTSPLIT(T954,"/")</f>
        <v>film &amp; video</v>
      </c>
      <c r="X954" t="str">
        <v>documentary</v>
      </c>
      <c r="Y954" s="1">
        <v>1</v>
      </c>
      <c r="Z954">
        <v>0</v>
      </c>
      <c r="AA954">
        <v>0</v>
      </c>
      <c r="AB954">
        <v>0</v>
      </c>
    </row>
    <row r="955" spans="1:28" ht="33.75" x14ac:dyDescent="0.4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 s="9">
        <v>42358.25</v>
      </c>
      <c r="L955" s="9" t="str">
        <f>MONTH(P955) &amp; "/" &amp; DAY(P955) &amp; "/" &amp; YEAR(P955)</f>
        <v>1/25/2016</v>
      </c>
      <c r="M955" s="8" t="str">
        <f>MONTH(L955) &amp; "/" &amp; DAY(L955) &amp; "/" &amp; YEAR(L955)</f>
        <v>1/25/2016</v>
      </c>
      <c r="N955" s="8" t="str">
        <f>RIGHT(M955,4)</f>
        <v>2016</v>
      </c>
      <c r="O955">
        <v>1453701600</v>
      </c>
      <c r="P955" s="9">
        <v>42394.25</v>
      </c>
      <c r="Q955" s="8" t="str">
        <f>MONTH(P955) &amp; "/" &amp; DAY(P955) &amp; "/" &amp; YEAR(P955)</f>
        <v>1/25/2016</v>
      </c>
      <c r="R955" t="b">
        <v>0</v>
      </c>
      <c r="S955" t="b">
        <v>1</v>
      </c>
      <c r="T955" t="s">
        <v>474</v>
      </c>
      <c r="U955" s="5">
        <f>E955/D955</f>
        <v>0.6</v>
      </c>
      <c r="V955" s="13">
        <f>AVERAGE(E955:E1954)</f>
        <v>33089.893617021276</v>
      </c>
      <c r="W955" t="str" cm="1">
        <f t="array" ref="W955:X955">_xlfn.TEXTSPLIT(T955,"/")</f>
        <v>film &amp; video</v>
      </c>
      <c r="X955" t="str">
        <v>science fiction</v>
      </c>
      <c r="Y955" s="1">
        <v>0</v>
      </c>
      <c r="Z955">
        <v>0</v>
      </c>
      <c r="AA955">
        <v>0</v>
      </c>
      <c r="AB955">
        <v>1</v>
      </c>
    </row>
    <row r="956" spans="1:28" ht="19.5" x14ac:dyDescent="0.4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 s="9">
        <v>41174.208333333336</v>
      </c>
      <c r="L956" s="9" t="str">
        <f>MONTH(P956) &amp; "/" &amp; DAY(P956) &amp; "/" &amp; YEAR(P956)</f>
        <v>10/16/2012</v>
      </c>
      <c r="M956" s="8" t="str">
        <f>MONTH(L956) &amp; "/" &amp; DAY(L956) &amp; "/" &amp; YEAR(L956)</f>
        <v>10/16/2012</v>
      </c>
      <c r="N956" s="8" t="str">
        <f>RIGHT(M956,4)</f>
        <v>2012</v>
      </c>
      <c r="O956">
        <v>1350363600</v>
      </c>
      <c r="P956" s="9">
        <v>41198.208333333336</v>
      </c>
      <c r="Q956" s="8" t="str">
        <f>MONTH(P956) &amp; "/" &amp; DAY(P956) &amp; "/" &amp; YEAR(P956)</f>
        <v>10/16/2012</v>
      </c>
      <c r="R956" t="b">
        <v>0</v>
      </c>
      <c r="S956" t="b">
        <v>0</v>
      </c>
      <c r="T956" t="s">
        <v>28</v>
      </c>
      <c r="U956" s="5">
        <f>E956/D956</f>
        <v>3.6709859154929578</v>
      </c>
      <c r="V956" s="13">
        <f>AVERAGE(E956:E1955)</f>
        <v>33766.195652173912</v>
      </c>
      <c r="W956" t="str" cm="1">
        <f t="array" ref="W956:X956">_xlfn.TEXTSPLIT(T956,"/")</f>
        <v>technology</v>
      </c>
      <c r="X956" t="str">
        <v>web</v>
      </c>
      <c r="Y956" s="1">
        <v>0</v>
      </c>
      <c r="Z956">
        <v>0</v>
      </c>
      <c r="AA956">
        <v>0</v>
      </c>
      <c r="AB956">
        <v>0</v>
      </c>
    </row>
    <row r="957" spans="1:28" ht="33.75" x14ac:dyDescent="0.4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 s="9">
        <v>41238.25</v>
      </c>
      <c r="L957" s="9" t="str">
        <f>MONTH(P957) &amp; "/" &amp; DAY(P957) &amp; "/" &amp; YEAR(P957)</f>
        <v>11/27/2012</v>
      </c>
      <c r="M957" s="8" t="str">
        <f>MONTH(L957) &amp; "/" &amp; DAY(L957) &amp; "/" &amp; YEAR(L957)</f>
        <v>11/27/2012</v>
      </c>
      <c r="N957" s="8" t="str">
        <f>RIGHT(M957,4)</f>
        <v>2012</v>
      </c>
      <c r="O957">
        <v>1353996000</v>
      </c>
      <c r="P957" s="9">
        <v>41240.25</v>
      </c>
      <c r="Q957" s="8" t="str">
        <f>MONTH(P957) &amp; "/" &amp; DAY(P957) &amp; "/" &amp; YEAR(P957)</f>
        <v>11/27/2012</v>
      </c>
      <c r="R957" t="b">
        <v>0</v>
      </c>
      <c r="S957" t="b">
        <v>0</v>
      </c>
      <c r="T957" t="s">
        <v>33</v>
      </c>
      <c r="U957" s="5">
        <f>E957/D957</f>
        <v>11.09</v>
      </c>
      <c r="V957" s="13">
        <f>AVERAGE(E957:E1956)</f>
        <v>31041.355555555554</v>
      </c>
      <c r="W957" t="str" cm="1">
        <f t="array" ref="W957:X957">_xlfn.TEXTSPLIT(T957,"/")</f>
        <v>theater</v>
      </c>
      <c r="X957" t="str">
        <v>plays</v>
      </c>
      <c r="Y957" s="1">
        <v>0</v>
      </c>
      <c r="Z957">
        <v>0</v>
      </c>
      <c r="AA957">
        <v>0</v>
      </c>
      <c r="AB957">
        <v>0</v>
      </c>
    </row>
    <row r="958" spans="1:28" ht="19.5" x14ac:dyDescent="0.4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 s="9">
        <v>42360.25</v>
      </c>
      <c r="L958" s="9" t="str">
        <f>MONTH(P958) &amp; "/" &amp; DAY(P958) &amp; "/" &amp; YEAR(P958)</f>
        <v>12/26/2015</v>
      </c>
      <c r="M958" s="8" t="str">
        <f>MONTH(L958) &amp; "/" &amp; DAY(L958) &amp; "/" &amp; YEAR(L958)</f>
        <v>12/26/2015</v>
      </c>
      <c r="N958" s="8" t="str">
        <f>RIGHT(M958,4)</f>
        <v>2015</v>
      </c>
      <c r="O958">
        <v>1451109600</v>
      </c>
      <c r="P958" s="9">
        <v>42364.25</v>
      </c>
      <c r="Q958" s="8" t="str">
        <f>MONTH(P958) &amp; "/" &amp; DAY(P958) &amp; "/" &amp; YEAR(P958)</f>
        <v>12/26/2015</v>
      </c>
      <c r="R958" t="b">
        <v>0</v>
      </c>
      <c r="S958" t="b">
        <v>0</v>
      </c>
      <c r="T958" t="s">
        <v>474</v>
      </c>
      <c r="U958" s="5">
        <f>E958/D958</f>
        <v>0.19028784648187633</v>
      </c>
      <c r="V958" s="13">
        <f>AVERAGE(E958:E1957)</f>
        <v>31570.409090909092</v>
      </c>
      <c r="W958" t="str" cm="1">
        <f t="array" ref="W958:X958">_xlfn.TEXTSPLIT(T958,"/")</f>
        <v>film &amp; video</v>
      </c>
      <c r="X958" t="str">
        <v>science fiction</v>
      </c>
      <c r="Y958" s="1">
        <v>0</v>
      </c>
      <c r="Z958">
        <v>0</v>
      </c>
      <c r="AA958">
        <v>0</v>
      </c>
      <c r="AB958">
        <v>1</v>
      </c>
    </row>
    <row r="959" spans="1:28" ht="19.5" x14ac:dyDescent="0.4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 s="9">
        <v>40955.25</v>
      </c>
      <c r="L959" s="9" t="str">
        <f>MONTH(P959) &amp; "/" &amp; DAY(P959) &amp; "/" &amp; YEAR(P959)</f>
        <v>2/19/2012</v>
      </c>
      <c r="M959" s="8" t="str">
        <f>MONTH(L959) &amp; "/" &amp; DAY(L959) &amp; "/" &amp; YEAR(L959)</f>
        <v>2/19/2012</v>
      </c>
      <c r="N959" s="8" t="str">
        <f>RIGHT(M959,4)</f>
        <v>2012</v>
      </c>
      <c r="O959">
        <v>1329631200</v>
      </c>
      <c r="P959" s="9">
        <v>40958.25</v>
      </c>
      <c r="Q959" s="8" t="str">
        <f>MONTH(P959) &amp; "/" &amp; DAY(P959) &amp; "/" &amp; YEAR(P959)</f>
        <v>2/19/2012</v>
      </c>
      <c r="R959" t="b">
        <v>0</v>
      </c>
      <c r="S959" t="b">
        <v>0</v>
      </c>
      <c r="T959" t="s">
        <v>33</v>
      </c>
      <c r="U959" s="5">
        <f>E959/D959</f>
        <v>1.2687755102040816</v>
      </c>
      <c r="V959" s="13">
        <f>AVERAGE(E959:E1958)</f>
        <v>31474.418604651164</v>
      </c>
      <c r="W959" t="str" cm="1">
        <f t="array" ref="W959:X959">_xlfn.TEXTSPLIT(T959,"/")</f>
        <v>theater</v>
      </c>
      <c r="X959" t="str">
        <v>plays</v>
      </c>
      <c r="Y959" s="1">
        <v>0</v>
      </c>
      <c r="Z959">
        <v>0</v>
      </c>
      <c r="AA959">
        <v>0</v>
      </c>
      <c r="AB959">
        <v>0</v>
      </c>
    </row>
    <row r="960" spans="1:28" ht="33.75" x14ac:dyDescent="0.4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 s="9">
        <v>40350.208333333336</v>
      </c>
      <c r="L960" s="9" t="str">
        <f>MONTH(P960) &amp; "/" &amp; DAY(P960) &amp; "/" &amp; YEAR(P960)</f>
        <v>7/13/2010</v>
      </c>
      <c r="M960" s="8" t="str">
        <f>MONTH(L960) &amp; "/" &amp; DAY(L960) &amp; "/" &amp; YEAR(L960)</f>
        <v>7/13/2010</v>
      </c>
      <c r="N960" s="8" t="str">
        <f>RIGHT(M960,4)</f>
        <v>2010</v>
      </c>
      <c r="O960">
        <v>1278997200</v>
      </c>
      <c r="P960" s="9">
        <v>40372.208333333336</v>
      </c>
      <c r="Q960" s="8" t="str">
        <f>MONTH(P960) &amp; "/" &amp; DAY(P960) &amp; "/" &amp; YEAR(P960)</f>
        <v>7/13/2010</v>
      </c>
      <c r="R960" t="b">
        <v>0</v>
      </c>
      <c r="S960" t="b">
        <v>0</v>
      </c>
      <c r="T960" t="s">
        <v>71</v>
      </c>
      <c r="U960" s="5">
        <f>E960/D960</f>
        <v>7.3463636363636367</v>
      </c>
      <c r="V960" s="13">
        <f>AVERAGE(E960:E1959)</f>
        <v>31927.761904761905</v>
      </c>
      <c r="W960" t="str" cm="1">
        <f t="array" ref="W960:X960">_xlfn.TEXTSPLIT(T960,"/")</f>
        <v>film &amp; video</v>
      </c>
      <c r="X960" t="str">
        <v>animation</v>
      </c>
      <c r="Y960" s="1">
        <v>0</v>
      </c>
      <c r="Z960">
        <v>0</v>
      </c>
      <c r="AA960">
        <v>0</v>
      </c>
      <c r="AB960">
        <v>0</v>
      </c>
    </row>
    <row r="961" spans="1:28" ht="19.5" x14ac:dyDescent="0.4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 s="9">
        <v>40357.208333333336</v>
      </c>
      <c r="L961" s="9" t="str">
        <f>MONTH(P961) &amp; "/" &amp; DAY(P961) &amp; "/" &amp; YEAR(P961)</f>
        <v>7/26/2010</v>
      </c>
      <c r="M961" s="8" t="str">
        <f>MONTH(L961) &amp; "/" &amp; DAY(L961) &amp; "/" &amp; YEAR(L961)</f>
        <v>7/26/2010</v>
      </c>
      <c r="N961" s="8" t="str">
        <f>RIGHT(M961,4)</f>
        <v>2010</v>
      </c>
      <c r="O961">
        <v>1280120400</v>
      </c>
      <c r="P961" s="9">
        <v>40385.208333333336</v>
      </c>
      <c r="Q961" s="8" t="str">
        <f>MONTH(P961) &amp; "/" &amp; DAY(P961) &amp; "/" &amp; YEAR(P961)</f>
        <v>7/26/2010</v>
      </c>
      <c r="R961" t="b">
        <v>0</v>
      </c>
      <c r="S961" t="b">
        <v>0</v>
      </c>
      <c r="T961" t="s">
        <v>206</v>
      </c>
      <c r="U961" s="5">
        <f>E961/D961</f>
        <v>4.5731034482758622E-2</v>
      </c>
      <c r="V961" s="13">
        <f>AVERAGE(E961:E1960)</f>
        <v>32509.390243902439</v>
      </c>
      <c r="W961" t="str" cm="1">
        <f t="array" ref="W961:X961">_xlfn.TEXTSPLIT(T961,"/")</f>
        <v>publishing</v>
      </c>
      <c r="X961" t="str">
        <v>translations</v>
      </c>
      <c r="Y961" s="1">
        <v>0</v>
      </c>
      <c r="Z961">
        <v>0</v>
      </c>
      <c r="AA961">
        <v>0</v>
      </c>
      <c r="AB961">
        <v>1</v>
      </c>
    </row>
    <row r="962" spans="1:28" ht="19.5" x14ac:dyDescent="0.4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 s="9">
        <v>42408.25</v>
      </c>
      <c r="L962" s="9" t="str">
        <f>MONTH(P962) &amp; "/" &amp; DAY(P962) &amp; "/" &amp; YEAR(P962)</f>
        <v>3/16/2016</v>
      </c>
      <c r="M962" s="8" t="str">
        <f>MONTH(L962) &amp; "/" &amp; DAY(L962) &amp; "/" &amp; YEAR(L962)</f>
        <v>3/16/2016</v>
      </c>
      <c r="N962" s="8" t="str">
        <f>RIGHT(M962,4)</f>
        <v>2016</v>
      </c>
      <c r="O962">
        <v>1458104400</v>
      </c>
      <c r="P962" s="9">
        <v>42445.208333333328</v>
      </c>
      <c r="Q962" s="8" t="str">
        <f>MONTH(P962) &amp; "/" &amp; DAY(P962) &amp; "/" &amp; YEAR(P962)</f>
        <v>3/16/2016</v>
      </c>
      <c r="R962" t="b">
        <v>0</v>
      </c>
      <c r="S962" t="b">
        <v>0</v>
      </c>
      <c r="T962" t="s">
        <v>28</v>
      </c>
      <c r="U962" s="5">
        <f>E962/D962</f>
        <v>0.85054545454545449</v>
      </c>
      <c r="V962" s="13">
        <f>AVERAGE(E962:E1961)</f>
        <v>33156.35</v>
      </c>
      <c r="W962" t="str" cm="1">
        <f t="array" ref="W962:X962">_xlfn.TEXTSPLIT(T962,"/")</f>
        <v>technology</v>
      </c>
      <c r="X962" t="str">
        <v>web</v>
      </c>
      <c r="Y962" s="1">
        <v>0</v>
      </c>
      <c r="Z962">
        <v>0</v>
      </c>
      <c r="AA962">
        <v>0</v>
      </c>
      <c r="AB962">
        <v>1</v>
      </c>
    </row>
    <row r="963" spans="1:28" ht="19.5" x14ac:dyDescent="0.4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 s="9">
        <v>40591.25</v>
      </c>
      <c r="L963" s="9" t="str">
        <f>MONTH(P963) &amp; "/" &amp; DAY(P963) &amp; "/" &amp; YEAR(P963)</f>
        <v>2/21/2011</v>
      </c>
      <c r="M963" s="8" t="str">
        <f>MONTH(L963) &amp; "/" &amp; DAY(L963) &amp; "/" &amp; YEAR(L963)</f>
        <v>2/21/2011</v>
      </c>
      <c r="N963" s="8" t="str">
        <f>RIGHT(M963,4)</f>
        <v>2011</v>
      </c>
      <c r="O963">
        <v>1298268000</v>
      </c>
      <c r="P963" s="9">
        <v>40595.25</v>
      </c>
      <c r="Q963" s="8" t="str">
        <f>MONTH(P963) &amp; "/" &amp; DAY(P963) &amp; "/" &amp; YEAR(P963)</f>
        <v>2/21/2011</v>
      </c>
      <c r="R963" t="b">
        <v>0</v>
      </c>
      <c r="S963" t="b">
        <v>0</v>
      </c>
      <c r="T963" t="s">
        <v>206</v>
      </c>
      <c r="U963" s="5">
        <f>E963/D963</f>
        <v>1.1929824561403508</v>
      </c>
      <c r="V963" s="13">
        <f>AVERAGE(E963:E1962)</f>
        <v>33886.564102564102</v>
      </c>
      <c r="W963" t="str" cm="1">
        <f t="array" ref="W963:X963">_xlfn.TEXTSPLIT(T963,"/")</f>
        <v>publishing</v>
      </c>
      <c r="X963" t="str">
        <v>translations</v>
      </c>
      <c r="Y963" s="1">
        <v>0</v>
      </c>
      <c r="Z963">
        <v>0</v>
      </c>
      <c r="AA963">
        <v>0</v>
      </c>
      <c r="AB963">
        <v>0</v>
      </c>
    </row>
    <row r="964" spans="1:28" ht="19.5" x14ac:dyDescent="0.4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 s="9">
        <v>41592.25</v>
      </c>
      <c r="L964" s="9" t="str">
        <f>MONTH(P964) &amp; "/" &amp; DAY(P964) &amp; "/" &amp; YEAR(P964)</f>
        <v>12/5/2013</v>
      </c>
      <c r="M964" s="8" t="str">
        <f>MONTH(L964) &amp; "/" &amp; DAY(L964) &amp; "/" &amp; YEAR(L964)</f>
        <v>12/5/2013</v>
      </c>
      <c r="N964" s="8" t="str">
        <f>RIGHT(M964,4)</f>
        <v>2013</v>
      </c>
      <c r="O964">
        <v>1386223200</v>
      </c>
      <c r="P964" s="9">
        <v>41613.25</v>
      </c>
      <c r="Q964" s="8" t="str">
        <f>MONTH(P964) &amp; "/" &amp; DAY(P964) &amp; "/" &amp; YEAR(P964)</f>
        <v>12/5/2013</v>
      </c>
      <c r="R964" t="b">
        <v>0</v>
      </c>
      <c r="S964" t="b">
        <v>0</v>
      </c>
      <c r="T964" t="s">
        <v>17</v>
      </c>
      <c r="U964" s="5">
        <f>E964/D964</f>
        <v>2.9602777777777778</v>
      </c>
      <c r="V964" s="13">
        <f>AVERAGE(E964:E1963)</f>
        <v>34599.368421052633</v>
      </c>
      <c r="W964" t="str" cm="1">
        <f t="array" ref="W964:X964">_xlfn.TEXTSPLIT(T964,"/")</f>
        <v>food</v>
      </c>
      <c r="X964" t="str">
        <v>food trucks</v>
      </c>
      <c r="Y964" s="1">
        <v>0</v>
      </c>
      <c r="Z964">
        <v>0</v>
      </c>
      <c r="AA964">
        <v>0</v>
      </c>
      <c r="AB964">
        <v>0</v>
      </c>
    </row>
    <row r="965" spans="1:28" ht="19.5" x14ac:dyDescent="0.4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 s="9">
        <v>40607.25</v>
      </c>
      <c r="L965" s="9" t="str">
        <f>MONTH(P965) &amp; "/" &amp; DAY(P965) &amp; "/" &amp; YEAR(P965)</f>
        <v>3/11/2011</v>
      </c>
      <c r="M965" s="8" t="str">
        <f>MONTH(L965) &amp; "/" &amp; DAY(L965) &amp; "/" &amp; YEAR(L965)</f>
        <v>3/11/2011</v>
      </c>
      <c r="N965" s="8" t="str">
        <f>RIGHT(M965,4)</f>
        <v>2011</v>
      </c>
      <c r="O965">
        <v>1299823200</v>
      </c>
      <c r="P965" s="9">
        <v>40613.25</v>
      </c>
      <c r="Q965" s="8" t="str">
        <f>MONTH(P965) &amp; "/" &amp; DAY(P965) &amp; "/" &amp; YEAR(P965)</f>
        <v>3/11/2011</v>
      </c>
      <c r="R965" t="b">
        <v>0</v>
      </c>
      <c r="S965" t="b">
        <v>1</v>
      </c>
      <c r="T965" t="s">
        <v>122</v>
      </c>
      <c r="U965" s="5">
        <f>E965/D965</f>
        <v>0.84694915254237291</v>
      </c>
      <c r="V965" s="13">
        <f>AVERAGE(E965:E1964)</f>
        <v>35246.45945945946</v>
      </c>
      <c r="W965" t="str" cm="1">
        <f t="array" ref="W965:X965">_xlfn.TEXTSPLIT(T965,"/")</f>
        <v>photography</v>
      </c>
      <c r="X965" t="str">
        <v>photography books</v>
      </c>
      <c r="Y965" s="1">
        <v>0</v>
      </c>
      <c r="Z965">
        <v>0</v>
      </c>
      <c r="AA965">
        <v>0</v>
      </c>
      <c r="AB965">
        <v>1</v>
      </c>
    </row>
    <row r="966" spans="1:28" ht="19.5" x14ac:dyDescent="0.4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 s="9">
        <v>42135.208333333328</v>
      </c>
      <c r="L966" s="9" t="str">
        <f>MONTH(P966) &amp; "/" &amp; DAY(P966) &amp; "/" &amp; YEAR(P966)</f>
        <v>5/16/2015</v>
      </c>
      <c r="M966" s="8" t="str">
        <f>MONTH(L966) &amp; "/" &amp; DAY(L966) &amp; "/" &amp; YEAR(L966)</f>
        <v>5/16/2015</v>
      </c>
      <c r="N966" s="8" t="str">
        <f>RIGHT(M966,4)</f>
        <v>2015</v>
      </c>
      <c r="O966">
        <v>1431752400</v>
      </c>
      <c r="P966" s="9">
        <v>42140.208333333328</v>
      </c>
      <c r="Q966" s="8" t="str">
        <f>MONTH(P966) &amp; "/" &amp; DAY(P966) &amp; "/" &amp; YEAR(P966)</f>
        <v>5/16/2015</v>
      </c>
      <c r="R966" t="b">
        <v>0</v>
      </c>
      <c r="S966" t="b">
        <v>0</v>
      </c>
      <c r="T966" t="s">
        <v>33</v>
      </c>
      <c r="U966" s="5">
        <f>E966/D966</f>
        <v>3.5578378378378379</v>
      </c>
      <c r="V966" s="13">
        <f>AVERAGE(E966:E1965)</f>
        <v>36086.722222222219</v>
      </c>
      <c r="W966" t="str" cm="1">
        <f t="array" ref="W966:X966">_xlfn.TEXTSPLIT(T966,"/")</f>
        <v>theater</v>
      </c>
      <c r="X966" t="str">
        <v>plays</v>
      </c>
      <c r="Y966" s="1">
        <v>0</v>
      </c>
      <c r="Z966">
        <v>0</v>
      </c>
      <c r="AA966">
        <v>0</v>
      </c>
      <c r="AB966">
        <v>0</v>
      </c>
    </row>
    <row r="967" spans="1:28" ht="19.5" x14ac:dyDescent="0.4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 s="9">
        <v>40203.25</v>
      </c>
      <c r="L967" s="9" t="str">
        <f>MONTH(P967) &amp; "/" &amp; DAY(P967) &amp; "/" &amp; YEAR(P967)</f>
        <v>3/6/2010</v>
      </c>
      <c r="M967" s="8" t="str">
        <f>MONTH(L967) &amp; "/" &amp; DAY(L967) &amp; "/" &amp; YEAR(L967)</f>
        <v>3/6/2010</v>
      </c>
      <c r="N967" s="8" t="str">
        <f>RIGHT(M967,4)</f>
        <v>2010</v>
      </c>
      <c r="O967">
        <v>1267855200</v>
      </c>
      <c r="P967" s="9">
        <v>40243.25</v>
      </c>
      <c r="Q967" s="8" t="str">
        <f>MONTH(P967) &amp; "/" &amp; DAY(P967) &amp; "/" &amp; YEAR(P967)</f>
        <v>3/6/2010</v>
      </c>
      <c r="R967" t="b">
        <v>0</v>
      </c>
      <c r="S967" t="b">
        <v>0</v>
      </c>
      <c r="T967" t="s">
        <v>23</v>
      </c>
      <c r="U967" s="5">
        <f>E967/D967</f>
        <v>3.8640909090909092</v>
      </c>
      <c r="V967" s="13">
        <f>AVERAGE(E967:E1966)</f>
        <v>36741.657142857141</v>
      </c>
      <c r="W967" t="str" cm="1">
        <f t="array" ref="W967:X967">_xlfn.TEXTSPLIT(T967,"/")</f>
        <v>music</v>
      </c>
      <c r="X967" t="str">
        <v>rock</v>
      </c>
      <c r="Y967" s="1">
        <v>0</v>
      </c>
      <c r="Z967">
        <v>0</v>
      </c>
      <c r="AA967">
        <v>0</v>
      </c>
      <c r="AB967">
        <v>0</v>
      </c>
    </row>
    <row r="968" spans="1:28" ht="19.5" x14ac:dyDescent="0.4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 s="9">
        <v>42901.208333333328</v>
      </c>
      <c r="L968" s="9" t="str">
        <f>MONTH(P968) &amp; "/" &amp; DAY(P968) &amp; "/" &amp; YEAR(P968)</f>
        <v>6/17/2017</v>
      </c>
      <c r="M968" s="8" t="str">
        <f>MONTH(L968) &amp; "/" &amp; DAY(L968) &amp; "/" &amp; YEAR(L968)</f>
        <v>6/17/2017</v>
      </c>
      <c r="N968" s="8" t="str">
        <f>RIGHT(M968,4)</f>
        <v>2017</v>
      </c>
      <c r="O968">
        <v>1497675600</v>
      </c>
      <c r="P968" s="9">
        <v>42903.208333333328</v>
      </c>
      <c r="Q968" s="8" t="str">
        <f>MONTH(P968) &amp; "/" &amp; DAY(P968) &amp; "/" &amp; YEAR(P968)</f>
        <v>6/17/2017</v>
      </c>
      <c r="R968" t="b">
        <v>0</v>
      </c>
      <c r="S968" t="b">
        <v>0</v>
      </c>
      <c r="T968" t="s">
        <v>33</v>
      </c>
      <c r="U968" s="5">
        <f>E968/D968</f>
        <v>7.9223529411764702</v>
      </c>
      <c r="V968" s="13">
        <f>AVERAGE(E968:E1967)</f>
        <v>37572.26470588235</v>
      </c>
      <c r="W968" t="str" cm="1">
        <f t="array" ref="W968:X968">_xlfn.TEXTSPLIT(T968,"/")</f>
        <v>theater</v>
      </c>
      <c r="X968" t="str">
        <v>plays</v>
      </c>
      <c r="Y968" s="1">
        <v>0</v>
      </c>
      <c r="Z968">
        <v>0</v>
      </c>
      <c r="AA968">
        <v>0</v>
      </c>
      <c r="AB968">
        <v>0</v>
      </c>
    </row>
    <row r="969" spans="1:28" ht="19.5" x14ac:dyDescent="0.4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 s="9">
        <v>41005.208333333336</v>
      </c>
      <c r="L969" s="9" t="str">
        <f>MONTH(P969) &amp; "/" &amp; DAY(P969) &amp; "/" &amp; YEAR(P969)</f>
        <v>5/13/2012</v>
      </c>
      <c r="M969" s="8" t="str">
        <f>MONTH(L969) &amp; "/" &amp; DAY(L969) &amp; "/" &amp; YEAR(L969)</f>
        <v>5/13/2012</v>
      </c>
      <c r="N969" s="8" t="str">
        <f>RIGHT(M969,4)</f>
        <v>2012</v>
      </c>
      <c r="O969">
        <v>1336885200</v>
      </c>
      <c r="P969" s="9">
        <v>41042.208333333336</v>
      </c>
      <c r="Q969" s="8" t="str">
        <f>MONTH(P969) &amp; "/" &amp; DAY(P969) &amp; "/" &amp; YEAR(P969)</f>
        <v>5/13/2012</v>
      </c>
      <c r="R969" t="b">
        <v>0</v>
      </c>
      <c r="S969" t="b">
        <v>0</v>
      </c>
      <c r="T969" t="s">
        <v>319</v>
      </c>
      <c r="U969" s="5">
        <f>E969/D969</f>
        <v>1.3703393665158372</v>
      </c>
      <c r="V969" s="13">
        <f>AVERAGE(E969:E1968)</f>
        <v>38302.696969696968</v>
      </c>
      <c r="W969" t="str" cm="1">
        <f t="array" ref="W969:X969">_xlfn.TEXTSPLIT(T969,"/")</f>
        <v>music</v>
      </c>
      <c r="X969" t="str">
        <v>world music</v>
      </c>
      <c r="Y969" s="1">
        <v>0</v>
      </c>
      <c r="Z969">
        <v>0</v>
      </c>
      <c r="AA969">
        <v>0</v>
      </c>
      <c r="AB969">
        <v>0</v>
      </c>
    </row>
    <row r="970" spans="1:28" ht="33.75" x14ac:dyDescent="0.4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 s="9">
        <v>40544.25</v>
      </c>
      <c r="L970" s="9" t="str">
        <f>MONTH(P970) &amp; "/" &amp; DAY(P970) &amp; "/" &amp; YEAR(P970)</f>
        <v>1/16/2011</v>
      </c>
      <c r="M970" s="8" t="str">
        <f>MONTH(L970) &amp; "/" &amp; DAY(L970) &amp; "/" &amp; YEAR(L970)</f>
        <v>1/16/2011</v>
      </c>
      <c r="N970" s="8" t="str">
        <f>RIGHT(M970,4)</f>
        <v>2011</v>
      </c>
      <c r="O970">
        <v>1295157600</v>
      </c>
      <c r="P970" s="9">
        <v>40559.25</v>
      </c>
      <c r="Q970" s="8" t="str">
        <f>MONTH(P970) &amp; "/" &amp; DAY(P970) &amp; "/" &amp; YEAR(P970)</f>
        <v>1/16/2011</v>
      </c>
      <c r="R970" t="b">
        <v>0</v>
      </c>
      <c r="S970" t="b">
        <v>0</v>
      </c>
      <c r="T970" t="s">
        <v>17</v>
      </c>
      <c r="U970" s="5">
        <f>E970/D970</f>
        <v>3.3820833333333336</v>
      </c>
      <c r="V970" s="13">
        <f>AVERAGE(E970:E1969)</f>
        <v>35714.09375</v>
      </c>
      <c r="W970" t="str" cm="1">
        <f t="array" ref="W970:X970">_xlfn.TEXTSPLIT(T970,"/")</f>
        <v>food</v>
      </c>
      <c r="X970" t="str">
        <v>food trucks</v>
      </c>
      <c r="Y970" s="1">
        <v>0</v>
      </c>
      <c r="Z970">
        <v>0</v>
      </c>
      <c r="AA970">
        <v>0</v>
      </c>
      <c r="AB970">
        <v>0</v>
      </c>
    </row>
    <row r="971" spans="1:28" ht="19.5" x14ac:dyDescent="0.4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 s="9">
        <v>43821.25</v>
      </c>
      <c r="L971" s="9" t="str">
        <f>MONTH(P971) &amp; "/" &amp; DAY(P971) &amp; "/" &amp; YEAR(P971)</f>
        <v>12/29/2019</v>
      </c>
      <c r="M971" s="8" t="str">
        <f>MONTH(L971) &amp; "/" &amp; DAY(L971) &amp; "/" &amp; YEAR(L971)</f>
        <v>12/29/2019</v>
      </c>
      <c r="N971" s="8" t="str">
        <f>RIGHT(M971,4)</f>
        <v>2019</v>
      </c>
      <c r="O971">
        <v>1577599200</v>
      </c>
      <c r="P971" s="9">
        <v>43828.25</v>
      </c>
      <c r="Q971" s="8" t="str">
        <f>MONTH(P971) &amp; "/" &amp; DAY(P971) &amp; "/" &amp; YEAR(P971)</f>
        <v>12/29/2019</v>
      </c>
      <c r="R971" t="b">
        <v>0</v>
      </c>
      <c r="S971" t="b">
        <v>0</v>
      </c>
      <c r="T971" t="s">
        <v>33</v>
      </c>
      <c r="U971" s="5">
        <f>E971/D971</f>
        <v>1.0822784810126582</v>
      </c>
      <c r="V971" s="13">
        <f>AVERAGE(E971:E1970)</f>
        <v>36604.322580645159</v>
      </c>
      <c r="W971" t="str" cm="1">
        <f t="array" ref="W971:X971">_xlfn.TEXTSPLIT(T971,"/")</f>
        <v>theater</v>
      </c>
      <c r="X971" t="str">
        <v>plays</v>
      </c>
      <c r="Y971" s="1">
        <v>0</v>
      </c>
      <c r="Z971">
        <v>0</v>
      </c>
      <c r="AA971">
        <v>0</v>
      </c>
      <c r="AB971">
        <v>0</v>
      </c>
    </row>
    <row r="972" spans="1:28" ht="33.75" x14ac:dyDescent="0.4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 s="9">
        <v>40672.208333333336</v>
      </c>
      <c r="L972" s="9" t="str">
        <f>MONTH(P972) &amp; "/" &amp; DAY(P972) &amp; "/" &amp; YEAR(P972)</f>
        <v>5/10/2011</v>
      </c>
      <c r="M972" s="8" t="str">
        <f>MONTH(L972) &amp; "/" &amp; DAY(L972) &amp; "/" &amp; YEAR(L972)</f>
        <v>5/10/2011</v>
      </c>
      <c r="N972" s="8" t="str">
        <f>RIGHT(M972,4)</f>
        <v>2011</v>
      </c>
      <c r="O972">
        <v>1305003600</v>
      </c>
      <c r="P972" s="9">
        <v>40673.208333333336</v>
      </c>
      <c r="Q972" s="8" t="str">
        <f>MONTH(P972) &amp; "/" &amp; DAY(P972) &amp; "/" &amp; YEAR(P972)</f>
        <v>5/10/2011</v>
      </c>
      <c r="R972" t="b">
        <v>0</v>
      </c>
      <c r="S972" t="b">
        <v>0</v>
      </c>
      <c r="T972" t="s">
        <v>33</v>
      </c>
      <c r="U972" s="5">
        <f>E972/D972</f>
        <v>0.60757639620653314</v>
      </c>
      <c r="V972" s="13">
        <f>AVERAGE(E972:E1971)</f>
        <v>37539.466666666667</v>
      </c>
      <c r="W972" t="str" cm="1">
        <f t="array" ref="W972:X972">_xlfn.TEXTSPLIT(T972,"/")</f>
        <v>theater</v>
      </c>
      <c r="X972" t="str">
        <v>plays</v>
      </c>
      <c r="Y972" s="1">
        <v>0</v>
      </c>
      <c r="Z972">
        <v>0</v>
      </c>
      <c r="AA972">
        <v>0</v>
      </c>
      <c r="AB972">
        <v>1</v>
      </c>
    </row>
    <row r="973" spans="1:28" ht="19.5" x14ac:dyDescent="0.4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 s="9">
        <v>41555.208333333336</v>
      </c>
      <c r="L973" s="9" t="str">
        <f>MONTH(P973) &amp; "/" &amp; DAY(P973) &amp; "/" &amp; YEAR(P973)</f>
        <v>10/14/2013</v>
      </c>
      <c r="M973" s="8" t="str">
        <f>MONTH(L973) &amp; "/" &amp; DAY(L973) &amp; "/" &amp; YEAR(L973)</f>
        <v>10/14/2013</v>
      </c>
      <c r="N973" s="8" t="str">
        <f>RIGHT(M973,4)</f>
        <v>2013</v>
      </c>
      <c r="O973">
        <v>1381726800</v>
      </c>
      <c r="P973" s="9">
        <v>41561.208333333336</v>
      </c>
      <c r="Q973" s="8" t="str">
        <f>MONTH(P973) &amp; "/" &amp; DAY(P973) &amp; "/" &amp; YEAR(P973)</f>
        <v>10/14/2013</v>
      </c>
      <c r="R973" t="b">
        <v>0</v>
      </c>
      <c r="S973" t="b">
        <v>0</v>
      </c>
      <c r="T973" t="s">
        <v>269</v>
      </c>
      <c r="U973" s="5">
        <f>E973/D973</f>
        <v>0.27725490196078434</v>
      </c>
      <c r="V973" s="13">
        <f>AVERAGE(E973:E1972)</f>
        <v>36845.689655172413</v>
      </c>
      <c r="W973" t="str" cm="1">
        <f t="array" ref="W973:X973">_xlfn.TEXTSPLIT(T973,"/")</f>
        <v>film &amp; video</v>
      </c>
      <c r="X973" t="str">
        <v>television</v>
      </c>
      <c r="Y973" s="1">
        <v>0</v>
      </c>
      <c r="Z973">
        <v>0</v>
      </c>
      <c r="AA973">
        <v>0</v>
      </c>
      <c r="AB973">
        <v>1</v>
      </c>
    </row>
    <row r="974" spans="1:28" ht="33.75" x14ac:dyDescent="0.4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 s="9">
        <v>41792.208333333336</v>
      </c>
      <c r="L974" s="9" t="str">
        <f>MONTH(P974) &amp; "/" &amp; DAY(P974) &amp; "/" &amp; YEAR(P974)</f>
        <v>6/11/2014</v>
      </c>
      <c r="M974" s="8" t="str">
        <f>MONTH(L974) &amp; "/" &amp; DAY(L974) &amp; "/" &amp; YEAR(L974)</f>
        <v>6/11/2014</v>
      </c>
      <c r="N974" s="8" t="str">
        <f>RIGHT(M974,4)</f>
        <v>2014</v>
      </c>
      <c r="O974">
        <v>1402462800</v>
      </c>
      <c r="P974" s="9">
        <v>41801.208333333336</v>
      </c>
      <c r="Q974" s="8" t="str">
        <f>MONTH(P974) &amp; "/" &amp; DAY(P974) &amp; "/" &amp; YEAR(P974)</f>
        <v>6/11/2014</v>
      </c>
      <c r="R974" t="b">
        <v>0</v>
      </c>
      <c r="S974" t="b">
        <v>1</v>
      </c>
      <c r="T974" t="s">
        <v>28</v>
      </c>
      <c r="U974" s="5">
        <f>E974/D974</f>
        <v>2.283934426229508</v>
      </c>
      <c r="V974" s="13">
        <f>AVERAGE(E974:E1973)</f>
        <v>38111.107142857145</v>
      </c>
      <c r="W974" t="str" cm="1">
        <f t="array" ref="W974:X974">_xlfn.TEXTSPLIT(T974,"/")</f>
        <v>technology</v>
      </c>
      <c r="X974" t="str">
        <v>web</v>
      </c>
      <c r="Y974" s="1">
        <v>0</v>
      </c>
      <c r="Z974">
        <v>0</v>
      </c>
      <c r="AA974">
        <v>0</v>
      </c>
      <c r="AB974">
        <v>0</v>
      </c>
    </row>
    <row r="975" spans="1:28" ht="19.5" x14ac:dyDescent="0.4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 s="9">
        <v>40522.25</v>
      </c>
      <c r="L975" s="9" t="str">
        <f>MONTH(P975) &amp; "/" &amp; DAY(P975) &amp; "/" &amp; YEAR(P975)</f>
        <v>12/12/2010</v>
      </c>
      <c r="M975" s="8" t="str">
        <f>MONTH(L975) &amp; "/" &amp; DAY(L975) &amp; "/" &amp; YEAR(L975)</f>
        <v>12/12/2010</v>
      </c>
      <c r="N975" s="8" t="str">
        <f>RIGHT(M975,4)</f>
        <v>2010</v>
      </c>
      <c r="O975">
        <v>1292133600</v>
      </c>
      <c r="P975" s="9">
        <v>40524.25</v>
      </c>
      <c r="Q975" s="8" t="str">
        <f>MONTH(P975) &amp; "/" &amp; DAY(P975) &amp; "/" &amp; YEAR(P975)</f>
        <v>12/12/2010</v>
      </c>
      <c r="R975" t="b">
        <v>0</v>
      </c>
      <c r="S975" t="b">
        <v>1</v>
      </c>
      <c r="T975" t="s">
        <v>33</v>
      </c>
      <c r="U975" s="5">
        <f>E975/D975</f>
        <v>0.21615194054500414</v>
      </c>
      <c r="V975" s="13">
        <f>AVERAGE(E975:E1974)</f>
        <v>35910.629629629628</v>
      </c>
      <c r="W975" t="str" cm="1">
        <f t="array" ref="W975:X975">_xlfn.TEXTSPLIT(T975,"/")</f>
        <v>theater</v>
      </c>
      <c r="X975" t="str">
        <v>plays</v>
      </c>
      <c r="Y975" s="1">
        <v>0</v>
      </c>
      <c r="Z975">
        <v>0</v>
      </c>
      <c r="AA975">
        <v>0</v>
      </c>
      <c r="AB975">
        <v>1</v>
      </c>
    </row>
    <row r="976" spans="1:28" ht="19.5" x14ac:dyDescent="0.4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 s="9">
        <v>41412.208333333336</v>
      </c>
      <c r="L976" s="9" t="str">
        <f>MONTH(P976) &amp; "/" &amp; DAY(P976) &amp; "/" &amp; YEAR(P976)</f>
        <v>5/19/2013</v>
      </c>
      <c r="M976" s="8" t="str">
        <f>MONTH(L976) &amp; "/" &amp; DAY(L976) &amp; "/" &amp; YEAR(L976)</f>
        <v>5/19/2013</v>
      </c>
      <c r="N976" s="8" t="str">
        <f>RIGHT(M976,4)</f>
        <v>2013</v>
      </c>
      <c r="O976">
        <v>1368939600</v>
      </c>
      <c r="P976" s="9">
        <v>41413.208333333336</v>
      </c>
      <c r="Q976" s="8" t="str">
        <f>MONTH(P976) &amp; "/" &amp; DAY(P976) &amp; "/" &amp; YEAR(P976)</f>
        <v>5/19/2013</v>
      </c>
      <c r="R976" t="b">
        <v>0</v>
      </c>
      <c r="S976" t="b">
        <v>0</v>
      </c>
      <c r="T976" t="s">
        <v>60</v>
      </c>
      <c r="U976" s="5">
        <f>E976/D976</f>
        <v>3.73875</v>
      </c>
      <c r="V976" s="13">
        <f>AVERAGE(E976:E1975)</f>
        <v>36285.038461538461</v>
      </c>
      <c r="W976" t="str" cm="1">
        <f t="array" ref="W976:X976">_xlfn.TEXTSPLIT(T976,"/")</f>
        <v>music</v>
      </c>
      <c r="X976" t="str">
        <v>indie rock</v>
      </c>
      <c r="Y976" s="1">
        <v>0</v>
      </c>
      <c r="Z976">
        <v>0</v>
      </c>
      <c r="AA976">
        <v>0</v>
      </c>
      <c r="AB976">
        <v>0</v>
      </c>
    </row>
    <row r="977" spans="1:28" ht="19.5" x14ac:dyDescent="0.4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 s="9">
        <v>42337.25</v>
      </c>
      <c r="L977" s="9" t="str">
        <f>MONTH(P977) &amp; "/" &amp; DAY(P977) &amp; "/" &amp; YEAR(P977)</f>
        <v>1/7/2016</v>
      </c>
      <c r="M977" s="8" t="str">
        <f>MONTH(L977) &amp; "/" &amp; DAY(L977) &amp; "/" &amp; YEAR(L977)</f>
        <v>1/7/2016</v>
      </c>
      <c r="N977" s="8" t="str">
        <f>RIGHT(M977,4)</f>
        <v>2016</v>
      </c>
      <c r="O977">
        <v>1452146400</v>
      </c>
      <c r="P977" s="9">
        <v>42376.25</v>
      </c>
      <c r="Q977" s="8" t="str">
        <f>MONTH(P977) &amp; "/" &amp; DAY(P977) &amp; "/" &amp; YEAR(P977)</f>
        <v>1/7/2016</v>
      </c>
      <c r="R977" t="b">
        <v>0</v>
      </c>
      <c r="S977" t="b">
        <v>1</v>
      </c>
      <c r="T977" t="s">
        <v>33</v>
      </c>
      <c r="U977" s="5">
        <f>E977/D977</f>
        <v>1.5492592592592593</v>
      </c>
      <c r="V977" s="13">
        <f>AVERAGE(E977:E1976)</f>
        <v>37616.800000000003</v>
      </c>
      <c r="W977" t="str" cm="1">
        <f t="array" ref="W977:X977">_xlfn.TEXTSPLIT(T977,"/")</f>
        <v>theater</v>
      </c>
      <c r="X977" t="str">
        <v>plays</v>
      </c>
      <c r="Y977" s="1">
        <v>0</v>
      </c>
      <c r="Z977">
        <v>0</v>
      </c>
      <c r="AA977">
        <v>0</v>
      </c>
      <c r="AB977">
        <v>0</v>
      </c>
    </row>
    <row r="978" spans="1:28" ht="33.75" x14ac:dyDescent="0.4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 s="9">
        <v>40571.25</v>
      </c>
      <c r="L978" s="9" t="str">
        <f>MONTH(P978) &amp; "/" &amp; DAY(P978) &amp; "/" &amp; YEAR(P978)</f>
        <v>2/3/2011</v>
      </c>
      <c r="M978" s="8" t="str">
        <f>MONTH(L978) &amp; "/" &amp; DAY(L978) &amp; "/" &amp; YEAR(L978)</f>
        <v>2/3/2011</v>
      </c>
      <c r="N978" s="8" t="str">
        <f>RIGHT(M978,4)</f>
        <v>2011</v>
      </c>
      <c r="O978">
        <v>1296712800</v>
      </c>
      <c r="P978" s="9">
        <v>40577.25</v>
      </c>
      <c r="Q978" s="8" t="str">
        <f>MONTH(P978) &amp; "/" &amp; DAY(P978) &amp; "/" &amp; YEAR(P978)</f>
        <v>2/3/2011</v>
      </c>
      <c r="R978" t="b">
        <v>0</v>
      </c>
      <c r="S978" t="b">
        <v>1</v>
      </c>
      <c r="T978" t="s">
        <v>33</v>
      </c>
      <c r="U978" s="5">
        <f>E978/D978</f>
        <v>3.2214999999999998</v>
      </c>
      <c r="V978" s="13">
        <f>AVERAGE(E978:E1977)</f>
        <v>38835.583333333336</v>
      </c>
      <c r="W978" t="str" cm="1">
        <f t="array" ref="W978:X978">_xlfn.TEXTSPLIT(T978,"/")</f>
        <v>theater</v>
      </c>
      <c r="X978" t="str">
        <v>plays</v>
      </c>
      <c r="Y978" s="1">
        <v>0</v>
      </c>
      <c r="Z978">
        <v>0</v>
      </c>
      <c r="AA978">
        <v>0</v>
      </c>
      <c r="AB978">
        <v>0</v>
      </c>
    </row>
    <row r="979" spans="1:28" ht="19.5" x14ac:dyDescent="0.4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 s="9">
        <v>43138.25</v>
      </c>
      <c r="L979" s="9" t="str">
        <f>MONTH(P979) &amp; "/" &amp; DAY(P979) &amp; "/" &amp; YEAR(P979)</f>
        <v>3/11/2018</v>
      </c>
      <c r="M979" s="8" t="str">
        <f>MONTH(L979) &amp; "/" &amp; DAY(L979) &amp; "/" &amp; YEAR(L979)</f>
        <v>3/11/2018</v>
      </c>
      <c r="N979" s="8" t="str">
        <f>RIGHT(M979,4)</f>
        <v>2018</v>
      </c>
      <c r="O979">
        <v>1520748000</v>
      </c>
      <c r="P979" s="9">
        <v>43170.25</v>
      </c>
      <c r="Q979" s="8" t="str">
        <f>MONTH(P979) &amp; "/" &amp; DAY(P979) &amp; "/" &amp; YEAR(P979)</f>
        <v>3/11/2018</v>
      </c>
      <c r="R979" t="b">
        <v>0</v>
      </c>
      <c r="S979" t="b">
        <v>0</v>
      </c>
      <c r="T979" t="s">
        <v>17</v>
      </c>
      <c r="U979" s="5">
        <f>E979/D979</f>
        <v>0.73957142857142855</v>
      </c>
      <c r="V979" s="13">
        <f>AVERAGE(E979:E1978)</f>
        <v>39963.82608695652</v>
      </c>
      <c r="W979" t="str" cm="1">
        <f t="array" ref="W979:X979">_xlfn.TEXTSPLIT(T979,"/")</f>
        <v>food</v>
      </c>
      <c r="X979" t="str">
        <v>food trucks</v>
      </c>
      <c r="Y979" s="1">
        <v>0</v>
      </c>
      <c r="Z979">
        <v>0</v>
      </c>
      <c r="AA979">
        <v>0</v>
      </c>
      <c r="AB979">
        <v>1</v>
      </c>
    </row>
    <row r="980" spans="1:28" ht="19.5" x14ac:dyDescent="0.4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 s="9">
        <v>42686.25</v>
      </c>
      <c r="L980" s="9" t="str">
        <f>MONTH(P980) &amp; "/" &amp; DAY(P980) &amp; "/" &amp; YEAR(P980)</f>
        <v>12/4/2016</v>
      </c>
      <c r="M980" s="8" t="str">
        <f>MONTH(L980) &amp; "/" &amp; DAY(L980) &amp; "/" &amp; YEAR(L980)</f>
        <v>12/4/2016</v>
      </c>
      <c r="N980" s="8" t="str">
        <f>RIGHT(M980,4)</f>
        <v>2016</v>
      </c>
      <c r="O980">
        <v>1480831200</v>
      </c>
      <c r="P980" s="9">
        <v>42708.25</v>
      </c>
      <c r="Q980" s="8" t="str">
        <f>MONTH(P980) &amp; "/" &amp; DAY(P980) &amp; "/" &amp; YEAR(P980)</f>
        <v>12/4/2016</v>
      </c>
      <c r="R980" t="b">
        <v>0</v>
      </c>
      <c r="S980" t="b">
        <v>0</v>
      </c>
      <c r="T980" t="s">
        <v>89</v>
      </c>
      <c r="U980" s="5">
        <f>E980/D980</f>
        <v>8.641</v>
      </c>
      <c r="V980" s="13">
        <f>AVERAGE(E980:E1979)</f>
        <v>41545.045454545456</v>
      </c>
      <c r="W980" t="str" cm="1">
        <f t="array" ref="W980:X980">_xlfn.TEXTSPLIT(T980,"/")</f>
        <v>games</v>
      </c>
      <c r="X980" t="str">
        <v>video games</v>
      </c>
      <c r="Y980" s="1">
        <v>0</v>
      </c>
      <c r="Z980">
        <v>0</v>
      </c>
      <c r="AA980">
        <v>0</v>
      </c>
      <c r="AB980">
        <v>0</v>
      </c>
    </row>
    <row r="981" spans="1:28" ht="19.5" x14ac:dyDescent="0.4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 s="9">
        <v>42078.208333333328</v>
      </c>
      <c r="L981" s="9" t="str">
        <f>MONTH(P981) &amp; "/" &amp; DAY(P981) &amp; "/" &amp; YEAR(P981)</f>
        <v>3/21/2015</v>
      </c>
      <c r="M981" s="8" t="str">
        <f>MONTH(L981) &amp; "/" &amp; DAY(L981) &amp; "/" &amp; YEAR(L981)</f>
        <v>3/21/2015</v>
      </c>
      <c r="N981" s="8" t="str">
        <f>RIGHT(M981,4)</f>
        <v>2015</v>
      </c>
      <c r="O981">
        <v>1426914000</v>
      </c>
      <c r="P981" s="9">
        <v>42084.208333333328</v>
      </c>
      <c r="Q981" s="8" t="str">
        <f>MONTH(P981) &amp; "/" &amp; DAY(P981) &amp; "/" &amp; YEAR(P981)</f>
        <v>3/21/2015</v>
      </c>
      <c r="R981" t="b">
        <v>0</v>
      </c>
      <c r="S981" t="b">
        <v>0</v>
      </c>
      <c r="T981" t="s">
        <v>33</v>
      </c>
      <c r="U981" s="5">
        <f>E981/D981</f>
        <v>1.432624584717608</v>
      </c>
      <c r="V981" s="13">
        <f>AVERAGE(E981:E1980)</f>
        <v>43111.904761904763</v>
      </c>
      <c r="W981" t="str" cm="1">
        <f t="array" ref="W981:X981">_xlfn.TEXTSPLIT(T981,"/")</f>
        <v>theater</v>
      </c>
      <c r="X981" t="str">
        <v>plays</v>
      </c>
      <c r="Y981" s="1">
        <v>0</v>
      </c>
      <c r="Z981">
        <v>0</v>
      </c>
      <c r="AA981">
        <v>0</v>
      </c>
      <c r="AB981">
        <v>0</v>
      </c>
    </row>
    <row r="982" spans="1:28" ht="19.5" x14ac:dyDescent="0.4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 s="9">
        <v>42307.208333333328</v>
      </c>
      <c r="L982" s="9" t="str">
        <f>MONTH(P982) &amp; "/" &amp; DAY(P982) &amp; "/" &amp; YEAR(P982)</f>
        <v>11/4/2015</v>
      </c>
      <c r="M982" s="8" t="str">
        <f>MONTH(L982) &amp; "/" &amp; DAY(L982) &amp; "/" &amp; YEAR(L982)</f>
        <v>11/4/2015</v>
      </c>
      <c r="N982" s="8" t="str">
        <f>RIGHT(M982,4)</f>
        <v>2015</v>
      </c>
      <c r="O982">
        <v>1446616800</v>
      </c>
      <c r="P982" s="9">
        <v>42312.25</v>
      </c>
      <c r="Q982" s="8" t="str">
        <f>MONTH(P982) &amp; "/" &amp; DAY(P982) &amp; "/" &amp; YEAR(P982)</f>
        <v>11/4/2015</v>
      </c>
      <c r="R982" t="b">
        <v>1</v>
      </c>
      <c r="S982" t="b">
        <v>0</v>
      </c>
      <c r="T982" t="s">
        <v>68</v>
      </c>
      <c r="U982" s="5">
        <f>E982/D982</f>
        <v>0.40281762295081969</v>
      </c>
      <c r="V982" s="13">
        <f>AVERAGE(E982:E1981)</f>
        <v>40955.300000000003</v>
      </c>
      <c r="W982" t="str" cm="1">
        <f t="array" ref="W982:X982">_xlfn.TEXTSPLIT(T982,"/")</f>
        <v>publishing</v>
      </c>
      <c r="X982" t="str">
        <v>nonfiction</v>
      </c>
      <c r="Y982" s="1">
        <v>0</v>
      </c>
      <c r="Z982">
        <v>0</v>
      </c>
      <c r="AA982">
        <v>0</v>
      </c>
      <c r="AB982">
        <v>1</v>
      </c>
    </row>
    <row r="983" spans="1:28" ht="19.5" x14ac:dyDescent="0.4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 s="9">
        <v>43094.25</v>
      </c>
      <c r="L983" s="9" t="str">
        <f>MONTH(P983) &amp; "/" &amp; DAY(P983) &amp; "/" &amp; YEAR(P983)</f>
        <v>1/27/2018</v>
      </c>
      <c r="M983" s="8" t="str">
        <f>MONTH(L983) &amp; "/" &amp; DAY(L983) &amp; "/" &amp; YEAR(L983)</f>
        <v>1/27/2018</v>
      </c>
      <c r="N983" s="8" t="str">
        <f>RIGHT(M983,4)</f>
        <v>2018</v>
      </c>
      <c r="O983">
        <v>1517032800</v>
      </c>
      <c r="P983" s="9">
        <v>43127.25</v>
      </c>
      <c r="Q983" s="8" t="str">
        <f>MONTH(P983) &amp; "/" &amp; DAY(P983) &amp; "/" &amp; YEAR(P983)</f>
        <v>1/27/2018</v>
      </c>
      <c r="R983" t="b">
        <v>0</v>
      </c>
      <c r="S983" t="b">
        <v>0</v>
      </c>
      <c r="T983" t="s">
        <v>28</v>
      </c>
      <c r="U983" s="5">
        <f>E983/D983</f>
        <v>1.7822388059701493</v>
      </c>
      <c r="V983" s="13">
        <f>AVERAGE(E983:E1982)</f>
        <v>38972.42105263158</v>
      </c>
      <c r="W983" t="str" cm="1">
        <f t="array" ref="W983:X983">_xlfn.TEXTSPLIT(T983,"/")</f>
        <v>technology</v>
      </c>
      <c r="X983" t="str">
        <v>web</v>
      </c>
      <c r="Y983" s="1">
        <v>0</v>
      </c>
      <c r="Z983">
        <v>0</v>
      </c>
      <c r="AA983">
        <v>0</v>
      </c>
      <c r="AB983">
        <v>0</v>
      </c>
    </row>
    <row r="984" spans="1:28" ht="19.5" x14ac:dyDescent="0.4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 s="9">
        <v>40743.208333333336</v>
      </c>
      <c r="L984" s="9" t="str">
        <f>MONTH(P984) &amp; "/" &amp; DAY(P984) &amp; "/" &amp; YEAR(P984)</f>
        <v>7/21/2011</v>
      </c>
      <c r="M984" s="8" t="str">
        <f>MONTH(L984) &amp; "/" &amp; DAY(L984) &amp; "/" &amp; YEAR(L984)</f>
        <v>7/21/2011</v>
      </c>
      <c r="N984" s="8" t="str">
        <f>RIGHT(M984,4)</f>
        <v>2011</v>
      </c>
      <c r="O984">
        <v>1311224400</v>
      </c>
      <c r="P984" s="9">
        <v>40745.208333333336</v>
      </c>
      <c r="Q984" s="8" t="str">
        <f>MONTH(P984) &amp; "/" &amp; DAY(P984) &amp; "/" &amp; YEAR(P984)</f>
        <v>7/21/2011</v>
      </c>
      <c r="R984" t="b">
        <v>0</v>
      </c>
      <c r="S984" t="b">
        <v>1</v>
      </c>
      <c r="T984" t="s">
        <v>42</v>
      </c>
      <c r="U984" s="5">
        <f>E984/D984</f>
        <v>0.84930555555555554</v>
      </c>
      <c r="V984" s="13">
        <f>AVERAGE(E984:E1983)</f>
        <v>40474.166666666664</v>
      </c>
      <c r="W984" t="str" cm="1">
        <f t="array" ref="W984:X984">_xlfn.TEXTSPLIT(T984,"/")</f>
        <v>film &amp; video</v>
      </c>
      <c r="X984" t="str">
        <v>documentary</v>
      </c>
      <c r="Y984" s="1">
        <v>0</v>
      </c>
      <c r="Z984">
        <v>0</v>
      </c>
      <c r="AA984">
        <v>0</v>
      </c>
      <c r="AB984">
        <v>1</v>
      </c>
    </row>
    <row r="985" spans="1:28" ht="19.5" x14ac:dyDescent="0.4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 s="9">
        <v>43681.208333333328</v>
      </c>
      <c r="L985" s="9" t="str">
        <f>MONTH(P985) &amp; "/" &amp; DAY(P985) &amp; "/" &amp; YEAR(P985)</f>
        <v>8/19/2019</v>
      </c>
      <c r="M985" s="8" t="str">
        <f>MONTH(L985) &amp; "/" &amp; DAY(L985) &amp; "/" &amp; YEAR(L985)</f>
        <v>8/19/2019</v>
      </c>
      <c r="N985" s="8" t="str">
        <f>RIGHT(M985,4)</f>
        <v>2019</v>
      </c>
      <c r="O985">
        <v>1566190800</v>
      </c>
      <c r="P985" s="9">
        <v>43696.208333333328</v>
      </c>
      <c r="Q985" s="8" t="str">
        <f>MONTH(P985) &amp; "/" &amp; DAY(P985) &amp; "/" &amp; YEAR(P985)</f>
        <v>8/19/2019</v>
      </c>
      <c r="R985" t="b">
        <v>0</v>
      </c>
      <c r="S985" t="b">
        <v>0</v>
      </c>
      <c r="T985" t="s">
        <v>42</v>
      </c>
      <c r="U985" s="5">
        <f>E985/D985</f>
        <v>1.4593648334624323</v>
      </c>
      <c r="V985" s="13">
        <f>AVERAGE(E985:E1984)</f>
        <v>42495.294117647056</v>
      </c>
      <c r="W985" t="str" cm="1">
        <f t="array" ref="W985:X985">_xlfn.TEXTSPLIT(T985,"/")</f>
        <v>film &amp; video</v>
      </c>
      <c r="X985" t="str">
        <v>documentary</v>
      </c>
      <c r="Y985" s="1">
        <v>0</v>
      </c>
      <c r="Z985">
        <v>0</v>
      </c>
      <c r="AA985">
        <v>0</v>
      </c>
      <c r="AB985">
        <v>0</v>
      </c>
    </row>
    <row r="986" spans="1:28" ht="33.75" x14ac:dyDescent="0.4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 s="9">
        <v>43716.208333333328</v>
      </c>
      <c r="L986" s="9" t="str">
        <f>MONTH(P986) &amp; "/" &amp; DAY(P986) &amp; "/" &amp; YEAR(P986)</f>
        <v>10/4/2019</v>
      </c>
      <c r="M986" s="8" t="str">
        <f>MONTH(L986) &amp; "/" &amp; DAY(L986) &amp; "/" &amp; YEAR(L986)</f>
        <v>10/4/2019</v>
      </c>
      <c r="N986" s="8" t="str">
        <f>RIGHT(M986,4)</f>
        <v>2019</v>
      </c>
      <c r="O986">
        <v>1570165200</v>
      </c>
      <c r="P986" s="9">
        <v>43742.208333333328</v>
      </c>
      <c r="Q986" s="8" t="str">
        <f>MONTH(P986) &amp; "/" &amp; DAY(P986) &amp; "/" &amp; YEAR(P986)</f>
        <v>10/4/2019</v>
      </c>
      <c r="R986" t="b">
        <v>0</v>
      </c>
      <c r="S986" t="b">
        <v>0</v>
      </c>
      <c r="T986" t="s">
        <v>33</v>
      </c>
      <c r="U986" s="5">
        <f>E986/D986</f>
        <v>1.5246153846153847</v>
      </c>
      <c r="V986" s="13">
        <f>AVERAGE(E986:E1985)</f>
        <v>33376</v>
      </c>
      <c r="W986" t="str" cm="1">
        <f t="array" ref="W986:X986">_xlfn.TEXTSPLIT(T986,"/")</f>
        <v>theater</v>
      </c>
      <c r="X986" t="str">
        <v>plays</v>
      </c>
      <c r="Y986" s="1">
        <v>0</v>
      </c>
      <c r="Z986">
        <v>0</v>
      </c>
      <c r="AA986">
        <v>0</v>
      </c>
      <c r="AB986">
        <v>0</v>
      </c>
    </row>
    <row r="987" spans="1:28" ht="19.5" x14ac:dyDescent="0.4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 s="9">
        <v>41614.25</v>
      </c>
      <c r="L987" s="9" t="str">
        <f>MONTH(P987) &amp; "/" &amp; DAY(P987) &amp; "/" &amp; YEAR(P987)</f>
        <v>1/1/2014</v>
      </c>
      <c r="M987" s="8" t="str">
        <f>MONTH(L987) &amp; "/" &amp; DAY(L987) &amp; "/" &amp; YEAR(L987)</f>
        <v>1/1/2014</v>
      </c>
      <c r="N987" s="8" t="str">
        <f>RIGHT(M987,4)</f>
        <v>2014</v>
      </c>
      <c r="O987">
        <v>1388556000</v>
      </c>
      <c r="P987" s="9">
        <v>41640.25</v>
      </c>
      <c r="Q987" s="8" t="str">
        <f>MONTH(P987) &amp; "/" &amp; DAY(P987) &amp; "/" &amp; YEAR(P987)</f>
        <v>1/1/2014</v>
      </c>
      <c r="R987" t="b">
        <v>0</v>
      </c>
      <c r="S987" t="b">
        <v>1</v>
      </c>
      <c r="T987" t="s">
        <v>23</v>
      </c>
      <c r="U987" s="5">
        <f>E987/D987</f>
        <v>0.67129542790152408</v>
      </c>
      <c r="V987" s="13">
        <f>AVERAGE(E987:E1986)</f>
        <v>34940.400000000001</v>
      </c>
      <c r="W987" t="str" cm="1">
        <f t="array" ref="W987:X987">_xlfn.TEXTSPLIT(T987,"/")</f>
        <v>music</v>
      </c>
      <c r="X987" t="str">
        <v>rock</v>
      </c>
      <c r="Y987" s="1">
        <v>0</v>
      </c>
      <c r="Z987">
        <v>0</v>
      </c>
      <c r="AA987">
        <v>0</v>
      </c>
      <c r="AB987">
        <v>1</v>
      </c>
    </row>
    <row r="988" spans="1:28" ht="19.5" x14ac:dyDescent="0.4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 s="9">
        <v>40638.208333333336</v>
      </c>
      <c r="L988" s="9" t="str">
        <f>MONTH(P988) &amp; "/" &amp; DAY(P988) &amp; "/" &amp; YEAR(P988)</f>
        <v>4/19/2011</v>
      </c>
      <c r="M988" s="8" t="str">
        <f>MONTH(L988) &amp; "/" &amp; DAY(L988) &amp; "/" &amp; YEAR(L988)</f>
        <v>4/19/2011</v>
      </c>
      <c r="N988" s="8" t="str">
        <f>RIGHT(M988,4)</f>
        <v>2011</v>
      </c>
      <c r="O988">
        <v>1303189200</v>
      </c>
      <c r="P988" s="9">
        <v>40652.208333333336</v>
      </c>
      <c r="Q988" s="8" t="str">
        <f>MONTH(P988) &amp; "/" &amp; DAY(P988) &amp; "/" &amp; YEAR(P988)</f>
        <v>4/19/2011</v>
      </c>
      <c r="R988" t="b">
        <v>0</v>
      </c>
      <c r="S988" t="b">
        <v>0</v>
      </c>
      <c r="T988" t="s">
        <v>23</v>
      </c>
      <c r="U988" s="5">
        <f>E988/D988</f>
        <v>0.40307692307692305</v>
      </c>
      <c r="V988" s="13">
        <f>AVERAGE(E988:E1987)</f>
        <v>29255.928571428572</v>
      </c>
      <c r="W988" t="str" cm="1">
        <f t="array" ref="W988:X988">_xlfn.TEXTSPLIT(T988,"/")</f>
        <v>music</v>
      </c>
      <c r="X988" t="str">
        <v>rock</v>
      </c>
      <c r="Y988" s="1">
        <v>0</v>
      </c>
      <c r="Z988">
        <v>0</v>
      </c>
      <c r="AA988">
        <v>0</v>
      </c>
      <c r="AB988">
        <v>1</v>
      </c>
    </row>
    <row r="989" spans="1:28" ht="19.5" x14ac:dyDescent="0.4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 s="9">
        <v>42852.208333333328</v>
      </c>
      <c r="L989" s="9" t="str">
        <f>MONTH(P989) &amp; "/" &amp; DAY(P989) &amp; "/" &amp; YEAR(P989)</f>
        <v>5/11/2017</v>
      </c>
      <c r="M989" s="8" t="str">
        <f>MONTH(L989) &amp; "/" &amp; DAY(L989) &amp; "/" &amp; YEAR(L989)</f>
        <v>5/11/2017</v>
      </c>
      <c r="N989" s="8" t="str">
        <f>RIGHT(M989,4)</f>
        <v>2017</v>
      </c>
      <c r="O989">
        <v>1494478800</v>
      </c>
      <c r="P989" s="9">
        <v>42866.208333333328</v>
      </c>
      <c r="Q989" s="8" t="str">
        <f>MONTH(P989) &amp; "/" &amp; DAY(P989) &amp; "/" &amp; YEAR(P989)</f>
        <v>5/11/2017</v>
      </c>
      <c r="R989" t="b">
        <v>0</v>
      </c>
      <c r="S989" t="b">
        <v>0</v>
      </c>
      <c r="T989" t="s">
        <v>42</v>
      </c>
      <c r="U989" s="5">
        <f>E989/D989</f>
        <v>2.1679032258064517</v>
      </c>
      <c r="V989" s="13">
        <f>AVERAGE(E989:E1988)</f>
        <v>31264.538461538461</v>
      </c>
      <c r="W989" t="str" cm="1">
        <f t="array" ref="W989:X989">_xlfn.TEXTSPLIT(T989,"/")</f>
        <v>film &amp; video</v>
      </c>
      <c r="X989" t="str">
        <v>documentary</v>
      </c>
      <c r="Y989" s="1">
        <v>0</v>
      </c>
      <c r="Z989">
        <v>0</v>
      </c>
      <c r="AA989">
        <v>0</v>
      </c>
      <c r="AB989">
        <v>0</v>
      </c>
    </row>
    <row r="990" spans="1:28" ht="19.5" x14ac:dyDescent="0.4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 s="9">
        <v>42686.25</v>
      </c>
      <c r="L990" s="9" t="str">
        <f>MONTH(P990) &amp; "/" &amp; DAY(P990) &amp; "/" &amp; YEAR(P990)</f>
        <v>12/3/2016</v>
      </c>
      <c r="M990" s="8" t="str">
        <f>MONTH(L990) &amp; "/" &amp; DAY(L990) &amp; "/" &amp; YEAR(L990)</f>
        <v>12/3/2016</v>
      </c>
      <c r="N990" s="8" t="str">
        <f>RIGHT(M990,4)</f>
        <v>2016</v>
      </c>
      <c r="O990">
        <v>1480744800</v>
      </c>
      <c r="P990" s="9">
        <v>42707.25</v>
      </c>
      <c r="Q990" s="8" t="str">
        <f>MONTH(P990) &amp; "/" &amp; DAY(P990) &amp; "/" &amp; YEAR(P990)</f>
        <v>12/3/2016</v>
      </c>
      <c r="R990" t="b">
        <v>0</v>
      </c>
      <c r="S990" t="b">
        <v>0</v>
      </c>
      <c r="T990" t="s">
        <v>133</v>
      </c>
      <c r="U990" s="5">
        <f>E990/D990</f>
        <v>0.52117021276595743</v>
      </c>
      <c r="V990" s="13">
        <f>AVERAGE(E990:E1989)</f>
        <v>32749.833333333332</v>
      </c>
      <c r="W990" t="str" cm="1">
        <f t="array" ref="W990:X990">_xlfn.TEXTSPLIT(T990,"/")</f>
        <v>publishing</v>
      </c>
      <c r="X990" t="str">
        <v>radio &amp; podcasts</v>
      </c>
      <c r="Y990" s="1">
        <v>0</v>
      </c>
      <c r="Z990">
        <v>0</v>
      </c>
      <c r="AA990">
        <v>0</v>
      </c>
      <c r="AB990">
        <v>1</v>
      </c>
    </row>
    <row r="991" spans="1:28" ht="19.5" x14ac:dyDescent="0.4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 s="9">
        <v>43571.208333333328</v>
      </c>
      <c r="L991" s="9" t="str">
        <f>MONTH(P991) &amp; "/" &amp; DAY(P991) &amp; "/" &amp; YEAR(P991)</f>
        <v>4/21/2019</v>
      </c>
      <c r="M991" s="8" t="str">
        <f>MONTH(L991) &amp; "/" &amp; DAY(L991) &amp; "/" &amp; YEAR(L991)</f>
        <v>4/21/2019</v>
      </c>
      <c r="N991" s="8" t="str">
        <f>RIGHT(M991,4)</f>
        <v>2019</v>
      </c>
      <c r="O991">
        <v>1555822800</v>
      </c>
      <c r="P991" s="9">
        <v>43576.208333333328</v>
      </c>
      <c r="Q991" s="8" t="str">
        <f>MONTH(P991) &amp; "/" &amp; DAY(P991) &amp; "/" &amp; YEAR(P991)</f>
        <v>4/21/2019</v>
      </c>
      <c r="R991" t="b">
        <v>0</v>
      </c>
      <c r="S991" t="b">
        <v>0</v>
      </c>
      <c r="T991" t="s">
        <v>206</v>
      </c>
      <c r="U991" s="5">
        <f>E991/D991</f>
        <v>4.9958333333333336</v>
      </c>
      <c r="V991" s="13">
        <f>AVERAGE(E991:E1990)</f>
        <v>35281.727272727272</v>
      </c>
      <c r="W991" t="str" cm="1">
        <f t="array" ref="W991:X991">_xlfn.TEXTSPLIT(T991,"/")</f>
        <v>publishing</v>
      </c>
      <c r="X991" t="str">
        <v>translations</v>
      </c>
      <c r="Y991" s="1">
        <v>0</v>
      </c>
      <c r="Z991">
        <v>0</v>
      </c>
      <c r="AA991">
        <v>0</v>
      </c>
      <c r="AB991">
        <v>0</v>
      </c>
    </row>
    <row r="992" spans="1:28" ht="19.5" x14ac:dyDescent="0.4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 s="9">
        <v>42432.25</v>
      </c>
      <c r="L992" s="9" t="str">
        <f>MONTH(P992) &amp; "/" &amp; DAY(P992) &amp; "/" &amp; YEAR(P992)</f>
        <v>3/25/2016</v>
      </c>
      <c r="M992" s="8" t="str">
        <f>MONTH(L992) &amp; "/" &amp; DAY(L992) &amp; "/" &amp; YEAR(L992)</f>
        <v>3/25/2016</v>
      </c>
      <c r="N992" s="8" t="str">
        <f>RIGHT(M992,4)</f>
        <v>2016</v>
      </c>
      <c r="O992">
        <v>1458882000</v>
      </c>
      <c r="P992" s="9">
        <v>42454.208333333328</v>
      </c>
      <c r="Q992" s="8" t="str">
        <f>MONTH(P992) &amp; "/" &amp; DAY(P992) &amp; "/" &amp; YEAR(P992)</f>
        <v>3/25/2016</v>
      </c>
      <c r="R992" t="b">
        <v>0</v>
      </c>
      <c r="S992" t="b">
        <v>1</v>
      </c>
      <c r="T992" t="s">
        <v>53</v>
      </c>
      <c r="U992" s="5">
        <f>E992/D992</f>
        <v>0.87679487179487181</v>
      </c>
      <c r="V992" s="13">
        <f>AVERAGE(E992:E1991)</f>
        <v>37610.9</v>
      </c>
      <c r="W992" t="str" cm="1">
        <f t="array" ref="W992:X992">_xlfn.TEXTSPLIT(T992,"/")</f>
        <v>film &amp; video</v>
      </c>
      <c r="X992" t="str">
        <v>drama</v>
      </c>
      <c r="Y992" s="1">
        <v>0</v>
      </c>
      <c r="Z992">
        <v>0</v>
      </c>
      <c r="AA992">
        <v>0</v>
      </c>
      <c r="AB992">
        <v>1</v>
      </c>
    </row>
    <row r="993" spans="1:28" ht="19.5" x14ac:dyDescent="0.4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 s="9">
        <v>41907.208333333336</v>
      </c>
      <c r="L993" s="9" t="str">
        <f>MONTH(P993) &amp; "/" &amp; DAY(P993) &amp; "/" &amp; YEAR(P993)</f>
        <v>9/29/2014</v>
      </c>
      <c r="M993" s="8" t="str">
        <f>MONTH(L993) &amp; "/" &amp; DAY(L993) &amp; "/" &amp; YEAR(L993)</f>
        <v>9/29/2014</v>
      </c>
      <c r="N993" s="8" t="str">
        <f>RIGHT(M993,4)</f>
        <v>2014</v>
      </c>
      <c r="O993">
        <v>1411966800</v>
      </c>
      <c r="P993" s="9">
        <v>41911.208333333336</v>
      </c>
      <c r="Q993" s="8" t="str">
        <f>MONTH(P993) &amp; "/" &amp; DAY(P993) &amp; "/" &amp; YEAR(P993)</f>
        <v>9/29/2014</v>
      </c>
      <c r="R993" t="b">
        <v>0</v>
      </c>
      <c r="S993" t="b">
        <v>1</v>
      </c>
      <c r="T993" t="s">
        <v>23</v>
      </c>
      <c r="U993" s="5">
        <f>E993/D993</f>
        <v>1.131734693877551</v>
      </c>
      <c r="V993" s="13">
        <f>AVERAGE(E993:E1992)</f>
        <v>41030</v>
      </c>
      <c r="W993" t="str" cm="1">
        <f t="array" ref="W993:X993">_xlfn.TEXTSPLIT(T993,"/")</f>
        <v>music</v>
      </c>
      <c r="X993" t="str">
        <v>rock</v>
      </c>
      <c r="Y993" s="1">
        <v>0</v>
      </c>
      <c r="Z993">
        <v>0</v>
      </c>
      <c r="AA993">
        <v>0</v>
      </c>
      <c r="AB993">
        <v>0</v>
      </c>
    </row>
    <row r="994" spans="1:28" ht="19.5" x14ac:dyDescent="0.4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 s="9">
        <v>43227.208333333328</v>
      </c>
      <c r="L994" s="9" t="str">
        <f>MONTH(P994) &amp; "/" &amp; DAY(P994) &amp; "/" &amp; YEAR(P994)</f>
        <v>5/21/2018</v>
      </c>
      <c r="M994" s="8" t="str">
        <f>MONTH(L994) &amp; "/" &amp; DAY(L994) &amp; "/" &amp; YEAR(L994)</f>
        <v>5/21/2018</v>
      </c>
      <c r="N994" s="8" t="str">
        <f>RIGHT(M994,4)</f>
        <v>2018</v>
      </c>
      <c r="O994">
        <v>1526878800</v>
      </c>
      <c r="P994" s="9">
        <v>43241.208333333328</v>
      </c>
      <c r="Q994" s="8" t="str">
        <f>MONTH(P994) &amp; "/" &amp; DAY(P994) &amp; "/" &amp; YEAR(P994)</f>
        <v>5/21/2018</v>
      </c>
      <c r="R994" t="b">
        <v>0</v>
      </c>
      <c r="S994" t="b">
        <v>1</v>
      </c>
      <c r="T994" t="s">
        <v>53</v>
      </c>
      <c r="U994" s="5">
        <f>E994/D994</f>
        <v>4.2654838709677421</v>
      </c>
      <c r="V994" s="13">
        <f>AVERAGE(E994:E1993)</f>
        <v>44772.375</v>
      </c>
      <c r="W994" t="str" cm="1">
        <f t="array" ref="W994:X994">_xlfn.TEXTSPLIT(T994,"/")</f>
        <v>film &amp; video</v>
      </c>
      <c r="X994" t="str">
        <v>drama</v>
      </c>
      <c r="Y994" s="1">
        <v>0</v>
      </c>
      <c r="Z994">
        <v>0</v>
      </c>
      <c r="AA994">
        <v>0</v>
      </c>
      <c r="AB994">
        <v>0</v>
      </c>
    </row>
    <row r="995" spans="1:28" ht="19.5" x14ac:dyDescent="0.4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 s="9">
        <v>42362.25</v>
      </c>
      <c r="L995" s="9" t="str">
        <f>MONTH(P995) &amp; "/" &amp; DAY(P995) &amp; "/" &amp; YEAR(P995)</f>
        <v>1/10/2016</v>
      </c>
      <c r="M995" s="8" t="str">
        <f>MONTH(L995) &amp; "/" &amp; DAY(L995) &amp; "/" &amp; YEAR(L995)</f>
        <v>1/10/2016</v>
      </c>
      <c r="N995" s="8" t="str">
        <f>RIGHT(M995,4)</f>
        <v>2016</v>
      </c>
      <c r="O995">
        <v>1452405600</v>
      </c>
      <c r="P995" s="9">
        <v>42379.25</v>
      </c>
      <c r="Q995" s="8" t="str">
        <f>MONTH(P995) &amp; "/" &amp; DAY(P995) &amp; "/" &amp; YEAR(P995)</f>
        <v>1/10/2016</v>
      </c>
      <c r="R995" t="b">
        <v>0</v>
      </c>
      <c r="S995" t="b">
        <v>1</v>
      </c>
      <c r="T995" t="s">
        <v>122</v>
      </c>
      <c r="U995" s="5">
        <f>E995/D995</f>
        <v>0.77632653061224488</v>
      </c>
      <c r="V995" s="13">
        <f>AVERAGE(E995:E1994)</f>
        <v>49279.428571428572</v>
      </c>
      <c r="W995" t="str" cm="1">
        <f t="array" ref="W995:X995">_xlfn.TEXTSPLIT(T995,"/")</f>
        <v>photography</v>
      </c>
      <c r="X995" t="str">
        <v>photography books</v>
      </c>
      <c r="Y995" s="1">
        <v>1</v>
      </c>
      <c r="Z995">
        <v>0</v>
      </c>
      <c r="AA995">
        <v>0</v>
      </c>
      <c r="AB995">
        <v>0</v>
      </c>
    </row>
    <row r="996" spans="1:28" ht="19.5" x14ac:dyDescent="0.4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 s="9">
        <v>41929.208333333336</v>
      </c>
      <c r="L996" s="9" t="str">
        <f>MONTH(P996) &amp; "/" &amp; DAY(P996) &amp; "/" &amp; YEAR(P996)</f>
        <v>10/23/2014</v>
      </c>
      <c r="M996" s="8" t="str">
        <f>MONTH(L996) &amp; "/" &amp; DAY(L996) &amp; "/" &amp; YEAR(L996)</f>
        <v>10/23/2014</v>
      </c>
      <c r="N996" s="8" t="str">
        <f>RIGHT(M996,4)</f>
        <v>2014</v>
      </c>
      <c r="O996">
        <v>1414040400</v>
      </c>
      <c r="P996" s="9">
        <v>41935.208333333336</v>
      </c>
      <c r="Q996" s="8" t="str">
        <f>MONTH(P996) &amp; "/" &amp; DAY(P996) &amp; "/" &amp; YEAR(P996)</f>
        <v>10/23/2014</v>
      </c>
      <c r="R996" t="b">
        <v>0</v>
      </c>
      <c r="S996" t="b">
        <v>1</v>
      </c>
      <c r="T996" t="s">
        <v>206</v>
      </c>
      <c r="U996" s="5">
        <f>E996/D996</f>
        <v>0.52496810772501767</v>
      </c>
      <c r="V996" s="13">
        <f>AVERAGE(E996:E1995)</f>
        <v>56224.666666666664</v>
      </c>
      <c r="W996" t="str" cm="1">
        <f t="array" ref="W996:X996">_xlfn.TEXTSPLIT(T996,"/")</f>
        <v>publishing</v>
      </c>
      <c r="X996" t="str">
        <v>translations</v>
      </c>
      <c r="Y996" s="1">
        <v>0</v>
      </c>
      <c r="Z996">
        <v>0</v>
      </c>
      <c r="AA996">
        <v>0</v>
      </c>
      <c r="AB996">
        <v>1</v>
      </c>
    </row>
    <row r="997" spans="1:28" ht="19.5" x14ac:dyDescent="0.4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 s="9">
        <v>43408.208333333328</v>
      </c>
      <c r="L997" s="9" t="str">
        <f>MONTH(P997) &amp; "/" &amp; DAY(P997) &amp; "/" &amp; YEAR(P997)</f>
        <v>12/3/2018</v>
      </c>
      <c r="M997" s="8" t="str">
        <f>MONTH(L997) &amp; "/" &amp; DAY(L997) &amp; "/" &amp; YEAR(L997)</f>
        <v>12/3/2018</v>
      </c>
      <c r="N997" s="8" t="str">
        <f>RIGHT(M997,4)</f>
        <v>2018</v>
      </c>
      <c r="O997">
        <v>1543816800</v>
      </c>
      <c r="P997" s="9">
        <v>43437.25</v>
      </c>
      <c r="Q997" s="8" t="str">
        <f>MONTH(P997) &amp; "/" &amp; DAY(P997) &amp; "/" &amp; YEAR(P997)</f>
        <v>12/3/2018</v>
      </c>
      <c r="R997" t="b">
        <v>0</v>
      </c>
      <c r="S997" t="b">
        <v>1</v>
      </c>
      <c r="T997" t="s">
        <v>17</v>
      </c>
      <c r="U997" s="5">
        <f>E997/D997</f>
        <v>1.5746762589928058</v>
      </c>
      <c r="V997" s="13">
        <f>AVERAGE(E997:E1996)</f>
        <v>52655</v>
      </c>
      <c r="W997" t="str" cm="1">
        <f t="array" ref="W997:X997">_xlfn.TEXTSPLIT(T997,"/")</f>
        <v>food</v>
      </c>
      <c r="X997" t="str">
        <v>food trucks</v>
      </c>
      <c r="Y997" s="1">
        <v>0</v>
      </c>
      <c r="Z997">
        <v>0</v>
      </c>
      <c r="AA997">
        <v>0</v>
      </c>
      <c r="AB997">
        <v>0</v>
      </c>
    </row>
    <row r="998" spans="1:28" ht="33.75" x14ac:dyDescent="0.4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 s="9">
        <v>41276.25</v>
      </c>
      <c r="L998" s="9" t="str">
        <f>MONTH(P998) &amp; "/" &amp; DAY(P998) &amp; "/" &amp; YEAR(P998)</f>
        <v>2/1/2013</v>
      </c>
      <c r="M998" s="8" t="str">
        <f>MONTH(L998) &amp; "/" &amp; DAY(L998) &amp; "/" &amp; YEAR(L998)</f>
        <v>2/1/2013</v>
      </c>
      <c r="N998" s="8" t="str">
        <f>RIGHT(M998,4)</f>
        <v>2013</v>
      </c>
      <c r="O998">
        <v>1359698400</v>
      </c>
      <c r="P998" s="9">
        <v>41306.25</v>
      </c>
      <c r="Q998" s="8" t="str">
        <f>MONTH(P998) &amp; "/" &amp; DAY(P998) &amp; "/" &amp; YEAR(P998)</f>
        <v>2/1/2013</v>
      </c>
      <c r="R998" t="b">
        <v>0</v>
      </c>
      <c r="S998" t="b">
        <v>0</v>
      </c>
      <c r="T998" t="s">
        <v>33</v>
      </c>
      <c r="U998" s="5">
        <f>E998/D998</f>
        <v>0.72939393939393937</v>
      </c>
      <c r="V998" s="13">
        <f>AVERAGE(E998:E1997)</f>
        <v>27514.75</v>
      </c>
      <c r="W998" t="str" cm="1">
        <f t="array" ref="W998:X998">_xlfn.TEXTSPLIT(T998,"/")</f>
        <v>theater</v>
      </c>
      <c r="X998" t="str">
        <v>plays</v>
      </c>
      <c r="Y998" s="1">
        <v>0</v>
      </c>
      <c r="Z998">
        <v>0</v>
      </c>
      <c r="AA998">
        <v>0</v>
      </c>
      <c r="AB998">
        <v>1</v>
      </c>
    </row>
    <row r="999" spans="1:28" ht="19.5" x14ac:dyDescent="0.4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 s="9">
        <v>41659.25</v>
      </c>
      <c r="L999" s="9" t="str">
        <f>MONTH(P999) &amp; "/" &amp; DAY(P999) &amp; "/" &amp; YEAR(P999)</f>
        <v>1/25/2014</v>
      </c>
      <c r="M999" s="8" t="str">
        <f>MONTH(L999) &amp; "/" &amp; DAY(L999) &amp; "/" &amp; YEAR(L999)</f>
        <v>1/25/2014</v>
      </c>
      <c r="N999" s="8" t="str">
        <f>RIGHT(M999,4)</f>
        <v>2014</v>
      </c>
      <c r="O999">
        <v>1390629600</v>
      </c>
      <c r="P999" s="9">
        <v>41664.25</v>
      </c>
      <c r="Q999" s="8" t="str">
        <f>MONTH(P999) &amp; "/" &amp; DAY(P999) &amp; "/" &amp; YEAR(P999)</f>
        <v>1/25/2014</v>
      </c>
      <c r="R999" t="b">
        <v>0</v>
      </c>
      <c r="S999" t="b">
        <v>0</v>
      </c>
      <c r="T999" t="s">
        <v>33</v>
      </c>
      <c r="U999" s="5">
        <f>E999/D999</f>
        <v>0.60565789473684206</v>
      </c>
      <c r="V999" s="13">
        <f>AVERAGE(E999:E1998)</f>
        <v>35081.666666666664</v>
      </c>
      <c r="W999" t="str" cm="1">
        <f t="array" ref="W999:X999">_xlfn.TEXTSPLIT(T999,"/")</f>
        <v>theater</v>
      </c>
      <c r="X999" t="str">
        <v>plays</v>
      </c>
      <c r="Y999" s="1">
        <v>1</v>
      </c>
      <c r="Z999">
        <v>0</v>
      </c>
      <c r="AA999">
        <v>0</v>
      </c>
      <c r="AB999">
        <v>0</v>
      </c>
    </row>
    <row r="1000" spans="1:28" ht="19.5" x14ac:dyDescent="0.4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 s="9">
        <v>40220.25</v>
      </c>
      <c r="L1000" s="9" t="str">
        <f>MONTH(P1000) &amp; "/" &amp; DAY(P1000) &amp; "/" &amp; YEAR(P1000)</f>
        <v>2/25/2010</v>
      </c>
      <c r="M1000" s="8" t="str">
        <f>MONTH(L1000) &amp; "/" &amp; DAY(L1000) &amp; "/" &amp; YEAR(L1000)</f>
        <v>2/25/2010</v>
      </c>
      <c r="N1000" s="8" t="str">
        <f>RIGHT(M1000,4)</f>
        <v>2010</v>
      </c>
      <c r="O1000">
        <v>1267077600</v>
      </c>
      <c r="P1000" s="9">
        <v>40234.25</v>
      </c>
      <c r="Q1000" s="8" t="str">
        <f>MONTH(P1000) &amp; "/" &amp; DAY(P1000) &amp; "/" &amp; YEAR(P1000)</f>
        <v>2/25/2010</v>
      </c>
      <c r="R1000" t="b">
        <v>0</v>
      </c>
      <c r="S1000" t="b">
        <v>1</v>
      </c>
      <c r="T1000" t="s">
        <v>60</v>
      </c>
      <c r="U1000" s="5">
        <f>E1000/D1000</f>
        <v>0.5679129129129129</v>
      </c>
      <c r="V1000" s="13">
        <f>AVERAGE(E1000:E1999)</f>
        <v>50321</v>
      </c>
      <c r="W1000" t="str" cm="1">
        <f t="array" ref="W1000:X1000">_xlfn.TEXTSPLIT(T1000,"/")</f>
        <v>music</v>
      </c>
      <c r="X1000" t="str">
        <v>indie rock</v>
      </c>
      <c r="Y1000" s="1">
        <v>0</v>
      </c>
      <c r="Z1000">
        <v>0</v>
      </c>
      <c r="AA1000">
        <v>0</v>
      </c>
      <c r="AB1000">
        <v>1</v>
      </c>
    </row>
    <row r="1001" spans="1:28" ht="19.5" x14ac:dyDescent="0.4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 s="9">
        <v>42550.208333333328</v>
      </c>
      <c r="L1001" s="9" t="str">
        <f>MONTH(P1001) &amp; "/" &amp; DAY(P1001) &amp; "/" &amp; YEAR(P1001)</f>
        <v>7/6/2016</v>
      </c>
      <c r="M1001" s="8" t="str">
        <f>MONTH(L1001) &amp; "/" &amp; DAY(L1001) &amp; "/" &amp; YEAR(L1001)</f>
        <v>7/6/2016</v>
      </c>
      <c r="N1001" s="8" t="str">
        <f>RIGHT(M1001,4)</f>
        <v>2016</v>
      </c>
      <c r="O1001">
        <v>1467781200</v>
      </c>
      <c r="P1001" s="9">
        <v>42557.208333333328</v>
      </c>
      <c r="Q1001" s="8" t="str">
        <f>MONTH(P1001) &amp; "/" &amp; DAY(P1001) &amp; "/" &amp; YEAR(P1001)</f>
        <v>7/6/2016</v>
      </c>
      <c r="R1001" t="b">
        <v>0</v>
      </c>
      <c r="S1001" t="b">
        <v>0</v>
      </c>
      <c r="T1001" t="s">
        <v>17</v>
      </c>
      <c r="U1001" s="5">
        <f>E1001/D1001</f>
        <v>0.56542754275427543</v>
      </c>
      <c r="V1001" s="13">
        <f>AVERAGE(E1001:E2000)</f>
        <v>62819</v>
      </c>
      <c r="W1001" t="str" cm="1">
        <f t="array" ref="W1001:X1001">_xlfn.TEXTSPLIT(T1001,"/")</f>
        <v>food</v>
      </c>
      <c r="X1001" t="str">
        <v>food trucks</v>
      </c>
      <c r="Y1001" s="1">
        <v>1</v>
      </c>
      <c r="Z1001">
        <v>0</v>
      </c>
      <c r="AA1001">
        <v>0</v>
      </c>
      <c r="AB1001">
        <v>0</v>
      </c>
    </row>
  </sheetData>
  <autoFilter ref="A1:AC1001" xr:uid="{00000000-0001-0000-0000-000000000000}"/>
  <conditionalFormatting sqref="F1:F1048576">
    <cfRule type="containsText" dxfId="2" priority="6" operator="containsText" text="live">
      <formula>NOT(ISERROR(SEARCH("live",F1)))</formula>
    </cfRule>
    <cfRule type="containsText" dxfId="1" priority="7" operator="containsText" text="successful">
      <formula>NOT(ISERROR(SEARCH("successful",F1)))</formula>
    </cfRule>
    <cfRule type="containsText" dxfId="0" priority="8" operator="containsText" text="failed">
      <formula>NOT(ISERROR(SEARCH("failed",F1)))</formula>
    </cfRule>
  </conditionalFormatting>
  <conditionalFormatting sqref="U1:U1048576">
    <cfRule type="colorScale" priority="1">
      <colorScale>
        <cfvo type="num" val="0"/>
        <cfvo type="num" val="1"/>
        <cfvo type="num" val="2"/>
        <color rgb="FFC00000"/>
        <color rgb="FF00B050"/>
        <color theme="8" tint="-0.249977111117893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48373-CD11-4C47-A2E2-7BACB8E7F302}">
  <sheetPr codeName="Sheet2"/>
  <dimension ref="A2:F15"/>
  <sheetViews>
    <sheetView workbookViewId="0">
      <selection activeCell="B6" sqref="B6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8" width="23" bestFit="1" customWidth="1"/>
    <col min="9" max="9" width="21.625" bestFit="1" customWidth="1"/>
    <col min="10" max="10" width="28" bestFit="1" customWidth="1"/>
    <col min="11" max="12" width="3.125" bestFit="1" customWidth="1"/>
    <col min="13" max="14" width="3.25" bestFit="1" customWidth="1"/>
    <col min="15" max="15" width="2.875" bestFit="1" customWidth="1"/>
    <col min="16" max="16" width="3.875" bestFit="1" customWidth="1"/>
    <col min="17" max="17" width="10.5" bestFit="1" customWidth="1"/>
    <col min="18" max="18" width="5.625" bestFit="1" customWidth="1"/>
    <col min="19" max="20" width="3.125" bestFit="1" customWidth="1"/>
    <col min="21" max="22" width="3.25" bestFit="1" customWidth="1"/>
    <col min="23" max="23" width="3.125" bestFit="1" customWidth="1"/>
    <col min="24" max="24" width="8.75" bestFit="1" customWidth="1"/>
    <col min="25" max="25" width="11" bestFit="1" customWidth="1"/>
    <col min="26" max="27" width="3.125" bestFit="1" customWidth="1"/>
    <col min="28" max="29" width="3.25" bestFit="1" customWidth="1"/>
    <col min="30" max="30" width="2.875" bestFit="1" customWidth="1"/>
    <col min="31" max="31" width="3.875" bestFit="1" customWidth="1"/>
    <col min="32" max="32" width="14.25" bestFit="1" customWidth="1"/>
    <col min="33" max="33" width="11" bestFit="1" customWidth="1"/>
  </cols>
  <sheetData>
    <row r="2" spans="1:6" x14ac:dyDescent="0.25">
      <c r="A2" s="6" t="s">
        <v>6</v>
      </c>
      <c r="B2" t="s">
        <v>2071</v>
      </c>
    </row>
    <row r="4" spans="1:6" x14ac:dyDescent="0.25">
      <c r="A4" s="6" t="s">
        <v>2045</v>
      </c>
      <c r="B4" s="6" t="s">
        <v>2044</v>
      </c>
    </row>
    <row r="5" spans="1:6" x14ac:dyDescent="0.25">
      <c r="A5" s="6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5">
      <c r="A6" s="7" t="s">
        <v>2034</v>
      </c>
      <c r="B6">
        <v>11</v>
      </c>
      <c r="C6">
        <v>60</v>
      </c>
      <c r="D6">
        <v>5</v>
      </c>
      <c r="E6">
        <v>102</v>
      </c>
      <c r="F6">
        <v>178</v>
      </c>
    </row>
    <row r="7" spans="1:6" x14ac:dyDescent="0.25">
      <c r="A7" s="7" t="s">
        <v>2035</v>
      </c>
      <c r="B7">
        <v>4</v>
      </c>
      <c r="C7">
        <v>20</v>
      </c>
      <c r="E7">
        <v>22</v>
      </c>
      <c r="F7">
        <v>46</v>
      </c>
    </row>
    <row r="8" spans="1:6" x14ac:dyDescent="0.25">
      <c r="A8" s="7" t="s">
        <v>2036</v>
      </c>
      <c r="B8">
        <v>1</v>
      </c>
      <c r="C8">
        <v>23</v>
      </c>
      <c r="D8">
        <v>3</v>
      </c>
      <c r="E8">
        <v>21</v>
      </c>
      <c r="F8">
        <v>48</v>
      </c>
    </row>
    <row r="9" spans="1:6" x14ac:dyDescent="0.25">
      <c r="A9" s="7" t="s">
        <v>2037</v>
      </c>
      <c r="E9">
        <v>4</v>
      </c>
      <c r="F9">
        <v>4</v>
      </c>
    </row>
    <row r="10" spans="1:6" x14ac:dyDescent="0.25">
      <c r="A10" s="7" t="s">
        <v>2038</v>
      </c>
      <c r="B10">
        <v>10</v>
      </c>
      <c r="C10">
        <v>66</v>
      </c>
      <c r="E10">
        <v>99</v>
      </c>
      <c r="F10">
        <v>175</v>
      </c>
    </row>
    <row r="11" spans="1:6" x14ac:dyDescent="0.25">
      <c r="A11" s="7" t="s">
        <v>2039</v>
      </c>
      <c r="B11">
        <v>4</v>
      </c>
      <c r="C11">
        <v>11</v>
      </c>
      <c r="D11">
        <v>1</v>
      </c>
      <c r="E11">
        <v>26</v>
      </c>
      <c r="F11">
        <v>42</v>
      </c>
    </row>
    <row r="12" spans="1:6" x14ac:dyDescent="0.25">
      <c r="A12" s="7" t="s">
        <v>2040</v>
      </c>
      <c r="B12">
        <v>2</v>
      </c>
      <c r="C12">
        <v>24</v>
      </c>
      <c r="D12">
        <v>1</v>
      </c>
      <c r="E12">
        <v>40</v>
      </c>
      <c r="F12">
        <v>67</v>
      </c>
    </row>
    <row r="13" spans="1:6" x14ac:dyDescent="0.25">
      <c r="A13" s="7" t="s">
        <v>2041</v>
      </c>
      <c r="B13">
        <v>2</v>
      </c>
      <c r="C13">
        <v>28</v>
      </c>
      <c r="D13">
        <v>2</v>
      </c>
      <c r="E13">
        <v>64</v>
      </c>
      <c r="F13">
        <v>96</v>
      </c>
    </row>
    <row r="14" spans="1:6" x14ac:dyDescent="0.25">
      <c r="A14" s="7" t="s">
        <v>2042</v>
      </c>
      <c r="B14">
        <v>23</v>
      </c>
      <c r="C14">
        <v>132</v>
      </c>
      <c r="D14">
        <v>2</v>
      </c>
      <c r="E14">
        <v>187</v>
      </c>
      <c r="F14">
        <v>344</v>
      </c>
    </row>
    <row r="15" spans="1:6" x14ac:dyDescent="0.25">
      <c r="A15" s="7" t="s">
        <v>2043</v>
      </c>
      <c r="B15">
        <v>57</v>
      </c>
      <c r="C15">
        <v>364</v>
      </c>
      <c r="D15">
        <v>14</v>
      </c>
      <c r="E15">
        <v>565</v>
      </c>
      <c r="F15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2D16B-15E7-4A59-87BD-317E3F61C56C}">
  <sheetPr codeName="Sheet3"/>
  <dimension ref="A1:F30"/>
  <sheetViews>
    <sheetView workbookViewId="0">
      <selection activeCell="D21" sqref="D21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7" width="2.375" bestFit="1" customWidth="1"/>
    <col min="8" max="8" width="3.125" bestFit="1" customWidth="1"/>
    <col min="9" max="9" width="13.375" bestFit="1" customWidth="1"/>
    <col min="10" max="10" width="7.375" bestFit="1" customWidth="1"/>
    <col min="11" max="12" width="3.125" bestFit="1" customWidth="1"/>
    <col min="13" max="14" width="3.25" bestFit="1" customWidth="1"/>
    <col min="15" max="15" width="2.375" bestFit="1" customWidth="1"/>
    <col min="16" max="16" width="3.125" bestFit="1" customWidth="1"/>
    <col min="17" max="17" width="10.5" bestFit="1" customWidth="1"/>
    <col min="18" max="18" width="5.625" bestFit="1" customWidth="1"/>
    <col min="19" max="20" width="3.125" bestFit="1" customWidth="1"/>
    <col min="21" max="22" width="3.25" bestFit="1" customWidth="1"/>
    <col min="23" max="23" width="3.125" bestFit="1" customWidth="1"/>
    <col min="24" max="24" width="8.75" bestFit="1" customWidth="1"/>
    <col min="25" max="25" width="11" bestFit="1" customWidth="1"/>
    <col min="26" max="27" width="3.125" bestFit="1" customWidth="1"/>
    <col min="28" max="29" width="3.25" bestFit="1" customWidth="1"/>
    <col min="30" max="30" width="2.375" bestFit="1" customWidth="1"/>
    <col min="31" max="31" width="3.125" bestFit="1" customWidth="1"/>
    <col min="32" max="32" width="14.25" bestFit="1" customWidth="1"/>
    <col min="33" max="33" width="11" bestFit="1" customWidth="1"/>
    <col min="34" max="34" width="16.5" bestFit="1" customWidth="1"/>
    <col min="35" max="36" width="3.125" bestFit="1" customWidth="1"/>
    <col min="37" max="38" width="3.25" bestFit="1" customWidth="1"/>
    <col min="39" max="39" width="3.125" bestFit="1" customWidth="1"/>
    <col min="40" max="40" width="15.625" bestFit="1" customWidth="1"/>
    <col min="41" max="42" width="3.125" bestFit="1" customWidth="1"/>
    <col min="43" max="44" width="3.25" bestFit="1" customWidth="1"/>
    <col min="45" max="45" width="3.125" bestFit="1" customWidth="1"/>
    <col min="46" max="46" width="20.125" bestFit="1" customWidth="1"/>
    <col min="47" max="47" width="19.25" bestFit="1" customWidth="1"/>
    <col min="48" max="48" width="16.5" bestFit="1" customWidth="1"/>
    <col min="49" max="50" width="3.125" bestFit="1" customWidth="1"/>
    <col min="51" max="52" width="3.25" bestFit="1" customWidth="1"/>
    <col min="53" max="53" width="2.875" bestFit="1" customWidth="1"/>
    <col min="54" max="54" width="3.875" bestFit="1" customWidth="1"/>
    <col min="55" max="55" width="15.625" bestFit="1" customWidth="1"/>
    <col min="56" max="57" width="3.125" bestFit="1" customWidth="1"/>
    <col min="58" max="59" width="3.25" bestFit="1" customWidth="1"/>
    <col min="60" max="60" width="2.875" bestFit="1" customWidth="1"/>
    <col min="61" max="61" width="3.875" bestFit="1" customWidth="1"/>
    <col min="62" max="62" width="25.75" bestFit="1" customWidth="1"/>
    <col min="63" max="63" width="24.75" bestFit="1" customWidth="1"/>
    <col min="64" max="64" width="21.625" bestFit="1" customWidth="1"/>
    <col min="65" max="65" width="20.625" bestFit="1" customWidth="1"/>
  </cols>
  <sheetData>
    <row r="1" spans="1:6" x14ac:dyDescent="0.25">
      <c r="A1" s="6" t="s">
        <v>6</v>
      </c>
      <c r="B1" t="s">
        <v>2071</v>
      </c>
    </row>
    <row r="2" spans="1:6" x14ac:dyDescent="0.25">
      <c r="A2" s="6" t="s">
        <v>2031</v>
      </c>
      <c r="B2" t="s">
        <v>2071</v>
      </c>
    </row>
    <row r="4" spans="1:6" x14ac:dyDescent="0.25">
      <c r="A4" s="6" t="s">
        <v>2045</v>
      </c>
      <c r="B4" s="6" t="s">
        <v>2044</v>
      </c>
    </row>
    <row r="5" spans="1:6" x14ac:dyDescent="0.25">
      <c r="A5" s="6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5">
      <c r="A6" s="7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7" t="s">
        <v>2056</v>
      </c>
      <c r="E7">
        <v>4</v>
      </c>
      <c r="F7">
        <v>4</v>
      </c>
    </row>
    <row r="8" spans="1:6" x14ac:dyDescent="0.25">
      <c r="A8" s="7" t="s">
        <v>2048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7" t="s">
        <v>2049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7" t="s">
        <v>2057</v>
      </c>
      <c r="C10">
        <v>8</v>
      </c>
      <c r="E10">
        <v>10</v>
      </c>
      <c r="F10">
        <v>18</v>
      </c>
    </row>
    <row r="11" spans="1:6" x14ac:dyDescent="0.25">
      <c r="A11" s="7" t="s">
        <v>2064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7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7" t="s">
        <v>2058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7" t="s">
        <v>2059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7" t="s">
        <v>2060</v>
      </c>
      <c r="C15">
        <v>3</v>
      </c>
      <c r="E15">
        <v>4</v>
      </c>
      <c r="F15">
        <v>7</v>
      </c>
    </row>
    <row r="16" spans="1:6" x14ac:dyDescent="0.25">
      <c r="A16" s="7" t="s">
        <v>2054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7" t="s">
        <v>2065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7" t="s">
        <v>2063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7" t="s">
        <v>2070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7" t="s">
        <v>2066</v>
      </c>
      <c r="C20">
        <v>4</v>
      </c>
      <c r="E20">
        <v>4</v>
      </c>
      <c r="F20">
        <v>8</v>
      </c>
    </row>
    <row r="21" spans="1:6" x14ac:dyDescent="0.25">
      <c r="A21" s="7" t="s">
        <v>2061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7" t="s">
        <v>2050</v>
      </c>
      <c r="C22">
        <v>9</v>
      </c>
      <c r="E22">
        <v>5</v>
      </c>
      <c r="F22">
        <v>14</v>
      </c>
    </row>
    <row r="23" spans="1:6" x14ac:dyDescent="0.25">
      <c r="A23" s="7" t="s">
        <v>2051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7" t="s">
        <v>2052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7" t="s">
        <v>2067</v>
      </c>
      <c r="C25">
        <v>7</v>
      </c>
      <c r="E25">
        <v>14</v>
      </c>
      <c r="F25">
        <v>21</v>
      </c>
    </row>
    <row r="26" spans="1:6" x14ac:dyDescent="0.25">
      <c r="A26" s="7" t="s">
        <v>2055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7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7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7" t="s">
        <v>2062</v>
      </c>
      <c r="E29">
        <v>3</v>
      </c>
      <c r="F29">
        <v>3</v>
      </c>
    </row>
    <row r="30" spans="1:6" x14ac:dyDescent="0.25">
      <c r="A30" s="7" t="s">
        <v>2043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37762-C673-420F-A2F3-09549CC92B63}">
  <sheetPr codeName="Sheet4"/>
  <dimension ref="A1:G885"/>
  <sheetViews>
    <sheetView workbookViewId="0">
      <selection activeCell="D16" sqref="D16"/>
    </sheetView>
  </sheetViews>
  <sheetFormatPr defaultRowHeight="15.75" x14ac:dyDescent="0.25"/>
  <cols>
    <col min="1" max="1" width="22.12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6.875" bestFit="1" customWidth="1"/>
    <col min="7" max="7" width="11" bestFit="1" customWidth="1"/>
  </cols>
  <sheetData>
    <row r="1" spans="1:7" x14ac:dyDescent="0.25">
      <c r="A1" s="6" t="s">
        <v>2031</v>
      </c>
      <c r="B1" t="s">
        <v>2071</v>
      </c>
    </row>
    <row r="2" spans="1:7" x14ac:dyDescent="0.25">
      <c r="A2" s="6" t="s">
        <v>2958</v>
      </c>
      <c r="B2" t="s">
        <v>2071</v>
      </c>
    </row>
    <row r="4" spans="1:7" x14ac:dyDescent="0.25">
      <c r="A4" s="6" t="s">
        <v>2045</v>
      </c>
      <c r="B4" s="6" t="s">
        <v>2044</v>
      </c>
    </row>
    <row r="5" spans="1:7" x14ac:dyDescent="0.25">
      <c r="A5" s="6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2076</v>
      </c>
      <c r="G5" t="s">
        <v>2043</v>
      </c>
    </row>
    <row r="6" spans="1:7" x14ac:dyDescent="0.25">
      <c r="A6" s="7" t="s">
        <v>2949</v>
      </c>
      <c r="C6">
        <v>1</v>
      </c>
      <c r="G6">
        <v>1</v>
      </c>
    </row>
    <row r="7" spans="1:7" x14ac:dyDescent="0.25">
      <c r="A7" s="7" t="s">
        <v>2196</v>
      </c>
      <c r="C7">
        <v>1</v>
      </c>
      <c r="G7">
        <v>1</v>
      </c>
    </row>
    <row r="8" spans="1:7" x14ac:dyDescent="0.25">
      <c r="A8" s="7" t="s">
        <v>2534</v>
      </c>
      <c r="C8">
        <v>1</v>
      </c>
      <c r="G8">
        <v>1</v>
      </c>
    </row>
    <row r="9" spans="1:7" x14ac:dyDescent="0.25">
      <c r="A9" s="7" t="s">
        <v>2858</v>
      </c>
      <c r="E9">
        <v>1</v>
      </c>
      <c r="G9">
        <v>1</v>
      </c>
    </row>
    <row r="10" spans="1:7" x14ac:dyDescent="0.25">
      <c r="A10" s="7" t="s">
        <v>2953</v>
      </c>
      <c r="B10">
        <v>1</v>
      </c>
      <c r="G10">
        <v>1</v>
      </c>
    </row>
    <row r="11" spans="1:7" x14ac:dyDescent="0.25">
      <c r="A11" s="7" t="s">
        <v>2087</v>
      </c>
      <c r="E11">
        <v>1</v>
      </c>
      <c r="G11">
        <v>1</v>
      </c>
    </row>
    <row r="12" spans="1:7" x14ac:dyDescent="0.25">
      <c r="A12" s="7" t="s">
        <v>2414</v>
      </c>
      <c r="C12">
        <v>2</v>
      </c>
      <c r="G12">
        <v>2</v>
      </c>
    </row>
    <row r="13" spans="1:7" x14ac:dyDescent="0.25">
      <c r="A13" s="7" t="s">
        <v>2849</v>
      </c>
      <c r="C13">
        <v>1</v>
      </c>
      <c r="G13">
        <v>1</v>
      </c>
    </row>
    <row r="14" spans="1:7" x14ac:dyDescent="0.25">
      <c r="A14" s="7" t="s">
        <v>2223</v>
      </c>
      <c r="C14">
        <v>1</v>
      </c>
      <c r="G14">
        <v>1</v>
      </c>
    </row>
    <row r="15" spans="1:7" x14ac:dyDescent="0.25">
      <c r="A15" s="7" t="s">
        <v>2516</v>
      </c>
      <c r="C15">
        <v>1</v>
      </c>
      <c r="G15">
        <v>1</v>
      </c>
    </row>
    <row r="16" spans="1:7" x14ac:dyDescent="0.25">
      <c r="A16" s="7" t="s">
        <v>2110</v>
      </c>
      <c r="C16">
        <v>1</v>
      </c>
      <c r="G16">
        <v>1</v>
      </c>
    </row>
    <row r="17" spans="1:7" x14ac:dyDescent="0.25">
      <c r="A17" s="7" t="s">
        <v>2278</v>
      </c>
      <c r="E17">
        <v>1</v>
      </c>
      <c r="G17">
        <v>1</v>
      </c>
    </row>
    <row r="18" spans="1:7" x14ac:dyDescent="0.25">
      <c r="A18" s="7" t="s">
        <v>2599</v>
      </c>
      <c r="E18">
        <v>2</v>
      </c>
      <c r="G18">
        <v>2</v>
      </c>
    </row>
    <row r="19" spans="1:7" x14ac:dyDescent="0.25">
      <c r="A19" s="7" t="s">
        <v>2791</v>
      </c>
      <c r="E19">
        <v>1</v>
      </c>
      <c r="G19">
        <v>1</v>
      </c>
    </row>
    <row r="20" spans="1:7" x14ac:dyDescent="0.25">
      <c r="A20" s="7" t="s">
        <v>2887</v>
      </c>
      <c r="C20">
        <v>1</v>
      </c>
      <c r="G20">
        <v>1</v>
      </c>
    </row>
    <row r="21" spans="1:7" x14ac:dyDescent="0.25">
      <c r="A21" s="7" t="s">
        <v>2152</v>
      </c>
      <c r="C21">
        <v>1</v>
      </c>
      <c r="G21">
        <v>1</v>
      </c>
    </row>
    <row r="22" spans="1:7" x14ac:dyDescent="0.25">
      <c r="A22" s="7" t="s">
        <v>2790</v>
      </c>
      <c r="E22">
        <v>1</v>
      </c>
      <c r="G22">
        <v>1</v>
      </c>
    </row>
    <row r="23" spans="1:7" x14ac:dyDescent="0.25">
      <c r="A23" s="7" t="s">
        <v>2695</v>
      </c>
      <c r="C23">
        <v>1</v>
      </c>
      <c r="G23">
        <v>1</v>
      </c>
    </row>
    <row r="24" spans="1:7" x14ac:dyDescent="0.25">
      <c r="A24" s="7" t="s">
        <v>2561</v>
      </c>
      <c r="E24">
        <v>1</v>
      </c>
      <c r="G24">
        <v>1</v>
      </c>
    </row>
    <row r="25" spans="1:7" x14ac:dyDescent="0.25">
      <c r="A25" s="7" t="s">
        <v>2938</v>
      </c>
      <c r="E25">
        <v>1</v>
      </c>
      <c r="G25">
        <v>1</v>
      </c>
    </row>
    <row r="26" spans="1:7" x14ac:dyDescent="0.25">
      <c r="A26" s="7" t="s">
        <v>2896</v>
      </c>
      <c r="E26">
        <v>1</v>
      </c>
      <c r="G26">
        <v>1</v>
      </c>
    </row>
    <row r="27" spans="1:7" x14ac:dyDescent="0.25">
      <c r="A27" s="7" t="s">
        <v>2584</v>
      </c>
      <c r="C27">
        <v>1</v>
      </c>
      <c r="G27">
        <v>1</v>
      </c>
    </row>
    <row r="28" spans="1:7" x14ac:dyDescent="0.25">
      <c r="A28" s="7" t="s">
        <v>2221</v>
      </c>
      <c r="C28">
        <v>1</v>
      </c>
      <c r="G28">
        <v>1</v>
      </c>
    </row>
    <row r="29" spans="1:7" x14ac:dyDescent="0.25">
      <c r="A29" s="7" t="s">
        <v>2347</v>
      </c>
      <c r="E29">
        <v>1</v>
      </c>
      <c r="G29">
        <v>1</v>
      </c>
    </row>
    <row r="30" spans="1:7" x14ac:dyDescent="0.25">
      <c r="A30" s="7" t="s">
        <v>2541</v>
      </c>
      <c r="E30">
        <v>1</v>
      </c>
      <c r="G30">
        <v>1</v>
      </c>
    </row>
    <row r="31" spans="1:7" x14ac:dyDescent="0.25">
      <c r="A31" s="7" t="s">
        <v>2449</v>
      </c>
      <c r="E31">
        <v>1</v>
      </c>
      <c r="G31">
        <v>1</v>
      </c>
    </row>
    <row r="32" spans="1:7" x14ac:dyDescent="0.25">
      <c r="A32" s="7" t="s">
        <v>2264</v>
      </c>
      <c r="C32">
        <v>1</v>
      </c>
      <c r="G32">
        <v>1</v>
      </c>
    </row>
    <row r="33" spans="1:7" x14ac:dyDescent="0.25">
      <c r="A33" s="7" t="s">
        <v>2694</v>
      </c>
      <c r="C33">
        <v>1</v>
      </c>
      <c r="E33">
        <v>1</v>
      </c>
      <c r="G33">
        <v>2</v>
      </c>
    </row>
    <row r="34" spans="1:7" x14ac:dyDescent="0.25">
      <c r="A34" s="7" t="s">
        <v>2266</v>
      </c>
      <c r="B34">
        <v>1</v>
      </c>
      <c r="G34">
        <v>1</v>
      </c>
    </row>
    <row r="35" spans="1:7" x14ac:dyDescent="0.25">
      <c r="A35" s="7" t="s">
        <v>2220</v>
      </c>
      <c r="B35">
        <v>1</v>
      </c>
      <c r="G35">
        <v>1</v>
      </c>
    </row>
    <row r="36" spans="1:7" x14ac:dyDescent="0.25">
      <c r="A36" s="7" t="s">
        <v>2287</v>
      </c>
      <c r="C36">
        <v>1</v>
      </c>
      <c r="E36">
        <v>1</v>
      </c>
      <c r="G36">
        <v>2</v>
      </c>
    </row>
    <row r="37" spans="1:7" x14ac:dyDescent="0.25">
      <c r="A37" s="7" t="s">
        <v>2162</v>
      </c>
      <c r="E37">
        <v>1</v>
      </c>
      <c r="G37">
        <v>1</v>
      </c>
    </row>
    <row r="38" spans="1:7" x14ac:dyDescent="0.25">
      <c r="A38" s="7" t="s">
        <v>2843</v>
      </c>
      <c r="E38">
        <v>1</v>
      </c>
      <c r="G38">
        <v>1</v>
      </c>
    </row>
    <row r="39" spans="1:7" x14ac:dyDescent="0.25">
      <c r="A39" s="7" t="s">
        <v>2845</v>
      </c>
      <c r="E39">
        <v>1</v>
      </c>
      <c r="G39">
        <v>1</v>
      </c>
    </row>
    <row r="40" spans="1:7" x14ac:dyDescent="0.25">
      <c r="A40" s="7" t="s">
        <v>2711</v>
      </c>
      <c r="E40">
        <v>1</v>
      </c>
      <c r="G40">
        <v>1</v>
      </c>
    </row>
    <row r="41" spans="1:7" x14ac:dyDescent="0.25">
      <c r="A41" s="7" t="s">
        <v>2559</v>
      </c>
      <c r="C41">
        <v>1</v>
      </c>
      <c r="G41">
        <v>1</v>
      </c>
    </row>
    <row r="42" spans="1:7" x14ac:dyDescent="0.25">
      <c r="A42" s="7" t="s">
        <v>2513</v>
      </c>
      <c r="C42">
        <v>1</v>
      </c>
      <c r="G42">
        <v>1</v>
      </c>
    </row>
    <row r="43" spans="1:7" x14ac:dyDescent="0.25">
      <c r="A43" s="7" t="s">
        <v>2098</v>
      </c>
      <c r="B43">
        <v>1</v>
      </c>
      <c r="G43">
        <v>1</v>
      </c>
    </row>
    <row r="44" spans="1:7" x14ac:dyDescent="0.25">
      <c r="A44" s="7" t="s">
        <v>2307</v>
      </c>
      <c r="C44">
        <v>1</v>
      </c>
      <c r="E44">
        <v>1</v>
      </c>
      <c r="G44">
        <v>2</v>
      </c>
    </row>
    <row r="45" spans="1:7" x14ac:dyDescent="0.25">
      <c r="A45" s="7" t="s">
        <v>2872</v>
      </c>
      <c r="B45">
        <v>1</v>
      </c>
      <c r="G45">
        <v>1</v>
      </c>
    </row>
    <row r="46" spans="1:7" x14ac:dyDescent="0.25">
      <c r="A46" s="7" t="s">
        <v>2956</v>
      </c>
      <c r="B46">
        <v>1</v>
      </c>
      <c r="G46">
        <v>1</v>
      </c>
    </row>
    <row r="47" spans="1:7" x14ac:dyDescent="0.25">
      <c r="A47" s="7" t="s">
        <v>2206</v>
      </c>
      <c r="E47">
        <v>1</v>
      </c>
      <c r="G47">
        <v>1</v>
      </c>
    </row>
    <row r="48" spans="1:7" x14ac:dyDescent="0.25">
      <c r="A48" s="7" t="s">
        <v>2929</v>
      </c>
      <c r="C48">
        <v>1</v>
      </c>
      <c r="G48">
        <v>1</v>
      </c>
    </row>
    <row r="49" spans="1:7" x14ac:dyDescent="0.25">
      <c r="A49" s="7" t="s">
        <v>2565</v>
      </c>
      <c r="E49">
        <v>1</v>
      </c>
      <c r="G49">
        <v>1</v>
      </c>
    </row>
    <row r="50" spans="1:7" x14ac:dyDescent="0.25">
      <c r="A50" s="7" t="s">
        <v>2603</v>
      </c>
      <c r="C50">
        <v>1</v>
      </c>
      <c r="G50">
        <v>1</v>
      </c>
    </row>
    <row r="51" spans="1:7" x14ac:dyDescent="0.25">
      <c r="A51" s="7" t="s">
        <v>2823</v>
      </c>
      <c r="E51">
        <v>1</v>
      </c>
      <c r="G51">
        <v>1</v>
      </c>
    </row>
    <row r="52" spans="1:7" x14ac:dyDescent="0.25">
      <c r="A52" s="7" t="s">
        <v>2792</v>
      </c>
      <c r="C52">
        <v>1</v>
      </c>
      <c r="G52">
        <v>1</v>
      </c>
    </row>
    <row r="53" spans="1:7" x14ac:dyDescent="0.25">
      <c r="A53" s="7" t="s">
        <v>2685</v>
      </c>
      <c r="E53">
        <v>1</v>
      </c>
      <c r="G53">
        <v>1</v>
      </c>
    </row>
    <row r="54" spans="1:7" x14ac:dyDescent="0.25">
      <c r="A54" s="7" t="s">
        <v>2259</v>
      </c>
      <c r="E54">
        <v>1</v>
      </c>
      <c r="G54">
        <v>1</v>
      </c>
    </row>
    <row r="55" spans="1:7" x14ac:dyDescent="0.25">
      <c r="A55" s="7" t="s">
        <v>2188</v>
      </c>
      <c r="E55">
        <v>1</v>
      </c>
      <c r="G55">
        <v>1</v>
      </c>
    </row>
    <row r="56" spans="1:7" x14ac:dyDescent="0.25">
      <c r="A56" s="7" t="s">
        <v>2300</v>
      </c>
      <c r="C56">
        <v>2</v>
      </c>
      <c r="G56">
        <v>2</v>
      </c>
    </row>
    <row r="57" spans="1:7" x14ac:dyDescent="0.25">
      <c r="A57" s="7" t="s">
        <v>2571</v>
      </c>
      <c r="E57">
        <v>1</v>
      </c>
      <c r="G57">
        <v>1</v>
      </c>
    </row>
    <row r="58" spans="1:7" x14ac:dyDescent="0.25">
      <c r="A58" s="7" t="s">
        <v>2396</v>
      </c>
      <c r="E58">
        <v>1</v>
      </c>
      <c r="G58">
        <v>1</v>
      </c>
    </row>
    <row r="59" spans="1:7" x14ac:dyDescent="0.25">
      <c r="A59" s="7" t="s">
        <v>2701</v>
      </c>
      <c r="C59">
        <v>1</v>
      </c>
      <c r="G59">
        <v>1</v>
      </c>
    </row>
    <row r="60" spans="1:7" x14ac:dyDescent="0.25">
      <c r="A60" s="7" t="s">
        <v>2741</v>
      </c>
      <c r="E60">
        <v>1</v>
      </c>
      <c r="G60">
        <v>1</v>
      </c>
    </row>
    <row r="61" spans="1:7" x14ac:dyDescent="0.25">
      <c r="A61" s="7" t="s">
        <v>2166</v>
      </c>
      <c r="C61">
        <v>1</v>
      </c>
      <c r="G61">
        <v>1</v>
      </c>
    </row>
    <row r="62" spans="1:7" x14ac:dyDescent="0.25">
      <c r="A62" s="7" t="s">
        <v>2662</v>
      </c>
      <c r="C62">
        <v>1</v>
      </c>
      <c r="G62">
        <v>1</v>
      </c>
    </row>
    <row r="63" spans="1:7" x14ac:dyDescent="0.25">
      <c r="A63" s="7" t="s">
        <v>2267</v>
      </c>
      <c r="C63">
        <v>1</v>
      </c>
      <c r="E63">
        <v>1</v>
      </c>
      <c r="G63">
        <v>2</v>
      </c>
    </row>
    <row r="64" spans="1:7" x14ac:dyDescent="0.25">
      <c r="A64" s="7" t="s">
        <v>2760</v>
      </c>
      <c r="C64">
        <v>1</v>
      </c>
      <c r="G64">
        <v>1</v>
      </c>
    </row>
    <row r="65" spans="1:7" x14ac:dyDescent="0.25">
      <c r="A65" s="7" t="s">
        <v>2356</v>
      </c>
      <c r="E65">
        <v>1</v>
      </c>
      <c r="G65">
        <v>1</v>
      </c>
    </row>
    <row r="66" spans="1:7" x14ac:dyDescent="0.25">
      <c r="A66" s="7" t="s">
        <v>2602</v>
      </c>
      <c r="C66">
        <v>1</v>
      </c>
      <c r="G66">
        <v>1</v>
      </c>
    </row>
    <row r="67" spans="1:7" x14ac:dyDescent="0.25">
      <c r="A67" s="7" t="s">
        <v>2456</v>
      </c>
      <c r="E67">
        <v>1</v>
      </c>
      <c r="G67">
        <v>1</v>
      </c>
    </row>
    <row r="68" spans="1:7" x14ac:dyDescent="0.25">
      <c r="A68" s="7" t="s">
        <v>2747</v>
      </c>
      <c r="E68">
        <v>1</v>
      </c>
      <c r="G68">
        <v>1</v>
      </c>
    </row>
    <row r="69" spans="1:7" x14ac:dyDescent="0.25">
      <c r="A69" s="7" t="s">
        <v>2566</v>
      </c>
      <c r="E69">
        <v>1</v>
      </c>
      <c r="G69">
        <v>1</v>
      </c>
    </row>
    <row r="70" spans="1:7" x14ac:dyDescent="0.25">
      <c r="A70" s="7" t="s">
        <v>2638</v>
      </c>
      <c r="E70">
        <v>1</v>
      </c>
      <c r="G70">
        <v>1</v>
      </c>
    </row>
    <row r="71" spans="1:7" x14ac:dyDescent="0.25">
      <c r="A71" s="7" t="s">
        <v>2627</v>
      </c>
      <c r="B71">
        <v>1</v>
      </c>
      <c r="G71">
        <v>1</v>
      </c>
    </row>
    <row r="72" spans="1:7" x14ac:dyDescent="0.25">
      <c r="A72" s="7" t="s">
        <v>2479</v>
      </c>
      <c r="C72">
        <v>1</v>
      </c>
      <c r="E72">
        <v>1</v>
      </c>
      <c r="G72">
        <v>2</v>
      </c>
    </row>
    <row r="73" spans="1:7" x14ac:dyDescent="0.25">
      <c r="A73" s="7" t="s">
        <v>2177</v>
      </c>
      <c r="B73">
        <v>1</v>
      </c>
      <c r="G73">
        <v>1</v>
      </c>
    </row>
    <row r="74" spans="1:7" x14ac:dyDescent="0.25">
      <c r="A74" s="7" t="s">
        <v>2684</v>
      </c>
      <c r="D74">
        <v>1</v>
      </c>
      <c r="G74">
        <v>1</v>
      </c>
    </row>
    <row r="75" spans="1:7" x14ac:dyDescent="0.25">
      <c r="A75" s="7" t="s">
        <v>2478</v>
      </c>
      <c r="E75">
        <v>1</v>
      </c>
      <c r="G75">
        <v>1</v>
      </c>
    </row>
    <row r="76" spans="1:7" x14ac:dyDescent="0.25">
      <c r="A76" s="7" t="s">
        <v>2682</v>
      </c>
      <c r="C76">
        <v>1</v>
      </c>
      <c r="E76">
        <v>1</v>
      </c>
      <c r="G76">
        <v>2</v>
      </c>
    </row>
    <row r="77" spans="1:7" x14ac:dyDescent="0.25">
      <c r="A77" s="7" t="s">
        <v>2153</v>
      </c>
      <c r="D77">
        <v>1</v>
      </c>
      <c r="E77">
        <v>1</v>
      </c>
      <c r="G77">
        <v>2</v>
      </c>
    </row>
    <row r="78" spans="1:7" x14ac:dyDescent="0.25">
      <c r="A78" s="7" t="s">
        <v>2417</v>
      </c>
      <c r="E78">
        <v>1</v>
      </c>
      <c r="G78">
        <v>1</v>
      </c>
    </row>
    <row r="79" spans="1:7" x14ac:dyDescent="0.25">
      <c r="A79" s="7" t="s">
        <v>2585</v>
      </c>
      <c r="C79">
        <v>1</v>
      </c>
      <c r="G79">
        <v>1</v>
      </c>
    </row>
    <row r="80" spans="1:7" x14ac:dyDescent="0.25">
      <c r="A80" s="7" t="s">
        <v>2470</v>
      </c>
      <c r="E80">
        <v>2</v>
      </c>
      <c r="G80">
        <v>2</v>
      </c>
    </row>
    <row r="81" spans="1:7" x14ac:dyDescent="0.25">
      <c r="A81" s="7" t="s">
        <v>2145</v>
      </c>
      <c r="E81">
        <v>1</v>
      </c>
      <c r="G81">
        <v>1</v>
      </c>
    </row>
    <row r="82" spans="1:7" x14ac:dyDescent="0.25">
      <c r="A82" s="7" t="s">
        <v>2480</v>
      </c>
      <c r="E82">
        <v>1</v>
      </c>
      <c r="G82">
        <v>1</v>
      </c>
    </row>
    <row r="83" spans="1:7" x14ac:dyDescent="0.25">
      <c r="A83" s="7" t="s">
        <v>2313</v>
      </c>
      <c r="E83">
        <v>1</v>
      </c>
      <c r="G83">
        <v>1</v>
      </c>
    </row>
    <row r="84" spans="1:7" x14ac:dyDescent="0.25">
      <c r="A84" s="7" t="s">
        <v>2489</v>
      </c>
      <c r="E84">
        <v>1</v>
      </c>
      <c r="G84">
        <v>1</v>
      </c>
    </row>
    <row r="85" spans="1:7" x14ac:dyDescent="0.25">
      <c r="A85" s="7" t="s">
        <v>2363</v>
      </c>
      <c r="C85">
        <v>1</v>
      </c>
      <c r="G85">
        <v>1</v>
      </c>
    </row>
    <row r="86" spans="1:7" x14ac:dyDescent="0.25">
      <c r="A86" s="7" t="s">
        <v>2520</v>
      </c>
      <c r="B86">
        <v>1</v>
      </c>
      <c r="G86">
        <v>1</v>
      </c>
    </row>
    <row r="87" spans="1:7" x14ac:dyDescent="0.25">
      <c r="A87" s="7" t="s">
        <v>2324</v>
      </c>
      <c r="C87">
        <v>1</v>
      </c>
      <c r="G87">
        <v>1</v>
      </c>
    </row>
    <row r="88" spans="1:7" x14ac:dyDescent="0.25">
      <c r="A88" s="7" t="s">
        <v>2399</v>
      </c>
      <c r="E88">
        <v>1</v>
      </c>
      <c r="G88">
        <v>1</v>
      </c>
    </row>
    <row r="89" spans="1:7" x14ac:dyDescent="0.25">
      <c r="A89" s="7" t="s">
        <v>2589</v>
      </c>
      <c r="E89">
        <v>1</v>
      </c>
      <c r="G89">
        <v>1</v>
      </c>
    </row>
    <row r="90" spans="1:7" x14ac:dyDescent="0.25">
      <c r="A90" s="7" t="s">
        <v>2510</v>
      </c>
      <c r="B90">
        <v>1</v>
      </c>
      <c r="G90">
        <v>1</v>
      </c>
    </row>
    <row r="91" spans="1:7" x14ac:dyDescent="0.25">
      <c r="A91" s="7" t="s">
        <v>2818</v>
      </c>
      <c r="E91">
        <v>1</v>
      </c>
      <c r="G91">
        <v>1</v>
      </c>
    </row>
    <row r="92" spans="1:7" x14ac:dyDescent="0.25">
      <c r="A92" s="7" t="s">
        <v>2940</v>
      </c>
      <c r="C92">
        <v>1</v>
      </c>
      <c r="G92">
        <v>1</v>
      </c>
    </row>
    <row r="93" spans="1:7" x14ac:dyDescent="0.25">
      <c r="A93" s="7" t="s">
        <v>2714</v>
      </c>
      <c r="B93">
        <v>1</v>
      </c>
      <c r="G93">
        <v>1</v>
      </c>
    </row>
    <row r="94" spans="1:7" x14ac:dyDescent="0.25">
      <c r="A94" s="7" t="s">
        <v>2610</v>
      </c>
      <c r="E94">
        <v>1</v>
      </c>
      <c r="G94">
        <v>1</v>
      </c>
    </row>
    <row r="95" spans="1:7" x14ac:dyDescent="0.25">
      <c r="A95" s="7" t="s">
        <v>2882</v>
      </c>
      <c r="E95">
        <v>1</v>
      </c>
      <c r="G95">
        <v>1</v>
      </c>
    </row>
    <row r="96" spans="1:7" x14ac:dyDescent="0.25">
      <c r="A96" s="7" t="s">
        <v>2633</v>
      </c>
      <c r="E96">
        <v>1</v>
      </c>
      <c r="G96">
        <v>1</v>
      </c>
    </row>
    <row r="97" spans="1:7" x14ac:dyDescent="0.25">
      <c r="A97" s="7" t="s">
        <v>2930</v>
      </c>
      <c r="E97">
        <v>1</v>
      </c>
      <c r="G97">
        <v>1</v>
      </c>
    </row>
    <row r="98" spans="1:7" x14ac:dyDescent="0.25">
      <c r="A98" s="7" t="s">
        <v>2634</v>
      </c>
      <c r="C98">
        <v>1</v>
      </c>
      <c r="G98">
        <v>1</v>
      </c>
    </row>
    <row r="99" spans="1:7" x14ac:dyDescent="0.25">
      <c r="A99" s="7" t="s">
        <v>2128</v>
      </c>
      <c r="C99">
        <v>1</v>
      </c>
      <c r="G99">
        <v>1</v>
      </c>
    </row>
    <row r="100" spans="1:7" x14ac:dyDescent="0.25">
      <c r="A100" s="7" t="s">
        <v>2167</v>
      </c>
      <c r="E100">
        <v>1</v>
      </c>
      <c r="G100">
        <v>1</v>
      </c>
    </row>
    <row r="101" spans="1:7" x14ac:dyDescent="0.25">
      <c r="A101" s="7" t="s">
        <v>2506</v>
      </c>
      <c r="E101">
        <v>1</v>
      </c>
      <c r="G101">
        <v>1</v>
      </c>
    </row>
    <row r="102" spans="1:7" x14ac:dyDescent="0.25">
      <c r="A102" s="7" t="s">
        <v>2551</v>
      </c>
      <c r="C102">
        <v>1</v>
      </c>
      <c r="G102">
        <v>1</v>
      </c>
    </row>
    <row r="103" spans="1:7" x14ac:dyDescent="0.25">
      <c r="A103" s="7" t="s">
        <v>2623</v>
      </c>
      <c r="B103">
        <v>1</v>
      </c>
      <c r="G103">
        <v>1</v>
      </c>
    </row>
    <row r="104" spans="1:7" x14ac:dyDescent="0.25">
      <c r="A104" s="7" t="s">
        <v>2103</v>
      </c>
      <c r="E104">
        <v>2</v>
      </c>
      <c r="G104">
        <v>2</v>
      </c>
    </row>
    <row r="105" spans="1:7" x14ac:dyDescent="0.25">
      <c r="A105" s="7" t="s">
        <v>2102</v>
      </c>
      <c r="E105">
        <v>1</v>
      </c>
      <c r="G105">
        <v>1</v>
      </c>
    </row>
    <row r="106" spans="1:7" x14ac:dyDescent="0.25">
      <c r="A106" s="7" t="s">
        <v>2820</v>
      </c>
      <c r="E106">
        <v>1</v>
      </c>
      <c r="G106">
        <v>1</v>
      </c>
    </row>
    <row r="107" spans="1:7" x14ac:dyDescent="0.25">
      <c r="A107" s="7" t="s">
        <v>2092</v>
      </c>
      <c r="E107">
        <v>1</v>
      </c>
      <c r="G107">
        <v>1</v>
      </c>
    </row>
    <row r="108" spans="1:7" x14ac:dyDescent="0.25">
      <c r="A108" s="7" t="s">
        <v>2373</v>
      </c>
      <c r="E108">
        <v>1</v>
      </c>
      <c r="G108">
        <v>1</v>
      </c>
    </row>
    <row r="109" spans="1:7" x14ac:dyDescent="0.25">
      <c r="A109" s="7" t="s">
        <v>2831</v>
      </c>
      <c r="C109">
        <v>1</v>
      </c>
      <c r="G109">
        <v>1</v>
      </c>
    </row>
    <row r="110" spans="1:7" x14ac:dyDescent="0.25">
      <c r="A110" s="7" t="s">
        <v>2431</v>
      </c>
      <c r="C110">
        <v>1</v>
      </c>
      <c r="G110">
        <v>1</v>
      </c>
    </row>
    <row r="111" spans="1:7" x14ac:dyDescent="0.25">
      <c r="A111" s="7" t="s">
        <v>2222</v>
      </c>
      <c r="E111">
        <v>1</v>
      </c>
      <c r="G111">
        <v>1</v>
      </c>
    </row>
    <row r="112" spans="1:7" x14ac:dyDescent="0.25">
      <c r="A112" s="7" t="s">
        <v>2883</v>
      </c>
      <c r="E112">
        <v>1</v>
      </c>
      <c r="G112">
        <v>1</v>
      </c>
    </row>
    <row r="113" spans="1:7" x14ac:dyDescent="0.25">
      <c r="A113" s="7" t="s">
        <v>2954</v>
      </c>
      <c r="C113">
        <v>1</v>
      </c>
      <c r="G113">
        <v>1</v>
      </c>
    </row>
    <row r="114" spans="1:7" x14ac:dyDescent="0.25">
      <c r="A114" s="7" t="s">
        <v>2779</v>
      </c>
      <c r="E114">
        <v>1</v>
      </c>
      <c r="G114">
        <v>1</v>
      </c>
    </row>
    <row r="115" spans="1:7" x14ac:dyDescent="0.25">
      <c r="A115" s="7" t="s">
        <v>2146</v>
      </c>
      <c r="B115">
        <v>1</v>
      </c>
      <c r="G115">
        <v>1</v>
      </c>
    </row>
    <row r="116" spans="1:7" x14ac:dyDescent="0.25">
      <c r="A116" s="7" t="s">
        <v>2255</v>
      </c>
      <c r="E116">
        <v>1</v>
      </c>
      <c r="G116">
        <v>1</v>
      </c>
    </row>
    <row r="117" spans="1:7" x14ac:dyDescent="0.25">
      <c r="A117" s="7" t="s">
        <v>2411</v>
      </c>
      <c r="C117">
        <v>1</v>
      </c>
      <c r="G117">
        <v>1</v>
      </c>
    </row>
    <row r="118" spans="1:7" x14ac:dyDescent="0.25">
      <c r="A118" s="7" t="s">
        <v>2143</v>
      </c>
      <c r="E118">
        <v>1</v>
      </c>
      <c r="G118">
        <v>1</v>
      </c>
    </row>
    <row r="119" spans="1:7" x14ac:dyDescent="0.25">
      <c r="A119" s="7" t="s">
        <v>2816</v>
      </c>
      <c r="C119">
        <v>1</v>
      </c>
      <c r="G119">
        <v>1</v>
      </c>
    </row>
    <row r="120" spans="1:7" x14ac:dyDescent="0.25">
      <c r="A120" s="7" t="s">
        <v>2176</v>
      </c>
      <c r="E120">
        <v>1</v>
      </c>
      <c r="G120">
        <v>1</v>
      </c>
    </row>
    <row r="121" spans="1:7" x14ac:dyDescent="0.25">
      <c r="A121" s="7" t="s">
        <v>2926</v>
      </c>
      <c r="E121">
        <v>1</v>
      </c>
      <c r="G121">
        <v>1</v>
      </c>
    </row>
    <row r="122" spans="1:7" x14ac:dyDescent="0.25">
      <c r="A122" s="7" t="s">
        <v>2451</v>
      </c>
      <c r="E122">
        <v>1</v>
      </c>
      <c r="G122">
        <v>1</v>
      </c>
    </row>
    <row r="123" spans="1:7" x14ac:dyDescent="0.25">
      <c r="A123" s="7" t="s">
        <v>2413</v>
      </c>
      <c r="B123">
        <v>1</v>
      </c>
      <c r="G123">
        <v>1</v>
      </c>
    </row>
    <row r="124" spans="1:7" x14ac:dyDescent="0.25">
      <c r="A124" s="7" t="s">
        <v>2462</v>
      </c>
      <c r="C124">
        <v>1</v>
      </c>
      <c r="E124">
        <v>1</v>
      </c>
      <c r="G124">
        <v>2</v>
      </c>
    </row>
    <row r="125" spans="1:7" x14ac:dyDescent="0.25">
      <c r="A125" s="7" t="s">
        <v>2770</v>
      </c>
      <c r="C125">
        <v>1</v>
      </c>
      <c r="G125">
        <v>1</v>
      </c>
    </row>
    <row r="126" spans="1:7" x14ac:dyDescent="0.25">
      <c r="A126" s="7" t="s">
        <v>2482</v>
      </c>
      <c r="E126">
        <v>1</v>
      </c>
      <c r="G126">
        <v>1</v>
      </c>
    </row>
    <row r="127" spans="1:7" x14ac:dyDescent="0.25">
      <c r="A127" s="7" t="s">
        <v>2314</v>
      </c>
      <c r="C127">
        <v>1</v>
      </c>
      <c r="G127">
        <v>1</v>
      </c>
    </row>
    <row r="128" spans="1:7" x14ac:dyDescent="0.25">
      <c r="A128" s="7" t="s">
        <v>2260</v>
      </c>
      <c r="B128">
        <v>1</v>
      </c>
      <c r="C128">
        <v>1</v>
      </c>
      <c r="G128">
        <v>2</v>
      </c>
    </row>
    <row r="129" spans="1:7" x14ac:dyDescent="0.25">
      <c r="A129" s="7" t="s">
        <v>2562</v>
      </c>
      <c r="E129">
        <v>1</v>
      </c>
      <c r="G129">
        <v>1</v>
      </c>
    </row>
    <row r="130" spans="1:7" x14ac:dyDescent="0.25">
      <c r="A130" s="7" t="s">
        <v>2147</v>
      </c>
      <c r="C130">
        <v>1</v>
      </c>
      <c r="G130">
        <v>1</v>
      </c>
    </row>
    <row r="131" spans="1:7" x14ac:dyDescent="0.25">
      <c r="A131" s="7" t="s">
        <v>2348</v>
      </c>
      <c r="E131">
        <v>1</v>
      </c>
      <c r="G131">
        <v>1</v>
      </c>
    </row>
    <row r="132" spans="1:7" x14ac:dyDescent="0.25">
      <c r="A132" s="7" t="s">
        <v>2121</v>
      </c>
      <c r="E132">
        <v>1</v>
      </c>
      <c r="G132">
        <v>1</v>
      </c>
    </row>
    <row r="133" spans="1:7" x14ac:dyDescent="0.25">
      <c r="A133" s="7" t="s">
        <v>2948</v>
      </c>
      <c r="E133">
        <v>1</v>
      </c>
      <c r="G133">
        <v>1</v>
      </c>
    </row>
    <row r="134" spans="1:7" x14ac:dyDescent="0.25">
      <c r="A134" s="7" t="s">
        <v>2160</v>
      </c>
      <c r="B134">
        <v>1</v>
      </c>
      <c r="G134">
        <v>1</v>
      </c>
    </row>
    <row r="135" spans="1:7" x14ac:dyDescent="0.25">
      <c r="A135" s="7" t="s">
        <v>2778</v>
      </c>
      <c r="E135">
        <v>1</v>
      </c>
      <c r="G135">
        <v>1</v>
      </c>
    </row>
    <row r="136" spans="1:7" x14ac:dyDescent="0.25">
      <c r="A136" s="7" t="s">
        <v>2088</v>
      </c>
      <c r="E136">
        <v>1</v>
      </c>
      <c r="G136">
        <v>1</v>
      </c>
    </row>
    <row r="137" spans="1:7" x14ac:dyDescent="0.25">
      <c r="A137" s="7" t="s">
        <v>2118</v>
      </c>
      <c r="E137">
        <v>1</v>
      </c>
      <c r="G137">
        <v>1</v>
      </c>
    </row>
    <row r="138" spans="1:7" x14ac:dyDescent="0.25">
      <c r="A138" s="7" t="s">
        <v>2448</v>
      </c>
      <c r="B138">
        <v>1</v>
      </c>
      <c r="G138">
        <v>1</v>
      </c>
    </row>
    <row r="139" spans="1:7" x14ac:dyDescent="0.25">
      <c r="A139" s="7" t="s">
        <v>2258</v>
      </c>
      <c r="E139">
        <v>1</v>
      </c>
      <c r="G139">
        <v>1</v>
      </c>
    </row>
    <row r="140" spans="1:7" x14ac:dyDescent="0.25">
      <c r="A140" s="7" t="s">
        <v>2867</v>
      </c>
      <c r="E140">
        <v>1</v>
      </c>
      <c r="G140">
        <v>1</v>
      </c>
    </row>
    <row r="141" spans="1:7" x14ac:dyDescent="0.25">
      <c r="A141" s="7" t="s">
        <v>2235</v>
      </c>
      <c r="E141">
        <v>2</v>
      </c>
      <c r="G141">
        <v>2</v>
      </c>
    </row>
    <row r="142" spans="1:7" x14ac:dyDescent="0.25">
      <c r="A142" s="7" t="s">
        <v>2902</v>
      </c>
      <c r="C142">
        <v>1</v>
      </c>
      <c r="G142">
        <v>1</v>
      </c>
    </row>
    <row r="143" spans="1:7" x14ac:dyDescent="0.25">
      <c r="A143" s="7" t="s">
        <v>2298</v>
      </c>
      <c r="C143">
        <v>1</v>
      </c>
      <c r="G143">
        <v>1</v>
      </c>
    </row>
    <row r="144" spans="1:7" x14ac:dyDescent="0.25">
      <c r="A144" s="7" t="s">
        <v>2418</v>
      </c>
      <c r="E144">
        <v>1</v>
      </c>
      <c r="G144">
        <v>1</v>
      </c>
    </row>
    <row r="145" spans="1:7" x14ac:dyDescent="0.25">
      <c r="A145" s="7" t="s">
        <v>2523</v>
      </c>
      <c r="E145">
        <v>1</v>
      </c>
      <c r="G145">
        <v>1</v>
      </c>
    </row>
    <row r="146" spans="1:7" x14ac:dyDescent="0.25">
      <c r="A146" s="7" t="s">
        <v>2577</v>
      </c>
      <c r="C146">
        <v>1</v>
      </c>
      <c r="G146">
        <v>1</v>
      </c>
    </row>
    <row r="147" spans="1:7" x14ac:dyDescent="0.25">
      <c r="A147" s="7" t="s">
        <v>2838</v>
      </c>
      <c r="D147">
        <v>1</v>
      </c>
      <c r="G147">
        <v>1</v>
      </c>
    </row>
    <row r="148" spans="1:7" x14ac:dyDescent="0.25">
      <c r="A148" s="7" t="s">
        <v>2783</v>
      </c>
      <c r="E148">
        <v>1</v>
      </c>
      <c r="G148">
        <v>1</v>
      </c>
    </row>
    <row r="149" spans="1:7" x14ac:dyDescent="0.25">
      <c r="A149" s="7" t="s">
        <v>2133</v>
      </c>
      <c r="E149">
        <v>1</v>
      </c>
      <c r="G149">
        <v>1</v>
      </c>
    </row>
    <row r="150" spans="1:7" x14ac:dyDescent="0.25">
      <c r="A150" s="7" t="s">
        <v>2329</v>
      </c>
      <c r="C150">
        <v>1</v>
      </c>
      <c r="E150">
        <v>1</v>
      </c>
      <c r="G150">
        <v>2</v>
      </c>
    </row>
    <row r="151" spans="1:7" x14ac:dyDescent="0.25">
      <c r="A151" s="7" t="s">
        <v>2752</v>
      </c>
      <c r="C151">
        <v>1</v>
      </c>
      <c r="G151">
        <v>1</v>
      </c>
    </row>
    <row r="152" spans="1:7" x14ac:dyDescent="0.25">
      <c r="A152" s="7" t="s">
        <v>2500</v>
      </c>
      <c r="C152">
        <v>1</v>
      </c>
      <c r="G152">
        <v>1</v>
      </c>
    </row>
    <row r="153" spans="1:7" x14ac:dyDescent="0.25">
      <c r="A153" s="7" t="s">
        <v>2159</v>
      </c>
      <c r="E153">
        <v>1</v>
      </c>
      <c r="G153">
        <v>1</v>
      </c>
    </row>
    <row r="154" spans="1:7" x14ac:dyDescent="0.25">
      <c r="A154" s="7" t="s">
        <v>2649</v>
      </c>
      <c r="C154">
        <v>1</v>
      </c>
      <c r="G154">
        <v>1</v>
      </c>
    </row>
    <row r="155" spans="1:7" x14ac:dyDescent="0.25">
      <c r="A155" s="7" t="s">
        <v>2544</v>
      </c>
      <c r="E155">
        <v>1</v>
      </c>
      <c r="G155">
        <v>1</v>
      </c>
    </row>
    <row r="156" spans="1:7" x14ac:dyDescent="0.25">
      <c r="A156" s="7" t="s">
        <v>2734</v>
      </c>
      <c r="E156">
        <v>1</v>
      </c>
      <c r="G156">
        <v>1</v>
      </c>
    </row>
    <row r="157" spans="1:7" x14ac:dyDescent="0.25">
      <c r="A157" s="7" t="s">
        <v>2619</v>
      </c>
      <c r="E157">
        <v>1</v>
      </c>
      <c r="G157">
        <v>1</v>
      </c>
    </row>
    <row r="158" spans="1:7" x14ac:dyDescent="0.25">
      <c r="A158" s="7" t="s">
        <v>2211</v>
      </c>
      <c r="C158">
        <v>1</v>
      </c>
      <c r="G158">
        <v>1</v>
      </c>
    </row>
    <row r="159" spans="1:7" x14ac:dyDescent="0.25">
      <c r="A159" s="7" t="s">
        <v>2457</v>
      </c>
      <c r="E159">
        <v>1</v>
      </c>
      <c r="G159">
        <v>1</v>
      </c>
    </row>
    <row r="160" spans="1:7" x14ac:dyDescent="0.25">
      <c r="A160" s="7" t="s">
        <v>2120</v>
      </c>
      <c r="E160">
        <v>1</v>
      </c>
      <c r="G160">
        <v>1</v>
      </c>
    </row>
    <row r="161" spans="1:7" x14ac:dyDescent="0.25">
      <c r="A161" s="7" t="s">
        <v>2556</v>
      </c>
      <c r="C161">
        <v>1</v>
      </c>
      <c r="G161">
        <v>1</v>
      </c>
    </row>
    <row r="162" spans="1:7" x14ac:dyDescent="0.25">
      <c r="A162" s="7" t="s">
        <v>2910</v>
      </c>
      <c r="C162">
        <v>1</v>
      </c>
      <c r="G162">
        <v>1</v>
      </c>
    </row>
    <row r="163" spans="1:7" x14ac:dyDescent="0.25">
      <c r="A163" s="7" t="s">
        <v>2251</v>
      </c>
      <c r="C163">
        <v>1</v>
      </c>
      <c r="G163">
        <v>1</v>
      </c>
    </row>
    <row r="164" spans="1:7" x14ac:dyDescent="0.25">
      <c r="A164" s="7" t="s">
        <v>2801</v>
      </c>
      <c r="C164">
        <v>1</v>
      </c>
      <c r="G164">
        <v>1</v>
      </c>
    </row>
    <row r="165" spans="1:7" x14ac:dyDescent="0.25">
      <c r="A165" s="7" t="s">
        <v>2340</v>
      </c>
      <c r="C165">
        <v>1</v>
      </c>
      <c r="G165">
        <v>1</v>
      </c>
    </row>
    <row r="166" spans="1:7" x14ac:dyDescent="0.25">
      <c r="A166" s="7" t="s">
        <v>2106</v>
      </c>
      <c r="E166">
        <v>1</v>
      </c>
      <c r="G166">
        <v>1</v>
      </c>
    </row>
    <row r="167" spans="1:7" x14ac:dyDescent="0.25">
      <c r="A167" s="7" t="s">
        <v>2716</v>
      </c>
      <c r="C167">
        <v>1</v>
      </c>
      <c r="G167">
        <v>1</v>
      </c>
    </row>
    <row r="168" spans="1:7" x14ac:dyDescent="0.25">
      <c r="A168" s="7" t="s">
        <v>2496</v>
      </c>
      <c r="E168">
        <v>1</v>
      </c>
      <c r="G168">
        <v>1</v>
      </c>
    </row>
    <row r="169" spans="1:7" x14ac:dyDescent="0.25">
      <c r="A169" s="7" t="s">
        <v>2161</v>
      </c>
      <c r="E169">
        <v>1</v>
      </c>
      <c r="G169">
        <v>1</v>
      </c>
    </row>
    <row r="170" spans="1:7" x14ac:dyDescent="0.25">
      <c r="A170" s="7" t="s">
        <v>2885</v>
      </c>
      <c r="E170">
        <v>1</v>
      </c>
      <c r="G170">
        <v>1</v>
      </c>
    </row>
    <row r="171" spans="1:7" x14ac:dyDescent="0.25">
      <c r="A171" s="7" t="s">
        <v>2097</v>
      </c>
      <c r="C171">
        <v>1</v>
      </c>
      <c r="G171">
        <v>1</v>
      </c>
    </row>
    <row r="172" spans="1:7" x14ac:dyDescent="0.25">
      <c r="A172" s="7" t="s">
        <v>2228</v>
      </c>
      <c r="E172">
        <v>1</v>
      </c>
      <c r="G172">
        <v>1</v>
      </c>
    </row>
    <row r="173" spans="1:7" x14ac:dyDescent="0.25">
      <c r="A173" s="7" t="s">
        <v>2613</v>
      </c>
      <c r="C173">
        <v>1</v>
      </c>
      <c r="G173">
        <v>1</v>
      </c>
    </row>
    <row r="174" spans="1:7" x14ac:dyDescent="0.25">
      <c r="A174" s="7" t="s">
        <v>2751</v>
      </c>
      <c r="D174">
        <v>1</v>
      </c>
      <c r="G174">
        <v>1</v>
      </c>
    </row>
    <row r="175" spans="1:7" x14ac:dyDescent="0.25">
      <c r="A175" s="7" t="s">
        <v>2826</v>
      </c>
      <c r="C175">
        <v>1</v>
      </c>
      <c r="G175">
        <v>1</v>
      </c>
    </row>
    <row r="176" spans="1:7" x14ac:dyDescent="0.25">
      <c r="A176" s="7" t="s">
        <v>2525</v>
      </c>
      <c r="C176">
        <v>1</v>
      </c>
      <c r="G176">
        <v>1</v>
      </c>
    </row>
    <row r="177" spans="1:7" x14ac:dyDescent="0.25">
      <c r="A177" s="7" t="s">
        <v>2755</v>
      </c>
      <c r="C177">
        <v>1</v>
      </c>
      <c r="G177">
        <v>1</v>
      </c>
    </row>
    <row r="178" spans="1:7" x14ac:dyDescent="0.25">
      <c r="A178" s="7" t="s">
        <v>2149</v>
      </c>
      <c r="E178">
        <v>1</v>
      </c>
      <c r="G178">
        <v>1</v>
      </c>
    </row>
    <row r="179" spans="1:7" x14ac:dyDescent="0.25">
      <c r="A179" s="7" t="s">
        <v>2582</v>
      </c>
      <c r="E179">
        <v>1</v>
      </c>
      <c r="G179">
        <v>1</v>
      </c>
    </row>
    <row r="180" spans="1:7" x14ac:dyDescent="0.25">
      <c r="A180" s="7" t="s">
        <v>2246</v>
      </c>
      <c r="E180">
        <v>1</v>
      </c>
      <c r="G180">
        <v>1</v>
      </c>
    </row>
    <row r="181" spans="1:7" x14ac:dyDescent="0.25">
      <c r="A181" s="7" t="s">
        <v>2655</v>
      </c>
      <c r="E181">
        <v>1</v>
      </c>
      <c r="G181">
        <v>1</v>
      </c>
    </row>
    <row r="182" spans="1:7" x14ac:dyDescent="0.25">
      <c r="A182" s="7" t="s">
        <v>2862</v>
      </c>
      <c r="E182">
        <v>1</v>
      </c>
      <c r="G182">
        <v>1</v>
      </c>
    </row>
    <row r="183" spans="1:7" x14ac:dyDescent="0.25">
      <c r="A183" s="7" t="s">
        <v>2632</v>
      </c>
      <c r="C183">
        <v>1</v>
      </c>
      <c r="G183">
        <v>1</v>
      </c>
    </row>
    <row r="184" spans="1:7" x14ac:dyDescent="0.25">
      <c r="A184" s="7" t="s">
        <v>2679</v>
      </c>
      <c r="C184">
        <v>1</v>
      </c>
      <c r="G184">
        <v>1</v>
      </c>
    </row>
    <row r="185" spans="1:7" x14ac:dyDescent="0.25">
      <c r="A185" s="7" t="s">
        <v>2931</v>
      </c>
      <c r="E185">
        <v>1</v>
      </c>
      <c r="G185">
        <v>1</v>
      </c>
    </row>
    <row r="186" spans="1:7" x14ac:dyDescent="0.25">
      <c r="A186" s="7" t="s">
        <v>2391</v>
      </c>
      <c r="C186">
        <v>1</v>
      </c>
      <c r="G186">
        <v>1</v>
      </c>
    </row>
    <row r="187" spans="1:7" x14ac:dyDescent="0.25">
      <c r="A187" s="7" t="s">
        <v>2244</v>
      </c>
      <c r="E187">
        <v>1</v>
      </c>
      <c r="G187">
        <v>1</v>
      </c>
    </row>
    <row r="188" spans="1:7" x14ac:dyDescent="0.25">
      <c r="A188" s="7" t="s">
        <v>2178</v>
      </c>
      <c r="C188">
        <v>1</v>
      </c>
      <c r="G188">
        <v>1</v>
      </c>
    </row>
    <row r="189" spans="1:7" x14ac:dyDescent="0.25">
      <c r="A189" s="7" t="s">
        <v>2406</v>
      </c>
      <c r="B189">
        <v>1</v>
      </c>
      <c r="G189">
        <v>1</v>
      </c>
    </row>
    <row r="190" spans="1:7" x14ac:dyDescent="0.25">
      <c r="A190" s="7" t="s">
        <v>2702</v>
      </c>
      <c r="C190">
        <v>1</v>
      </c>
      <c r="G190">
        <v>1</v>
      </c>
    </row>
    <row r="191" spans="1:7" x14ac:dyDescent="0.25">
      <c r="A191" s="7" t="s">
        <v>2542</v>
      </c>
      <c r="E191">
        <v>2</v>
      </c>
      <c r="G191">
        <v>2</v>
      </c>
    </row>
    <row r="192" spans="1:7" x14ac:dyDescent="0.25">
      <c r="A192" s="7" t="s">
        <v>2785</v>
      </c>
      <c r="C192">
        <v>1</v>
      </c>
      <c r="G192">
        <v>1</v>
      </c>
    </row>
    <row r="193" spans="1:7" x14ac:dyDescent="0.25">
      <c r="A193" s="7" t="s">
        <v>2640</v>
      </c>
      <c r="E193">
        <v>2</v>
      </c>
      <c r="G193">
        <v>2</v>
      </c>
    </row>
    <row r="194" spans="1:7" x14ac:dyDescent="0.25">
      <c r="A194" s="7" t="s">
        <v>2359</v>
      </c>
      <c r="B194">
        <v>1</v>
      </c>
      <c r="E194">
        <v>1</v>
      </c>
      <c r="G194">
        <v>2</v>
      </c>
    </row>
    <row r="195" spans="1:7" x14ac:dyDescent="0.25">
      <c r="A195" s="7" t="s">
        <v>2545</v>
      </c>
      <c r="E195">
        <v>1</v>
      </c>
      <c r="G195">
        <v>1</v>
      </c>
    </row>
    <row r="196" spans="1:7" x14ac:dyDescent="0.25">
      <c r="A196" s="7" t="s">
        <v>2945</v>
      </c>
      <c r="C196">
        <v>1</v>
      </c>
      <c r="G196">
        <v>1</v>
      </c>
    </row>
    <row r="197" spans="1:7" x14ac:dyDescent="0.25">
      <c r="A197" s="7" t="s">
        <v>2841</v>
      </c>
      <c r="C197">
        <v>1</v>
      </c>
      <c r="G197">
        <v>1</v>
      </c>
    </row>
    <row r="198" spans="1:7" x14ac:dyDescent="0.25">
      <c r="A198" s="7" t="s">
        <v>2579</v>
      </c>
      <c r="C198">
        <v>1</v>
      </c>
      <c r="G198">
        <v>1</v>
      </c>
    </row>
    <row r="199" spans="1:7" x14ac:dyDescent="0.25">
      <c r="A199" s="7" t="s">
        <v>2567</v>
      </c>
      <c r="E199">
        <v>1</v>
      </c>
      <c r="G199">
        <v>1</v>
      </c>
    </row>
    <row r="200" spans="1:7" x14ac:dyDescent="0.25">
      <c r="A200" s="7" t="s">
        <v>2575</v>
      </c>
      <c r="C200">
        <v>1</v>
      </c>
      <c r="G200">
        <v>1</v>
      </c>
    </row>
    <row r="201" spans="1:7" x14ac:dyDescent="0.25">
      <c r="A201" s="7" t="s">
        <v>2377</v>
      </c>
      <c r="C201">
        <v>1</v>
      </c>
      <c r="G201">
        <v>1</v>
      </c>
    </row>
    <row r="202" spans="1:7" x14ac:dyDescent="0.25">
      <c r="A202" s="7" t="s">
        <v>2312</v>
      </c>
      <c r="C202">
        <v>1</v>
      </c>
      <c r="G202">
        <v>1</v>
      </c>
    </row>
    <row r="203" spans="1:7" x14ac:dyDescent="0.25">
      <c r="A203" s="7" t="s">
        <v>2511</v>
      </c>
      <c r="E203">
        <v>1</v>
      </c>
      <c r="G203">
        <v>1</v>
      </c>
    </row>
    <row r="204" spans="1:7" x14ac:dyDescent="0.25">
      <c r="A204" s="7" t="s">
        <v>2463</v>
      </c>
      <c r="E204">
        <v>1</v>
      </c>
      <c r="G204">
        <v>1</v>
      </c>
    </row>
    <row r="205" spans="1:7" x14ac:dyDescent="0.25">
      <c r="A205" s="7" t="s">
        <v>2333</v>
      </c>
      <c r="E205">
        <v>1</v>
      </c>
      <c r="G205">
        <v>1</v>
      </c>
    </row>
    <row r="206" spans="1:7" x14ac:dyDescent="0.25">
      <c r="A206" s="7" t="s">
        <v>2495</v>
      </c>
      <c r="E206">
        <v>1</v>
      </c>
      <c r="G206">
        <v>1</v>
      </c>
    </row>
    <row r="207" spans="1:7" x14ac:dyDescent="0.25">
      <c r="A207" s="7" t="s">
        <v>2512</v>
      </c>
      <c r="C207">
        <v>1</v>
      </c>
      <c r="G207">
        <v>1</v>
      </c>
    </row>
    <row r="208" spans="1:7" x14ac:dyDescent="0.25">
      <c r="A208" s="7" t="s">
        <v>2299</v>
      </c>
      <c r="E208">
        <v>1</v>
      </c>
      <c r="G208">
        <v>1</v>
      </c>
    </row>
    <row r="209" spans="1:7" x14ac:dyDescent="0.25">
      <c r="A209" s="7" t="s">
        <v>2494</v>
      </c>
      <c r="C209">
        <v>1</v>
      </c>
      <c r="G209">
        <v>1</v>
      </c>
    </row>
    <row r="210" spans="1:7" x14ac:dyDescent="0.25">
      <c r="A210" s="7" t="s">
        <v>2668</v>
      </c>
      <c r="E210">
        <v>1</v>
      </c>
      <c r="G210">
        <v>1</v>
      </c>
    </row>
    <row r="211" spans="1:7" x14ac:dyDescent="0.25">
      <c r="A211" s="7" t="s">
        <v>2481</v>
      </c>
      <c r="C211">
        <v>1</v>
      </c>
      <c r="G211">
        <v>1</v>
      </c>
    </row>
    <row r="212" spans="1:7" x14ac:dyDescent="0.25">
      <c r="A212" s="7" t="s">
        <v>2241</v>
      </c>
      <c r="B212">
        <v>1</v>
      </c>
      <c r="C212">
        <v>1</v>
      </c>
      <c r="G212">
        <v>2</v>
      </c>
    </row>
    <row r="213" spans="1:7" x14ac:dyDescent="0.25">
      <c r="A213" s="7" t="s">
        <v>2536</v>
      </c>
      <c r="E213">
        <v>1</v>
      </c>
      <c r="G213">
        <v>1</v>
      </c>
    </row>
    <row r="214" spans="1:7" x14ac:dyDescent="0.25">
      <c r="A214" s="7" t="s">
        <v>2942</v>
      </c>
      <c r="C214">
        <v>1</v>
      </c>
      <c r="G214">
        <v>1</v>
      </c>
    </row>
    <row r="215" spans="1:7" x14ac:dyDescent="0.25">
      <c r="A215" s="7" t="s">
        <v>2395</v>
      </c>
      <c r="E215">
        <v>1</v>
      </c>
      <c r="G215">
        <v>1</v>
      </c>
    </row>
    <row r="216" spans="1:7" x14ac:dyDescent="0.25">
      <c r="A216" s="7" t="s">
        <v>2573</v>
      </c>
      <c r="C216">
        <v>1</v>
      </c>
      <c r="G216">
        <v>1</v>
      </c>
    </row>
    <row r="217" spans="1:7" x14ac:dyDescent="0.25">
      <c r="A217" s="7" t="s">
        <v>2547</v>
      </c>
      <c r="C217">
        <v>1</v>
      </c>
      <c r="G217">
        <v>1</v>
      </c>
    </row>
    <row r="218" spans="1:7" x14ac:dyDescent="0.25">
      <c r="A218" s="7" t="s">
        <v>2769</v>
      </c>
      <c r="C218">
        <v>1</v>
      </c>
      <c r="G218">
        <v>1</v>
      </c>
    </row>
    <row r="219" spans="1:7" x14ac:dyDescent="0.25">
      <c r="A219" s="7" t="s">
        <v>2240</v>
      </c>
      <c r="C219">
        <v>1</v>
      </c>
      <c r="G219">
        <v>1</v>
      </c>
    </row>
    <row r="220" spans="1:7" x14ac:dyDescent="0.25">
      <c r="A220" s="7" t="s">
        <v>2460</v>
      </c>
      <c r="E220">
        <v>1</v>
      </c>
      <c r="G220">
        <v>1</v>
      </c>
    </row>
    <row r="221" spans="1:7" x14ac:dyDescent="0.25">
      <c r="A221" s="7" t="s">
        <v>2789</v>
      </c>
      <c r="C221">
        <v>1</v>
      </c>
      <c r="G221">
        <v>1</v>
      </c>
    </row>
    <row r="222" spans="1:7" x14ac:dyDescent="0.25">
      <c r="A222" s="7" t="s">
        <v>2304</v>
      </c>
      <c r="C222">
        <v>1</v>
      </c>
      <c r="G222">
        <v>1</v>
      </c>
    </row>
    <row r="223" spans="1:7" x14ac:dyDescent="0.25">
      <c r="A223" s="7" t="s">
        <v>2615</v>
      </c>
      <c r="B223">
        <v>1</v>
      </c>
      <c r="G223">
        <v>1</v>
      </c>
    </row>
    <row r="224" spans="1:7" x14ac:dyDescent="0.25">
      <c r="A224" s="7" t="s">
        <v>2131</v>
      </c>
      <c r="E224">
        <v>1</v>
      </c>
      <c r="G224">
        <v>1</v>
      </c>
    </row>
    <row r="225" spans="1:7" x14ac:dyDescent="0.25">
      <c r="A225" s="7" t="s">
        <v>2543</v>
      </c>
      <c r="C225">
        <v>1</v>
      </c>
      <c r="G225">
        <v>1</v>
      </c>
    </row>
    <row r="226" spans="1:7" x14ac:dyDescent="0.25">
      <c r="A226" s="7" t="s">
        <v>2284</v>
      </c>
      <c r="C226">
        <v>1</v>
      </c>
      <c r="G226">
        <v>1</v>
      </c>
    </row>
    <row r="227" spans="1:7" x14ac:dyDescent="0.25">
      <c r="A227" s="7" t="s">
        <v>2642</v>
      </c>
      <c r="E227">
        <v>1</v>
      </c>
      <c r="G227">
        <v>1</v>
      </c>
    </row>
    <row r="228" spans="1:7" x14ac:dyDescent="0.25">
      <c r="A228" s="7" t="s">
        <v>2230</v>
      </c>
      <c r="C228">
        <v>1</v>
      </c>
      <c r="G228">
        <v>1</v>
      </c>
    </row>
    <row r="229" spans="1:7" x14ac:dyDescent="0.25">
      <c r="A229" s="7" t="s">
        <v>2715</v>
      </c>
      <c r="E229">
        <v>1</v>
      </c>
      <c r="G229">
        <v>1</v>
      </c>
    </row>
    <row r="230" spans="1:7" x14ac:dyDescent="0.25">
      <c r="A230" s="7" t="s">
        <v>2367</v>
      </c>
      <c r="E230">
        <v>1</v>
      </c>
      <c r="G230">
        <v>1</v>
      </c>
    </row>
    <row r="231" spans="1:7" x14ac:dyDescent="0.25">
      <c r="A231" s="7" t="s">
        <v>2232</v>
      </c>
      <c r="E231">
        <v>2</v>
      </c>
      <c r="G231">
        <v>2</v>
      </c>
    </row>
    <row r="232" spans="1:7" x14ac:dyDescent="0.25">
      <c r="A232" s="7" t="s">
        <v>2210</v>
      </c>
      <c r="E232">
        <v>1</v>
      </c>
      <c r="G232">
        <v>1</v>
      </c>
    </row>
    <row r="233" spans="1:7" x14ac:dyDescent="0.25">
      <c r="A233" s="7" t="s">
        <v>2650</v>
      </c>
      <c r="C233">
        <v>1</v>
      </c>
      <c r="G233">
        <v>1</v>
      </c>
    </row>
    <row r="234" spans="1:7" x14ac:dyDescent="0.25">
      <c r="A234" s="7" t="s">
        <v>2539</v>
      </c>
      <c r="E234">
        <v>1</v>
      </c>
      <c r="G234">
        <v>1</v>
      </c>
    </row>
    <row r="235" spans="1:7" x14ac:dyDescent="0.25">
      <c r="A235" s="7" t="s">
        <v>2626</v>
      </c>
      <c r="C235">
        <v>1</v>
      </c>
      <c r="E235">
        <v>1</v>
      </c>
      <c r="G235">
        <v>2</v>
      </c>
    </row>
    <row r="236" spans="1:7" x14ac:dyDescent="0.25">
      <c r="A236" s="7" t="s">
        <v>2780</v>
      </c>
      <c r="E236">
        <v>1</v>
      </c>
      <c r="G236">
        <v>1</v>
      </c>
    </row>
    <row r="237" spans="1:7" x14ac:dyDescent="0.25">
      <c r="A237" s="7" t="s">
        <v>2195</v>
      </c>
      <c r="C237">
        <v>1</v>
      </c>
      <c r="G237">
        <v>1</v>
      </c>
    </row>
    <row r="238" spans="1:7" x14ac:dyDescent="0.25">
      <c r="A238" s="7" t="s">
        <v>2357</v>
      </c>
      <c r="B238">
        <v>1</v>
      </c>
      <c r="E238">
        <v>1</v>
      </c>
      <c r="G238">
        <v>2</v>
      </c>
    </row>
    <row r="239" spans="1:7" x14ac:dyDescent="0.25">
      <c r="A239" s="7" t="s">
        <v>2502</v>
      </c>
      <c r="E239">
        <v>1</v>
      </c>
      <c r="G239">
        <v>1</v>
      </c>
    </row>
    <row r="240" spans="1:7" x14ac:dyDescent="0.25">
      <c r="A240" s="7" t="s">
        <v>2928</v>
      </c>
      <c r="B240">
        <v>1</v>
      </c>
      <c r="G240">
        <v>1</v>
      </c>
    </row>
    <row r="241" spans="1:7" x14ac:dyDescent="0.25">
      <c r="A241" s="7" t="s">
        <v>2263</v>
      </c>
      <c r="C241">
        <v>1</v>
      </c>
      <c r="G241">
        <v>1</v>
      </c>
    </row>
    <row r="242" spans="1:7" x14ac:dyDescent="0.25">
      <c r="A242" s="7" t="s">
        <v>2296</v>
      </c>
      <c r="C242">
        <v>1</v>
      </c>
      <c r="G242">
        <v>1</v>
      </c>
    </row>
    <row r="243" spans="1:7" x14ac:dyDescent="0.25">
      <c r="A243" s="7" t="s">
        <v>2924</v>
      </c>
      <c r="D243">
        <v>1</v>
      </c>
      <c r="G243">
        <v>1</v>
      </c>
    </row>
    <row r="244" spans="1:7" x14ac:dyDescent="0.25">
      <c r="A244" s="7" t="s">
        <v>2537</v>
      </c>
      <c r="D244">
        <v>1</v>
      </c>
      <c r="G244">
        <v>1</v>
      </c>
    </row>
    <row r="245" spans="1:7" x14ac:dyDescent="0.25">
      <c r="A245" s="7" t="s">
        <v>2625</v>
      </c>
      <c r="E245">
        <v>1</v>
      </c>
      <c r="G245">
        <v>1</v>
      </c>
    </row>
    <row r="246" spans="1:7" x14ac:dyDescent="0.25">
      <c r="A246" s="7" t="s">
        <v>2835</v>
      </c>
      <c r="E246">
        <v>1</v>
      </c>
      <c r="G246">
        <v>1</v>
      </c>
    </row>
    <row r="247" spans="1:7" x14ac:dyDescent="0.25">
      <c r="A247" s="7" t="s">
        <v>2376</v>
      </c>
      <c r="C247">
        <v>1</v>
      </c>
      <c r="E247">
        <v>1</v>
      </c>
      <c r="G247">
        <v>2</v>
      </c>
    </row>
    <row r="248" spans="1:7" x14ac:dyDescent="0.25">
      <c r="A248" s="7" t="s">
        <v>2600</v>
      </c>
      <c r="D248">
        <v>1</v>
      </c>
      <c r="G248">
        <v>1</v>
      </c>
    </row>
    <row r="249" spans="1:7" x14ac:dyDescent="0.25">
      <c r="A249" s="7" t="s">
        <v>2673</v>
      </c>
      <c r="C249">
        <v>1</v>
      </c>
      <c r="G249">
        <v>1</v>
      </c>
    </row>
    <row r="250" spans="1:7" x14ac:dyDescent="0.25">
      <c r="A250" s="7" t="s">
        <v>2703</v>
      </c>
      <c r="E250">
        <v>1</v>
      </c>
      <c r="G250">
        <v>1</v>
      </c>
    </row>
    <row r="251" spans="1:7" x14ac:dyDescent="0.25">
      <c r="A251" s="7" t="s">
        <v>2301</v>
      </c>
      <c r="E251">
        <v>1</v>
      </c>
      <c r="G251">
        <v>1</v>
      </c>
    </row>
    <row r="252" spans="1:7" x14ac:dyDescent="0.25">
      <c r="A252" s="7" t="s">
        <v>2419</v>
      </c>
      <c r="E252">
        <v>1</v>
      </c>
      <c r="G252">
        <v>1</v>
      </c>
    </row>
    <row r="253" spans="1:7" x14ac:dyDescent="0.25">
      <c r="A253" s="7" t="s">
        <v>2827</v>
      </c>
      <c r="E253">
        <v>1</v>
      </c>
      <c r="G253">
        <v>1</v>
      </c>
    </row>
    <row r="254" spans="1:7" x14ac:dyDescent="0.25">
      <c r="A254" s="7" t="s">
        <v>2712</v>
      </c>
      <c r="E254">
        <v>1</v>
      </c>
      <c r="G254">
        <v>1</v>
      </c>
    </row>
    <row r="255" spans="1:7" x14ac:dyDescent="0.25">
      <c r="A255" s="7" t="s">
        <v>2157</v>
      </c>
      <c r="C255">
        <v>1</v>
      </c>
      <c r="G255">
        <v>1</v>
      </c>
    </row>
    <row r="256" spans="1:7" x14ac:dyDescent="0.25">
      <c r="A256" s="7" t="s">
        <v>2758</v>
      </c>
      <c r="E256">
        <v>1</v>
      </c>
      <c r="G256">
        <v>1</v>
      </c>
    </row>
    <row r="257" spans="1:7" x14ac:dyDescent="0.25">
      <c r="A257" s="7" t="s">
        <v>2165</v>
      </c>
      <c r="C257">
        <v>1</v>
      </c>
      <c r="G257">
        <v>1</v>
      </c>
    </row>
    <row r="258" spans="1:7" x14ac:dyDescent="0.25">
      <c r="A258" s="7" t="s">
        <v>2488</v>
      </c>
      <c r="E258">
        <v>1</v>
      </c>
      <c r="G258">
        <v>1</v>
      </c>
    </row>
    <row r="259" spans="1:7" x14ac:dyDescent="0.25">
      <c r="A259" s="7" t="s">
        <v>2616</v>
      </c>
      <c r="C259">
        <v>1</v>
      </c>
      <c r="E259">
        <v>1</v>
      </c>
      <c r="G259">
        <v>2</v>
      </c>
    </row>
    <row r="260" spans="1:7" x14ac:dyDescent="0.25">
      <c r="A260" s="7" t="s">
        <v>2840</v>
      </c>
      <c r="C260">
        <v>1</v>
      </c>
      <c r="E260">
        <v>1</v>
      </c>
      <c r="G260">
        <v>2</v>
      </c>
    </row>
    <row r="261" spans="1:7" x14ac:dyDescent="0.25">
      <c r="A261" s="7" t="s">
        <v>2564</v>
      </c>
      <c r="E261">
        <v>3</v>
      </c>
      <c r="G261">
        <v>3</v>
      </c>
    </row>
    <row r="262" spans="1:7" x14ac:dyDescent="0.25">
      <c r="A262" s="7" t="s">
        <v>2487</v>
      </c>
      <c r="E262">
        <v>1</v>
      </c>
      <c r="G262">
        <v>1</v>
      </c>
    </row>
    <row r="263" spans="1:7" x14ac:dyDescent="0.25">
      <c r="A263" s="7" t="s">
        <v>2939</v>
      </c>
      <c r="E263">
        <v>1</v>
      </c>
      <c r="G263">
        <v>1</v>
      </c>
    </row>
    <row r="264" spans="1:7" x14ac:dyDescent="0.25">
      <c r="A264" s="7" t="s">
        <v>2282</v>
      </c>
      <c r="E264">
        <v>1</v>
      </c>
      <c r="G264">
        <v>1</v>
      </c>
    </row>
    <row r="265" spans="1:7" x14ac:dyDescent="0.25">
      <c r="A265" s="7" t="s">
        <v>2435</v>
      </c>
      <c r="C265">
        <v>1</v>
      </c>
      <c r="G265">
        <v>1</v>
      </c>
    </row>
    <row r="266" spans="1:7" x14ac:dyDescent="0.25">
      <c r="A266" s="7" t="s">
        <v>2505</v>
      </c>
      <c r="C266">
        <v>1</v>
      </c>
      <c r="E266">
        <v>1</v>
      </c>
      <c r="G266">
        <v>2</v>
      </c>
    </row>
    <row r="267" spans="1:7" x14ac:dyDescent="0.25">
      <c r="A267" s="7" t="s">
        <v>2453</v>
      </c>
      <c r="E267">
        <v>2</v>
      </c>
      <c r="G267">
        <v>2</v>
      </c>
    </row>
    <row r="268" spans="1:7" x14ac:dyDescent="0.25">
      <c r="A268" s="7" t="s">
        <v>2707</v>
      </c>
      <c r="E268">
        <v>2</v>
      </c>
      <c r="G268">
        <v>2</v>
      </c>
    </row>
    <row r="269" spans="1:7" x14ac:dyDescent="0.25">
      <c r="A269" s="7" t="s">
        <v>2738</v>
      </c>
      <c r="E269">
        <v>1</v>
      </c>
      <c r="G269">
        <v>1</v>
      </c>
    </row>
    <row r="270" spans="1:7" x14ac:dyDescent="0.25">
      <c r="A270" s="7" t="s">
        <v>2498</v>
      </c>
      <c r="B270">
        <v>1</v>
      </c>
      <c r="G270">
        <v>1</v>
      </c>
    </row>
    <row r="271" spans="1:7" x14ac:dyDescent="0.25">
      <c r="A271" s="7" t="s">
        <v>2718</v>
      </c>
      <c r="C271">
        <v>2</v>
      </c>
      <c r="G271">
        <v>2</v>
      </c>
    </row>
    <row r="272" spans="1:7" x14ac:dyDescent="0.25">
      <c r="A272" s="7" t="s">
        <v>2944</v>
      </c>
      <c r="E272">
        <v>1</v>
      </c>
      <c r="G272">
        <v>1</v>
      </c>
    </row>
    <row r="273" spans="1:7" x14ac:dyDescent="0.25">
      <c r="A273" s="7" t="s">
        <v>2341</v>
      </c>
      <c r="E273">
        <v>2</v>
      </c>
      <c r="G273">
        <v>2</v>
      </c>
    </row>
    <row r="274" spans="1:7" x14ac:dyDescent="0.25">
      <c r="A274" s="7" t="s">
        <v>2709</v>
      </c>
      <c r="E274">
        <v>1</v>
      </c>
      <c r="G274">
        <v>1</v>
      </c>
    </row>
    <row r="275" spans="1:7" x14ac:dyDescent="0.25">
      <c r="A275" s="7" t="s">
        <v>2934</v>
      </c>
      <c r="E275">
        <v>1</v>
      </c>
      <c r="G275">
        <v>1</v>
      </c>
    </row>
    <row r="276" spans="1:7" x14ac:dyDescent="0.25">
      <c r="A276" s="7" t="s">
        <v>2921</v>
      </c>
      <c r="B276">
        <v>1</v>
      </c>
      <c r="G276">
        <v>1</v>
      </c>
    </row>
    <row r="277" spans="1:7" x14ac:dyDescent="0.25">
      <c r="A277" s="7" t="s">
        <v>2729</v>
      </c>
      <c r="E277">
        <v>1</v>
      </c>
      <c r="G277">
        <v>1</v>
      </c>
    </row>
    <row r="278" spans="1:7" x14ac:dyDescent="0.25">
      <c r="A278" s="7" t="s">
        <v>2723</v>
      </c>
      <c r="E278">
        <v>1</v>
      </c>
      <c r="G278">
        <v>1</v>
      </c>
    </row>
    <row r="279" spans="1:7" x14ac:dyDescent="0.25">
      <c r="A279" s="7" t="s">
        <v>2138</v>
      </c>
      <c r="E279">
        <v>1</v>
      </c>
      <c r="G279">
        <v>1</v>
      </c>
    </row>
    <row r="280" spans="1:7" x14ac:dyDescent="0.25">
      <c r="A280" s="7" t="s">
        <v>2531</v>
      </c>
      <c r="E280">
        <v>1</v>
      </c>
      <c r="G280">
        <v>1</v>
      </c>
    </row>
    <row r="281" spans="1:7" x14ac:dyDescent="0.25">
      <c r="A281" s="7" t="s">
        <v>2173</v>
      </c>
      <c r="E281">
        <v>1</v>
      </c>
      <c r="G281">
        <v>1</v>
      </c>
    </row>
    <row r="282" spans="1:7" x14ac:dyDescent="0.25">
      <c r="A282" s="7" t="s">
        <v>2811</v>
      </c>
      <c r="C282">
        <v>1</v>
      </c>
      <c r="G282">
        <v>1</v>
      </c>
    </row>
    <row r="283" spans="1:7" x14ac:dyDescent="0.25">
      <c r="A283" s="7" t="s">
        <v>2158</v>
      </c>
      <c r="E283">
        <v>2</v>
      </c>
      <c r="G283">
        <v>2</v>
      </c>
    </row>
    <row r="284" spans="1:7" x14ac:dyDescent="0.25">
      <c r="A284" s="7" t="s">
        <v>2588</v>
      </c>
      <c r="E284">
        <v>1</v>
      </c>
      <c r="G284">
        <v>1</v>
      </c>
    </row>
    <row r="285" spans="1:7" x14ac:dyDescent="0.25">
      <c r="A285" s="7" t="s">
        <v>2142</v>
      </c>
      <c r="C285">
        <v>1</v>
      </c>
      <c r="E285">
        <v>1</v>
      </c>
      <c r="G285">
        <v>2</v>
      </c>
    </row>
    <row r="286" spans="1:7" x14ac:dyDescent="0.25">
      <c r="A286" s="7" t="s">
        <v>2415</v>
      </c>
      <c r="E286">
        <v>1</v>
      </c>
      <c r="G286">
        <v>1</v>
      </c>
    </row>
    <row r="287" spans="1:7" x14ac:dyDescent="0.25">
      <c r="A287" s="7" t="s">
        <v>2538</v>
      </c>
      <c r="E287">
        <v>1</v>
      </c>
      <c r="G287">
        <v>1</v>
      </c>
    </row>
    <row r="288" spans="1:7" x14ac:dyDescent="0.25">
      <c r="A288" s="7" t="s">
        <v>2955</v>
      </c>
      <c r="C288">
        <v>1</v>
      </c>
      <c r="G288">
        <v>1</v>
      </c>
    </row>
    <row r="289" spans="1:7" x14ac:dyDescent="0.25">
      <c r="A289" s="7" t="s">
        <v>2389</v>
      </c>
      <c r="E289">
        <v>1</v>
      </c>
      <c r="G289">
        <v>1</v>
      </c>
    </row>
    <row r="290" spans="1:7" x14ac:dyDescent="0.25">
      <c r="A290" s="7" t="s">
        <v>2680</v>
      </c>
      <c r="E290">
        <v>1</v>
      </c>
      <c r="G290">
        <v>1</v>
      </c>
    </row>
    <row r="291" spans="1:7" x14ac:dyDescent="0.25">
      <c r="A291" s="7" t="s">
        <v>2185</v>
      </c>
      <c r="E291">
        <v>1</v>
      </c>
      <c r="G291">
        <v>1</v>
      </c>
    </row>
    <row r="292" spans="1:7" x14ac:dyDescent="0.25">
      <c r="A292" s="7" t="s">
        <v>2748</v>
      </c>
      <c r="C292">
        <v>1</v>
      </c>
      <c r="G292">
        <v>1</v>
      </c>
    </row>
    <row r="293" spans="1:7" x14ac:dyDescent="0.25">
      <c r="A293" s="7" t="s">
        <v>2596</v>
      </c>
      <c r="E293">
        <v>1</v>
      </c>
      <c r="G293">
        <v>1</v>
      </c>
    </row>
    <row r="294" spans="1:7" x14ac:dyDescent="0.25">
      <c r="A294" s="7" t="s">
        <v>2733</v>
      </c>
      <c r="E294">
        <v>1</v>
      </c>
      <c r="G294">
        <v>1</v>
      </c>
    </row>
    <row r="295" spans="1:7" x14ac:dyDescent="0.25">
      <c r="A295" s="7" t="s">
        <v>2290</v>
      </c>
      <c r="E295">
        <v>1</v>
      </c>
      <c r="G295">
        <v>1</v>
      </c>
    </row>
    <row r="296" spans="1:7" x14ac:dyDescent="0.25">
      <c r="A296" s="7" t="s">
        <v>2852</v>
      </c>
      <c r="E296">
        <v>1</v>
      </c>
      <c r="G296">
        <v>1</v>
      </c>
    </row>
    <row r="297" spans="1:7" x14ac:dyDescent="0.25">
      <c r="A297" s="7" t="s">
        <v>2898</v>
      </c>
      <c r="C297">
        <v>1</v>
      </c>
      <c r="G297">
        <v>1</v>
      </c>
    </row>
    <row r="298" spans="1:7" x14ac:dyDescent="0.25">
      <c r="A298" s="7" t="s">
        <v>2925</v>
      </c>
      <c r="C298">
        <v>1</v>
      </c>
      <c r="G298">
        <v>1</v>
      </c>
    </row>
    <row r="299" spans="1:7" x14ac:dyDescent="0.25">
      <c r="A299" s="7" t="s">
        <v>2317</v>
      </c>
      <c r="E299">
        <v>1</v>
      </c>
      <c r="G299">
        <v>1</v>
      </c>
    </row>
    <row r="300" spans="1:7" x14ac:dyDescent="0.25">
      <c r="A300" s="7" t="s">
        <v>2132</v>
      </c>
      <c r="E300">
        <v>1</v>
      </c>
      <c r="G300">
        <v>1</v>
      </c>
    </row>
    <row r="301" spans="1:7" x14ac:dyDescent="0.25">
      <c r="A301" s="7" t="s">
        <v>2458</v>
      </c>
      <c r="C301">
        <v>1</v>
      </c>
      <c r="G301">
        <v>1</v>
      </c>
    </row>
    <row r="302" spans="1:7" x14ac:dyDescent="0.25">
      <c r="A302" s="7" t="s">
        <v>2865</v>
      </c>
      <c r="C302">
        <v>1</v>
      </c>
      <c r="G302">
        <v>1</v>
      </c>
    </row>
    <row r="303" spans="1:7" x14ac:dyDescent="0.25">
      <c r="A303" s="7" t="s">
        <v>2527</v>
      </c>
      <c r="C303">
        <v>1</v>
      </c>
      <c r="G303">
        <v>1</v>
      </c>
    </row>
    <row r="304" spans="1:7" x14ac:dyDescent="0.25">
      <c r="A304" s="7" t="s">
        <v>2493</v>
      </c>
      <c r="E304">
        <v>1</v>
      </c>
      <c r="G304">
        <v>1</v>
      </c>
    </row>
    <row r="305" spans="1:7" x14ac:dyDescent="0.25">
      <c r="A305" s="7" t="s">
        <v>2611</v>
      </c>
      <c r="C305">
        <v>1</v>
      </c>
      <c r="G305">
        <v>1</v>
      </c>
    </row>
    <row r="306" spans="1:7" x14ac:dyDescent="0.25">
      <c r="A306" s="7" t="s">
        <v>2467</v>
      </c>
      <c r="C306">
        <v>1</v>
      </c>
      <c r="G306">
        <v>1</v>
      </c>
    </row>
    <row r="307" spans="1:7" x14ac:dyDescent="0.25">
      <c r="A307" s="7" t="s">
        <v>2932</v>
      </c>
      <c r="E307">
        <v>1</v>
      </c>
      <c r="G307">
        <v>1</v>
      </c>
    </row>
    <row r="308" spans="1:7" x14ac:dyDescent="0.25">
      <c r="A308" s="7" t="s">
        <v>2275</v>
      </c>
      <c r="C308">
        <v>1</v>
      </c>
      <c r="E308">
        <v>1</v>
      </c>
      <c r="G308">
        <v>2</v>
      </c>
    </row>
    <row r="309" spans="1:7" x14ac:dyDescent="0.25">
      <c r="A309" s="7" t="s">
        <v>2327</v>
      </c>
      <c r="E309">
        <v>1</v>
      </c>
      <c r="G309">
        <v>1</v>
      </c>
    </row>
    <row r="310" spans="1:7" x14ac:dyDescent="0.25">
      <c r="A310" s="7" t="s">
        <v>2737</v>
      </c>
      <c r="E310">
        <v>1</v>
      </c>
      <c r="G310">
        <v>1</v>
      </c>
    </row>
    <row r="311" spans="1:7" x14ac:dyDescent="0.25">
      <c r="A311" s="7" t="s">
        <v>2839</v>
      </c>
      <c r="B311">
        <v>1</v>
      </c>
      <c r="G311">
        <v>1</v>
      </c>
    </row>
    <row r="312" spans="1:7" x14ac:dyDescent="0.25">
      <c r="A312" s="7" t="s">
        <v>2250</v>
      </c>
      <c r="C312">
        <v>1</v>
      </c>
      <c r="G312">
        <v>1</v>
      </c>
    </row>
    <row r="313" spans="1:7" x14ac:dyDescent="0.25">
      <c r="A313" s="7" t="s">
        <v>2653</v>
      </c>
      <c r="E313">
        <v>1</v>
      </c>
      <c r="G313">
        <v>1</v>
      </c>
    </row>
    <row r="314" spans="1:7" x14ac:dyDescent="0.25">
      <c r="A314" s="7" t="s">
        <v>2095</v>
      </c>
      <c r="E314">
        <v>2</v>
      </c>
      <c r="G314">
        <v>2</v>
      </c>
    </row>
    <row r="315" spans="1:7" x14ac:dyDescent="0.25">
      <c r="A315" s="7" t="s">
        <v>2692</v>
      </c>
      <c r="C315">
        <v>1</v>
      </c>
      <c r="G315">
        <v>1</v>
      </c>
    </row>
    <row r="316" spans="1:7" x14ac:dyDescent="0.25">
      <c r="A316" s="7" t="s">
        <v>2497</v>
      </c>
      <c r="E316">
        <v>1</v>
      </c>
      <c r="G316">
        <v>1</v>
      </c>
    </row>
    <row r="317" spans="1:7" x14ac:dyDescent="0.25">
      <c r="A317" s="7" t="s">
        <v>2593</v>
      </c>
      <c r="C317">
        <v>1</v>
      </c>
      <c r="G317">
        <v>1</v>
      </c>
    </row>
    <row r="318" spans="1:7" x14ac:dyDescent="0.25">
      <c r="A318" s="7" t="s">
        <v>2408</v>
      </c>
      <c r="E318">
        <v>1</v>
      </c>
      <c r="G318">
        <v>1</v>
      </c>
    </row>
    <row r="319" spans="1:7" x14ac:dyDescent="0.25">
      <c r="A319" s="7" t="s">
        <v>2115</v>
      </c>
      <c r="B319">
        <v>1</v>
      </c>
      <c r="G319">
        <v>1</v>
      </c>
    </row>
    <row r="320" spans="1:7" x14ac:dyDescent="0.25">
      <c r="A320" s="7" t="s">
        <v>2484</v>
      </c>
      <c r="E320">
        <v>1</v>
      </c>
      <c r="G320">
        <v>1</v>
      </c>
    </row>
    <row r="321" spans="1:7" x14ac:dyDescent="0.25">
      <c r="A321" s="7" t="s">
        <v>2810</v>
      </c>
      <c r="B321">
        <v>1</v>
      </c>
      <c r="G321">
        <v>1</v>
      </c>
    </row>
    <row r="322" spans="1:7" x14ac:dyDescent="0.25">
      <c r="A322" s="7" t="s">
        <v>2410</v>
      </c>
      <c r="E322">
        <v>1</v>
      </c>
      <c r="G322">
        <v>1</v>
      </c>
    </row>
    <row r="323" spans="1:7" x14ac:dyDescent="0.25">
      <c r="A323" s="7" t="s">
        <v>2957</v>
      </c>
      <c r="C323">
        <v>1</v>
      </c>
      <c r="G323">
        <v>1</v>
      </c>
    </row>
    <row r="324" spans="1:7" x14ac:dyDescent="0.25">
      <c r="A324" s="7" t="s">
        <v>2863</v>
      </c>
      <c r="E324">
        <v>1</v>
      </c>
      <c r="G324">
        <v>1</v>
      </c>
    </row>
    <row r="325" spans="1:7" x14ac:dyDescent="0.25">
      <c r="A325" s="7" t="s">
        <v>2101</v>
      </c>
      <c r="C325">
        <v>1</v>
      </c>
      <c r="G325">
        <v>1</v>
      </c>
    </row>
    <row r="326" spans="1:7" x14ac:dyDescent="0.25">
      <c r="A326" s="7" t="s">
        <v>2114</v>
      </c>
      <c r="C326">
        <v>1</v>
      </c>
      <c r="E326">
        <v>1</v>
      </c>
      <c r="G326">
        <v>2</v>
      </c>
    </row>
    <row r="327" spans="1:7" x14ac:dyDescent="0.25">
      <c r="A327" s="7" t="s">
        <v>2912</v>
      </c>
      <c r="C327">
        <v>1</v>
      </c>
      <c r="G327">
        <v>1</v>
      </c>
    </row>
    <row r="328" spans="1:7" x14ac:dyDescent="0.25">
      <c r="A328" s="7" t="s">
        <v>2911</v>
      </c>
      <c r="E328">
        <v>1</v>
      </c>
      <c r="G328">
        <v>1</v>
      </c>
    </row>
    <row r="329" spans="1:7" x14ac:dyDescent="0.25">
      <c r="A329" s="7" t="s">
        <v>2522</v>
      </c>
      <c r="E329">
        <v>1</v>
      </c>
      <c r="G329">
        <v>1</v>
      </c>
    </row>
    <row r="330" spans="1:7" x14ac:dyDescent="0.25">
      <c r="A330" s="7" t="s">
        <v>2876</v>
      </c>
      <c r="E330">
        <v>1</v>
      </c>
      <c r="G330">
        <v>1</v>
      </c>
    </row>
    <row r="331" spans="1:7" x14ac:dyDescent="0.25">
      <c r="A331" s="7" t="s">
        <v>2492</v>
      </c>
      <c r="E331">
        <v>1</v>
      </c>
      <c r="G331">
        <v>1</v>
      </c>
    </row>
    <row r="332" spans="1:7" x14ac:dyDescent="0.25">
      <c r="A332" s="7" t="s">
        <v>2268</v>
      </c>
      <c r="B332">
        <v>1</v>
      </c>
      <c r="E332">
        <v>1</v>
      </c>
      <c r="G332">
        <v>2</v>
      </c>
    </row>
    <row r="333" spans="1:7" x14ac:dyDescent="0.25">
      <c r="A333" s="7" t="s">
        <v>2920</v>
      </c>
      <c r="E333">
        <v>1</v>
      </c>
      <c r="G333">
        <v>1</v>
      </c>
    </row>
    <row r="334" spans="1:7" x14ac:dyDescent="0.25">
      <c r="A334" s="7" t="s">
        <v>2209</v>
      </c>
      <c r="E334">
        <v>1</v>
      </c>
      <c r="G334">
        <v>1</v>
      </c>
    </row>
    <row r="335" spans="1:7" x14ac:dyDescent="0.25">
      <c r="A335" s="7" t="s">
        <v>2354</v>
      </c>
      <c r="E335">
        <v>2</v>
      </c>
      <c r="G335">
        <v>2</v>
      </c>
    </row>
    <row r="336" spans="1:7" x14ac:dyDescent="0.25">
      <c r="A336" s="7" t="s">
        <v>2193</v>
      </c>
      <c r="C336">
        <v>1</v>
      </c>
      <c r="G336">
        <v>1</v>
      </c>
    </row>
    <row r="337" spans="1:7" x14ac:dyDescent="0.25">
      <c r="A337" s="7" t="s">
        <v>2854</v>
      </c>
      <c r="E337">
        <v>1</v>
      </c>
      <c r="G337">
        <v>1</v>
      </c>
    </row>
    <row r="338" spans="1:7" x14ac:dyDescent="0.25">
      <c r="A338" s="7" t="s">
        <v>2256</v>
      </c>
      <c r="E338">
        <v>1</v>
      </c>
      <c r="G338">
        <v>1</v>
      </c>
    </row>
    <row r="339" spans="1:7" x14ac:dyDescent="0.25">
      <c r="A339" s="7" t="s">
        <v>2804</v>
      </c>
      <c r="E339">
        <v>1</v>
      </c>
      <c r="G339">
        <v>1</v>
      </c>
    </row>
    <row r="340" spans="1:7" x14ac:dyDescent="0.25">
      <c r="A340" s="7" t="s">
        <v>2697</v>
      </c>
      <c r="E340">
        <v>1</v>
      </c>
      <c r="G340">
        <v>1</v>
      </c>
    </row>
    <row r="341" spans="1:7" x14ac:dyDescent="0.25">
      <c r="A341" s="7" t="s">
        <v>2813</v>
      </c>
      <c r="C341">
        <v>1</v>
      </c>
      <c r="G341">
        <v>1</v>
      </c>
    </row>
    <row r="342" spans="1:7" x14ac:dyDescent="0.25">
      <c r="A342" s="7" t="s">
        <v>2328</v>
      </c>
      <c r="C342">
        <v>1</v>
      </c>
      <c r="G342">
        <v>1</v>
      </c>
    </row>
    <row r="343" spans="1:7" x14ac:dyDescent="0.25">
      <c r="A343" s="7" t="s">
        <v>2889</v>
      </c>
      <c r="C343">
        <v>1</v>
      </c>
      <c r="G343">
        <v>1</v>
      </c>
    </row>
    <row r="344" spans="1:7" x14ac:dyDescent="0.25">
      <c r="A344" s="7" t="s">
        <v>2086</v>
      </c>
      <c r="C344">
        <v>1</v>
      </c>
      <c r="G344">
        <v>1</v>
      </c>
    </row>
    <row r="345" spans="1:7" x14ac:dyDescent="0.25">
      <c r="A345" s="7" t="s">
        <v>2591</v>
      </c>
      <c r="C345">
        <v>1</v>
      </c>
      <c r="G345">
        <v>1</v>
      </c>
    </row>
    <row r="346" spans="1:7" x14ac:dyDescent="0.25">
      <c r="A346" s="7" t="s">
        <v>2808</v>
      </c>
      <c r="E346">
        <v>1</v>
      </c>
      <c r="G346">
        <v>1</v>
      </c>
    </row>
    <row r="347" spans="1:7" x14ac:dyDescent="0.25">
      <c r="A347" s="7" t="s">
        <v>2252</v>
      </c>
      <c r="C347">
        <v>1</v>
      </c>
      <c r="G347">
        <v>1</v>
      </c>
    </row>
    <row r="348" spans="1:7" x14ac:dyDescent="0.25">
      <c r="A348" s="7" t="s">
        <v>2771</v>
      </c>
      <c r="C348">
        <v>1</v>
      </c>
      <c r="G348">
        <v>1</v>
      </c>
    </row>
    <row r="349" spans="1:7" x14ac:dyDescent="0.25">
      <c r="A349" s="7" t="s">
        <v>2485</v>
      </c>
      <c r="C349">
        <v>1</v>
      </c>
      <c r="G349">
        <v>1</v>
      </c>
    </row>
    <row r="350" spans="1:7" x14ac:dyDescent="0.25">
      <c r="A350" s="7" t="s">
        <v>2231</v>
      </c>
      <c r="C350">
        <v>2</v>
      </c>
      <c r="G350">
        <v>2</v>
      </c>
    </row>
    <row r="351" spans="1:7" x14ac:dyDescent="0.25">
      <c r="A351" s="7" t="s">
        <v>2878</v>
      </c>
      <c r="E351">
        <v>1</v>
      </c>
      <c r="G351">
        <v>1</v>
      </c>
    </row>
    <row r="352" spans="1:7" x14ac:dyDescent="0.25">
      <c r="A352" s="7" t="s">
        <v>2612</v>
      </c>
      <c r="B352">
        <v>1</v>
      </c>
      <c r="G352">
        <v>1</v>
      </c>
    </row>
    <row r="353" spans="1:7" x14ac:dyDescent="0.25">
      <c r="A353" s="7" t="s">
        <v>2736</v>
      </c>
      <c r="E353">
        <v>1</v>
      </c>
      <c r="G353">
        <v>1</v>
      </c>
    </row>
    <row r="354" spans="1:7" x14ac:dyDescent="0.25">
      <c r="A354" s="7" t="s">
        <v>2216</v>
      </c>
      <c r="C354">
        <v>1</v>
      </c>
      <c r="G354">
        <v>1</v>
      </c>
    </row>
    <row r="355" spans="1:7" x14ac:dyDescent="0.25">
      <c r="A355" s="7" t="s">
        <v>2334</v>
      </c>
      <c r="C355">
        <v>1</v>
      </c>
      <c r="G355">
        <v>1</v>
      </c>
    </row>
    <row r="356" spans="1:7" x14ac:dyDescent="0.25">
      <c r="A356" s="7" t="s">
        <v>2094</v>
      </c>
      <c r="C356">
        <v>1</v>
      </c>
      <c r="G356">
        <v>1</v>
      </c>
    </row>
    <row r="357" spans="1:7" x14ac:dyDescent="0.25">
      <c r="A357" s="7" t="s">
        <v>2198</v>
      </c>
      <c r="C357">
        <v>1</v>
      </c>
      <c r="G357">
        <v>1</v>
      </c>
    </row>
    <row r="358" spans="1:7" x14ac:dyDescent="0.25">
      <c r="A358" s="7" t="s">
        <v>2681</v>
      </c>
      <c r="C358">
        <v>2</v>
      </c>
      <c r="E358">
        <v>1</v>
      </c>
      <c r="G358">
        <v>3</v>
      </c>
    </row>
    <row r="359" spans="1:7" x14ac:dyDescent="0.25">
      <c r="A359" s="7" t="s">
        <v>2125</v>
      </c>
      <c r="C359">
        <v>1</v>
      </c>
      <c r="G359">
        <v>1</v>
      </c>
    </row>
    <row r="360" spans="1:7" x14ac:dyDescent="0.25">
      <c r="A360" s="7" t="s">
        <v>2233</v>
      </c>
      <c r="E360">
        <v>1</v>
      </c>
      <c r="G360">
        <v>1</v>
      </c>
    </row>
    <row r="361" spans="1:7" x14ac:dyDescent="0.25">
      <c r="A361" s="7" t="s">
        <v>2362</v>
      </c>
      <c r="C361">
        <v>1</v>
      </c>
      <c r="G361">
        <v>1</v>
      </c>
    </row>
    <row r="362" spans="1:7" x14ac:dyDescent="0.25">
      <c r="A362" s="7" t="s">
        <v>2856</v>
      </c>
      <c r="E362">
        <v>1</v>
      </c>
      <c r="G362">
        <v>1</v>
      </c>
    </row>
    <row r="363" spans="1:7" x14ac:dyDescent="0.25">
      <c r="A363" s="7" t="s">
        <v>2568</v>
      </c>
      <c r="C363">
        <v>1</v>
      </c>
      <c r="E363">
        <v>1</v>
      </c>
      <c r="G363">
        <v>2</v>
      </c>
    </row>
    <row r="364" spans="1:7" x14ac:dyDescent="0.25">
      <c r="A364" s="7" t="s">
        <v>2918</v>
      </c>
      <c r="E364">
        <v>1</v>
      </c>
      <c r="G364">
        <v>1</v>
      </c>
    </row>
    <row r="365" spans="1:7" x14ac:dyDescent="0.25">
      <c r="A365" s="7" t="s">
        <v>2706</v>
      </c>
      <c r="C365">
        <v>1</v>
      </c>
      <c r="G365">
        <v>1</v>
      </c>
    </row>
    <row r="366" spans="1:7" x14ac:dyDescent="0.25">
      <c r="A366" s="7" t="s">
        <v>2507</v>
      </c>
      <c r="C366">
        <v>1</v>
      </c>
      <c r="G366">
        <v>1</v>
      </c>
    </row>
    <row r="367" spans="1:7" x14ac:dyDescent="0.25">
      <c r="A367" s="7" t="s">
        <v>2212</v>
      </c>
      <c r="E367">
        <v>1</v>
      </c>
      <c r="G367">
        <v>1</v>
      </c>
    </row>
    <row r="368" spans="1:7" x14ac:dyDescent="0.25">
      <c r="A368" s="7" t="s">
        <v>2197</v>
      </c>
      <c r="E368">
        <v>1</v>
      </c>
      <c r="G368">
        <v>1</v>
      </c>
    </row>
    <row r="369" spans="1:7" x14ac:dyDescent="0.25">
      <c r="A369" s="7" t="s">
        <v>2766</v>
      </c>
      <c r="E369">
        <v>2</v>
      </c>
      <c r="G369">
        <v>2</v>
      </c>
    </row>
    <row r="370" spans="1:7" x14ac:dyDescent="0.25">
      <c r="A370" s="7" t="s">
        <v>2437</v>
      </c>
      <c r="C370">
        <v>1</v>
      </c>
      <c r="G370">
        <v>1</v>
      </c>
    </row>
    <row r="371" spans="1:7" x14ac:dyDescent="0.25">
      <c r="A371" s="7" t="s">
        <v>2134</v>
      </c>
      <c r="C371">
        <v>1</v>
      </c>
      <c r="G371">
        <v>1</v>
      </c>
    </row>
    <row r="372" spans="1:7" x14ac:dyDescent="0.25">
      <c r="A372" s="7" t="s">
        <v>2269</v>
      </c>
      <c r="E372">
        <v>1</v>
      </c>
      <c r="G372">
        <v>1</v>
      </c>
    </row>
    <row r="373" spans="1:7" x14ac:dyDescent="0.25">
      <c r="A373" s="7" t="s">
        <v>2254</v>
      </c>
      <c r="E373">
        <v>1</v>
      </c>
      <c r="G373">
        <v>1</v>
      </c>
    </row>
    <row r="374" spans="1:7" x14ac:dyDescent="0.25">
      <c r="A374" s="7" t="s">
        <v>2345</v>
      </c>
      <c r="C374">
        <v>1</v>
      </c>
      <c r="G374">
        <v>1</v>
      </c>
    </row>
    <row r="375" spans="1:7" x14ac:dyDescent="0.25">
      <c r="A375" s="7" t="s">
        <v>2089</v>
      </c>
      <c r="C375">
        <v>1</v>
      </c>
      <c r="E375">
        <v>1</v>
      </c>
      <c r="G375">
        <v>2</v>
      </c>
    </row>
    <row r="376" spans="1:7" x14ac:dyDescent="0.25">
      <c r="A376" s="7" t="s">
        <v>2429</v>
      </c>
      <c r="E376">
        <v>1</v>
      </c>
      <c r="G376">
        <v>1</v>
      </c>
    </row>
    <row r="377" spans="1:7" x14ac:dyDescent="0.25">
      <c r="A377" s="7" t="s">
        <v>2710</v>
      </c>
      <c r="C377">
        <v>1</v>
      </c>
      <c r="E377">
        <v>1</v>
      </c>
      <c r="G377">
        <v>2</v>
      </c>
    </row>
    <row r="378" spans="1:7" x14ac:dyDescent="0.25">
      <c r="A378" s="7" t="s">
        <v>2339</v>
      </c>
      <c r="E378">
        <v>1</v>
      </c>
      <c r="G378">
        <v>1</v>
      </c>
    </row>
    <row r="379" spans="1:7" x14ac:dyDescent="0.25">
      <c r="A379" s="7" t="s">
        <v>2371</v>
      </c>
      <c r="C379">
        <v>1</v>
      </c>
      <c r="G379">
        <v>1</v>
      </c>
    </row>
    <row r="380" spans="1:7" x14ac:dyDescent="0.25">
      <c r="A380" s="7" t="s">
        <v>2486</v>
      </c>
      <c r="C380">
        <v>1</v>
      </c>
      <c r="E380">
        <v>1</v>
      </c>
      <c r="G380">
        <v>2</v>
      </c>
    </row>
    <row r="381" spans="1:7" x14ac:dyDescent="0.25">
      <c r="A381" s="7" t="s">
        <v>2895</v>
      </c>
      <c r="E381">
        <v>1</v>
      </c>
      <c r="G381">
        <v>1</v>
      </c>
    </row>
    <row r="382" spans="1:7" x14ac:dyDescent="0.25">
      <c r="A382" s="7" t="s">
        <v>2759</v>
      </c>
      <c r="E382">
        <v>1</v>
      </c>
      <c r="G382">
        <v>1</v>
      </c>
    </row>
    <row r="383" spans="1:7" x14ac:dyDescent="0.25">
      <c r="A383" s="7" t="s">
        <v>2802</v>
      </c>
      <c r="E383">
        <v>1</v>
      </c>
      <c r="G383">
        <v>1</v>
      </c>
    </row>
    <row r="384" spans="1:7" x14ac:dyDescent="0.25">
      <c r="A384" s="7" t="s">
        <v>2815</v>
      </c>
      <c r="E384">
        <v>1</v>
      </c>
      <c r="G384">
        <v>1</v>
      </c>
    </row>
    <row r="385" spans="1:7" x14ac:dyDescent="0.25">
      <c r="A385" s="7" t="s">
        <v>2401</v>
      </c>
      <c r="E385">
        <v>1</v>
      </c>
      <c r="G385">
        <v>1</v>
      </c>
    </row>
    <row r="386" spans="1:7" x14ac:dyDescent="0.25">
      <c r="A386" s="7" t="s">
        <v>2331</v>
      </c>
      <c r="E386">
        <v>2</v>
      </c>
      <c r="G386">
        <v>2</v>
      </c>
    </row>
    <row r="387" spans="1:7" x14ac:dyDescent="0.25">
      <c r="A387" s="7" t="s">
        <v>2648</v>
      </c>
      <c r="E387">
        <v>1</v>
      </c>
      <c r="G387">
        <v>1</v>
      </c>
    </row>
    <row r="388" spans="1:7" x14ac:dyDescent="0.25">
      <c r="A388" s="7" t="s">
        <v>2663</v>
      </c>
      <c r="C388">
        <v>1</v>
      </c>
      <c r="G388">
        <v>1</v>
      </c>
    </row>
    <row r="389" spans="1:7" x14ac:dyDescent="0.25">
      <c r="A389" s="7" t="s">
        <v>2757</v>
      </c>
      <c r="E389">
        <v>1</v>
      </c>
      <c r="G389">
        <v>1</v>
      </c>
    </row>
    <row r="390" spans="1:7" x14ac:dyDescent="0.25">
      <c r="A390" s="7" t="s">
        <v>2700</v>
      </c>
      <c r="B390">
        <v>1</v>
      </c>
      <c r="G390">
        <v>1</v>
      </c>
    </row>
    <row r="391" spans="1:7" x14ac:dyDescent="0.25">
      <c r="A391" s="7" t="s">
        <v>2646</v>
      </c>
      <c r="E391">
        <v>2</v>
      </c>
      <c r="G391">
        <v>2</v>
      </c>
    </row>
    <row r="392" spans="1:7" x14ac:dyDescent="0.25">
      <c r="A392" s="7" t="s">
        <v>2332</v>
      </c>
      <c r="E392">
        <v>2</v>
      </c>
      <c r="G392">
        <v>2</v>
      </c>
    </row>
    <row r="393" spans="1:7" x14ac:dyDescent="0.25">
      <c r="A393" s="7" t="s">
        <v>2659</v>
      </c>
      <c r="E393">
        <v>1</v>
      </c>
      <c r="G393">
        <v>1</v>
      </c>
    </row>
    <row r="394" spans="1:7" x14ac:dyDescent="0.25">
      <c r="A394" s="7" t="s">
        <v>2434</v>
      </c>
      <c r="E394">
        <v>1</v>
      </c>
      <c r="G394">
        <v>1</v>
      </c>
    </row>
    <row r="395" spans="1:7" x14ac:dyDescent="0.25">
      <c r="A395" s="7" t="s">
        <v>2708</v>
      </c>
      <c r="C395">
        <v>1</v>
      </c>
      <c r="G395">
        <v>1</v>
      </c>
    </row>
    <row r="396" spans="1:7" x14ac:dyDescent="0.25">
      <c r="A396" s="7" t="s">
        <v>2800</v>
      </c>
      <c r="E396">
        <v>1</v>
      </c>
      <c r="G396">
        <v>1</v>
      </c>
    </row>
    <row r="397" spans="1:7" x14ac:dyDescent="0.25">
      <c r="A397" s="7" t="s">
        <v>2629</v>
      </c>
      <c r="E397">
        <v>1</v>
      </c>
      <c r="G397">
        <v>1</v>
      </c>
    </row>
    <row r="398" spans="1:7" x14ac:dyDescent="0.25">
      <c r="A398" s="7" t="s">
        <v>2761</v>
      </c>
      <c r="C398">
        <v>1</v>
      </c>
      <c r="G398">
        <v>1</v>
      </c>
    </row>
    <row r="399" spans="1:7" x14ac:dyDescent="0.25">
      <c r="A399" s="7" t="s">
        <v>2652</v>
      </c>
      <c r="C399">
        <v>1</v>
      </c>
      <c r="G399">
        <v>1</v>
      </c>
    </row>
    <row r="400" spans="1:7" x14ac:dyDescent="0.25">
      <c r="A400" s="7" t="s">
        <v>2735</v>
      </c>
      <c r="E400">
        <v>1</v>
      </c>
      <c r="G400">
        <v>1</v>
      </c>
    </row>
    <row r="401" spans="1:7" x14ac:dyDescent="0.25">
      <c r="A401" s="7" t="s">
        <v>2951</v>
      </c>
      <c r="C401">
        <v>1</v>
      </c>
      <c r="G401">
        <v>1</v>
      </c>
    </row>
    <row r="402" spans="1:7" x14ac:dyDescent="0.25">
      <c r="A402" s="7" t="s">
        <v>2318</v>
      </c>
      <c r="C402">
        <v>1</v>
      </c>
      <c r="G402">
        <v>1</v>
      </c>
    </row>
    <row r="403" spans="1:7" x14ac:dyDescent="0.25">
      <c r="A403" s="7" t="s">
        <v>2819</v>
      </c>
      <c r="B403">
        <v>1</v>
      </c>
      <c r="G403">
        <v>1</v>
      </c>
    </row>
    <row r="404" spans="1:7" x14ac:dyDescent="0.25">
      <c r="A404" s="7" t="s">
        <v>2430</v>
      </c>
      <c r="E404">
        <v>1</v>
      </c>
      <c r="G404">
        <v>1</v>
      </c>
    </row>
    <row r="405" spans="1:7" x14ac:dyDescent="0.25">
      <c r="A405" s="7" t="s">
        <v>2186</v>
      </c>
      <c r="E405">
        <v>1</v>
      </c>
      <c r="G405">
        <v>1</v>
      </c>
    </row>
    <row r="406" spans="1:7" x14ac:dyDescent="0.25">
      <c r="A406" s="7" t="s">
        <v>2360</v>
      </c>
      <c r="E406">
        <v>1</v>
      </c>
      <c r="G406">
        <v>1</v>
      </c>
    </row>
    <row r="407" spans="1:7" x14ac:dyDescent="0.25">
      <c r="A407" s="7" t="s">
        <v>2330</v>
      </c>
      <c r="E407">
        <v>1</v>
      </c>
      <c r="G407">
        <v>1</v>
      </c>
    </row>
    <row r="408" spans="1:7" x14ac:dyDescent="0.25">
      <c r="A408" s="7" t="s">
        <v>2879</v>
      </c>
      <c r="E408">
        <v>1</v>
      </c>
      <c r="G408">
        <v>1</v>
      </c>
    </row>
    <row r="409" spans="1:7" x14ac:dyDescent="0.25">
      <c r="A409" s="7" t="s">
        <v>2834</v>
      </c>
      <c r="E409">
        <v>1</v>
      </c>
      <c r="G409">
        <v>1</v>
      </c>
    </row>
    <row r="410" spans="1:7" x14ac:dyDescent="0.25">
      <c r="A410" s="7" t="s">
        <v>2846</v>
      </c>
      <c r="E410">
        <v>1</v>
      </c>
      <c r="G410">
        <v>1</v>
      </c>
    </row>
    <row r="411" spans="1:7" x14ac:dyDescent="0.25">
      <c r="A411" s="7" t="s">
        <v>2540</v>
      </c>
      <c r="E411">
        <v>1</v>
      </c>
      <c r="G411">
        <v>1</v>
      </c>
    </row>
    <row r="412" spans="1:7" x14ac:dyDescent="0.25">
      <c r="A412" s="7" t="s">
        <v>2091</v>
      </c>
      <c r="C412">
        <v>1</v>
      </c>
      <c r="G412">
        <v>1</v>
      </c>
    </row>
    <row r="413" spans="1:7" x14ac:dyDescent="0.25">
      <c r="A413" s="7" t="s">
        <v>2754</v>
      </c>
      <c r="C413">
        <v>1</v>
      </c>
      <c r="G413">
        <v>1</v>
      </c>
    </row>
    <row r="414" spans="1:7" x14ac:dyDescent="0.25">
      <c r="A414" s="7" t="s">
        <v>2130</v>
      </c>
      <c r="D414">
        <v>1</v>
      </c>
      <c r="E414">
        <v>1</v>
      </c>
      <c r="G414">
        <v>2</v>
      </c>
    </row>
    <row r="415" spans="1:7" x14ac:dyDescent="0.25">
      <c r="A415" s="7" t="s">
        <v>2549</v>
      </c>
      <c r="C415">
        <v>2</v>
      </c>
      <c r="G415">
        <v>2</v>
      </c>
    </row>
    <row r="416" spans="1:7" x14ac:dyDescent="0.25">
      <c r="A416" s="7" t="s">
        <v>2249</v>
      </c>
      <c r="C416">
        <v>1</v>
      </c>
      <c r="G416">
        <v>1</v>
      </c>
    </row>
    <row r="417" spans="1:7" x14ac:dyDescent="0.25">
      <c r="A417" s="7" t="s">
        <v>2455</v>
      </c>
      <c r="C417">
        <v>1</v>
      </c>
      <c r="G417">
        <v>1</v>
      </c>
    </row>
    <row r="418" spans="1:7" x14ac:dyDescent="0.25">
      <c r="A418" s="7" t="s">
        <v>2750</v>
      </c>
      <c r="E418">
        <v>1</v>
      </c>
      <c r="G418">
        <v>1</v>
      </c>
    </row>
    <row r="419" spans="1:7" x14ac:dyDescent="0.25">
      <c r="A419" s="7" t="s">
        <v>2570</v>
      </c>
      <c r="C419">
        <v>1</v>
      </c>
      <c r="G419">
        <v>1</v>
      </c>
    </row>
    <row r="420" spans="1:7" x14ac:dyDescent="0.25">
      <c r="A420" s="7" t="s">
        <v>2245</v>
      </c>
      <c r="C420">
        <v>1</v>
      </c>
      <c r="G420">
        <v>1</v>
      </c>
    </row>
    <row r="421" spans="1:7" x14ac:dyDescent="0.25">
      <c r="A421" s="7" t="s">
        <v>2201</v>
      </c>
      <c r="E421">
        <v>1</v>
      </c>
      <c r="G421">
        <v>1</v>
      </c>
    </row>
    <row r="422" spans="1:7" x14ac:dyDescent="0.25">
      <c r="A422" s="7" t="s">
        <v>2916</v>
      </c>
      <c r="E422">
        <v>1</v>
      </c>
      <c r="G422">
        <v>1</v>
      </c>
    </row>
    <row r="423" spans="1:7" x14ac:dyDescent="0.25">
      <c r="A423" s="7" t="s">
        <v>2124</v>
      </c>
      <c r="B423">
        <v>1</v>
      </c>
      <c r="G423">
        <v>1</v>
      </c>
    </row>
    <row r="424" spans="1:7" x14ac:dyDescent="0.25">
      <c r="A424" s="7" t="s">
        <v>2936</v>
      </c>
      <c r="E424">
        <v>1</v>
      </c>
      <c r="G424">
        <v>1</v>
      </c>
    </row>
    <row r="425" spans="1:7" x14ac:dyDescent="0.25">
      <c r="A425" s="7" t="s">
        <v>2563</v>
      </c>
      <c r="E425">
        <v>1</v>
      </c>
      <c r="G425">
        <v>1</v>
      </c>
    </row>
    <row r="426" spans="1:7" x14ac:dyDescent="0.25">
      <c r="A426" s="7" t="s">
        <v>2082</v>
      </c>
      <c r="C426">
        <v>1</v>
      </c>
      <c r="G426">
        <v>1</v>
      </c>
    </row>
    <row r="427" spans="1:7" x14ac:dyDescent="0.25">
      <c r="A427" s="7" t="s">
        <v>2609</v>
      </c>
      <c r="E427">
        <v>1</v>
      </c>
      <c r="G427">
        <v>1</v>
      </c>
    </row>
    <row r="428" spans="1:7" x14ac:dyDescent="0.25">
      <c r="A428" s="7" t="s">
        <v>2719</v>
      </c>
      <c r="E428">
        <v>1</v>
      </c>
      <c r="G428">
        <v>1</v>
      </c>
    </row>
    <row r="429" spans="1:7" x14ac:dyDescent="0.25">
      <c r="A429" s="7" t="s">
        <v>2864</v>
      </c>
      <c r="C429">
        <v>1</v>
      </c>
      <c r="G429">
        <v>1</v>
      </c>
    </row>
    <row r="430" spans="1:7" x14ac:dyDescent="0.25">
      <c r="A430" s="7" t="s">
        <v>2261</v>
      </c>
      <c r="E430">
        <v>1</v>
      </c>
      <c r="G430">
        <v>1</v>
      </c>
    </row>
    <row r="431" spans="1:7" x14ac:dyDescent="0.25">
      <c r="A431" s="7" t="s">
        <v>2552</v>
      </c>
      <c r="E431">
        <v>1</v>
      </c>
      <c r="G431">
        <v>1</v>
      </c>
    </row>
    <row r="432" spans="1:7" x14ac:dyDescent="0.25">
      <c r="A432" s="7" t="s">
        <v>2474</v>
      </c>
      <c r="B432">
        <v>1</v>
      </c>
      <c r="C432">
        <v>1</v>
      </c>
      <c r="E432">
        <v>1</v>
      </c>
      <c r="G432">
        <v>3</v>
      </c>
    </row>
    <row r="433" spans="1:7" x14ac:dyDescent="0.25">
      <c r="A433" s="7" t="s">
        <v>2452</v>
      </c>
      <c r="B433">
        <v>1</v>
      </c>
      <c r="G433">
        <v>1</v>
      </c>
    </row>
    <row r="434" spans="1:7" x14ac:dyDescent="0.25">
      <c r="A434" s="7" t="s">
        <v>2721</v>
      </c>
      <c r="E434">
        <v>1</v>
      </c>
      <c r="G434">
        <v>1</v>
      </c>
    </row>
    <row r="435" spans="1:7" x14ac:dyDescent="0.25">
      <c r="A435" s="7" t="s">
        <v>2775</v>
      </c>
      <c r="E435">
        <v>1</v>
      </c>
      <c r="G435">
        <v>1</v>
      </c>
    </row>
    <row r="436" spans="1:7" x14ac:dyDescent="0.25">
      <c r="A436" s="7" t="s">
        <v>2677</v>
      </c>
      <c r="E436">
        <v>1</v>
      </c>
      <c r="G436">
        <v>1</v>
      </c>
    </row>
    <row r="437" spans="1:7" x14ac:dyDescent="0.25">
      <c r="A437" s="7" t="s">
        <v>2637</v>
      </c>
      <c r="C437">
        <v>1</v>
      </c>
      <c r="G437">
        <v>1</v>
      </c>
    </row>
    <row r="438" spans="1:7" x14ac:dyDescent="0.25">
      <c r="A438" s="7" t="s">
        <v>2764</v>
      </c>
      <c r="C438">
        <v>1</v>
      </c>
      <c r="G438">
        <v>1</v>
      </c>
    </row>
    <row r="439" spans="1:7" x14ac:dyDescent="0.25">
      <c r="A439" s="7" t="s">
        <v>2580</v>
      </c>
      <c r="E439">
        <v>1</v>
      </c>
      <c r="G439">
        <v>1</v>
      </c>
    </row>
    <row r="440" spans="1:7" x14ac:dyDescent="0.25">
      <c r="A440" s="7" t="s">
        <v>2504</v>
      </c>
      <c r="C440">
        <v>1</v>
      </c>
      <c r="G440">
        <v>1</v>
      </c>
    </row>
    <row r="441" spans="1:7" x14ac:dyDescent="0.25">
      <c r="A441" s="7" t="s">
        <v>2207</v>
      </c>
      <c r="E441">
        <v>1</v>
      </c>
      <c r="G441">
        <v>1</v>
      </c>
    </row>
    <row r="442" spans="1:7" x14ac:dyDescent="0.25">
      <c r="A442" s="7" t="s">
        <v>2765</v>
      </c>
      <c r="E442">
        <v>1</v>
      </c>
      <c r="G442">
        <v>1</v>
      </c>
    </row>
    <row r="443" spans="1:7" x14ac:dyDescent="0.25">
      <c r="A443" s="7" t="s">
        <v>2799</v>
      </c>
      <c r="B443">
        <v>1</v>
      </c>
      <c r="G443">
        <v>1</v>
      </c>
    </row>
    <row r="444" spans="1:7" x14ac:dyDescent="0.25">
      <c r="A444" s="7" t="s">
        <v>2386</v>
      </c>
      <c r="E444">
        <v>1</v>
      </c>
      <c r="G444">
        <v>1</v>
      </c>
    </row>
    <row r="445" spans="1:7" x14ac:dyDescent="0.25">
      <c r="A445" s="7" t="s">
        <v>2423</v>
      </c>
      <c r="C445">
        <v>1</v>
      </c>
      <c r="G445">
        <v>1</v>
      </c>
    </row>
    <row r="446" spans="1:7" x14ac:dyDescent="0.25">
      <c r="A446" s="7" t="s">
        <v>2343</v>
      </c>
      <c r="C446">
        <v>1</v>
      </c>
      <c r="G446">
        <v>1</v>
      </c>
    </row>
    <row r="447" spans="1:7" x14ac:dyDescent="0.25">
      <c r="A447" s="7" t="s">
        <v>2439</v>
      </c>
      <c r="C447">
        <v>1</v>
      </c>
      <c r="G447">
        <v>1</v>
      </c>
    </row>
    <row r="448" spans="1:7" x14ac:dyDescent="0.25">
      <c r="A448" s="7" t="s">
        <v>2450</v>
      </c>
      <c r="C448">
        <v>1</v>
      </c>
      <c r="G448">
        <v>1</v>
      </c>
    </row>
    <row r="449" spans="1:7" x14ac:dyDescent="0.25">
      <c r="A449" s="7" t="s">
        <v>2355</v>
      </c>
      <c r="C449">
        <v>1</v>
      </c>
      <c r="G449">
        <v>1</v>
      </c>
    </row>
    <row r="450" spans="1:7" x14ac:dyDescent="0.25">
      <c r="A450" s="7" t="s">
        <v>2698</v>
      </c>
      <c r="E450">
        <v>1</v>
      </c>
      <c r="G450">
        <v>1</v>
      </c>
    </row>
    <row r="451" spans="1:7" x14ac:dyDescent="0.25">
      <c r="A451" s="7" t="s">
        <v>2806</v>
      </c>
      <c r="C451">
        <v>1</v>
      </c>
      <c r="G451">
        <v>1</v>
      </c>
    </row>
    <row r="452" spans="1:7" x14ac:dyDescent="0.25">
      <c r="A452" s="7" t="s">
        <v>2189</v>
      </c>
      <c r="E452">
        <v>2</v>
      </c>
      <c r="G452">
        <v>2</v>
      </c>
    </row>
    <row r="453" spans="1:7" x14ac:dyDescent="0.25">
      <c r="A453" s="7" t="s">
        <v>2628</v>
      </c>
      <c r="C453">
        <v>1</v>
      </c>
      <c r="G453">
        <v>1</v>
      </c>
    </row>
    <row r="454" spans="1:7" x14ac:dyDescent="0.25">
      <c r="A454" s="7" t="s">
        <v>2180</v>
      </c>
      <c r="E454">
        <v>1</v>
      </c>
      <c r="G454">
        <v>1</v>
      </c>
    </row>
    <row r="455" spans="1:7" x14ac:dyDescent="0.25">
      <c r="A455" s="7" t="s">
        <v>2364</v>
      </c>
      <c r="E455">
        <v>1</v>
      </c>
      <c r="G455">
        <v>1</v>
      </c>
    </row>
    <row r="456" spans="1:7" x14ac:dyDescent="0.25">
      <c r="A456" s="7" t="s">
        <v>2181</v>
      </c>
      <c r="E456">
        <v>1</v>
      </c>
      <c r="G456">
        <v>1</v>
      </c>
    </row>
    <row r="457" spans="1:7" x14ac:dyDescent="0.25">
      <c r="A457" s="7" t="s">
        <v>2219</v>
      </c>
      <c r="E457">
        <v>1</v>
      </c>
      <c r="G457">
        <v>1</v>
      </c>
    </row>
    <row r="458" spans="1:7" x14ac:dyDescent="0.25">
      <c r="A458" s="7" t="s">
        <v>2519</v>
      </c>
      <c r="C458">
        <v>2</v>
      </c>
      <c r="G458">
        <v>2</v>
      </c>
    </row>
    <row r="459" spans="1:7" x14ac:dyDescent="0.25">
      <c r="A459" s="7" t="s">
        <v>2667</v>
      </c>
      <c r="C459">
        <v>1</v>
      </c>
      <c r="G459">
        <v>1</v>
      </c>
    </row>
    <row r="460" spans="1:7" x14ac:dyDescent="0.25">
      <c r="A460" s="7" t="s">
        <v>2351</v>
      </c>
      <c r="C460">
        <v>1</v>
      </c>
      <c r="G460">
        <v>1</v>
      </c>
    </row>
    <row r="461" spans="1:7" x14ac:dyDescent="0.25">
      <c r="A461" s="7" t="s">
        <v>2316</v>
      </c>
      <c r="C461">
        <v>1</v>
      </c>
      <c r="G461">
        <v>1</v>
      </c>
    </row>
    <row r="462" spans="1:7" x14ac:dyDescent="0.25">
      <c r="A462" s="7" t="s">
        <v>2786</v>
      </c>
      <c r="E462">
        <v>1</v>
      </c>
      <c r="G462">
        <v>1</v>
      </c>
    </row>
    <row r="463" spans="1:7" x14ac:dyDescent="0.25">
      <c r="A463" s="7" t="s">
        <v>2483</v>
      </c>
      <c r="C463">
        <v>1</v>
      </c>
      <c r="G463">
        <v>1</v>
      </c>
    </row>
    <row r="464" spans="1:7" x14ac:dyDescent="0.25">
      <c r="A464" s="7" t="s">
        <v>2927</v>
      </c>
      <c r="C464">
        <v>1</v>
      </c>
      <c r="G464">
        <v>1</v>
      </c>
    </row>
    <row r="465" spans="1:7" x14ac:dyDescent="0.25">
      <c r="A465" s="7" t="s">
        <v>2379</v>
      </c>
      <c r="E465">
        <v>1</v>
      </c>
      <c r="G465">
        <v>1</v>
      </c>
    </row>
    <row r="466" spans="1:7" x14ac:dyDescent="0.25">
      <c r="A466" s="7" t="s">
        <v>2919</v>
      </c>
      <c r="E466">
        <v>1</v>
      </c>
      <c r="G466">
        <v>1</v>
      </c>
    </row>
    <row r="467" spans="1:7" x14ac:dyDescent="0.25">
      <c r="A467" s="7" t="s">
        <v>2828</v>
      </c>
      <c r="E467">
        <v>1</v>
      </c>
      <c r="G467">
        <v>1</v>
      </c>
    </row>
    <row r="468" spans="1:7" x14ac:dyDescent="0.25">
      <c r="A468" s="7" t="s">
        <v>2113</v>
      </c>
      <c r="C468">
        <v>1</v>
      </c>
      <c r="E468">
        <v>1</v>
      </c>
      <c r="G468">
        <v>2</v>
      </c>
    </row>
    <row r="469" spans="1:7" x14ac:dyDescent="0.25">
      <c r="A469" s="7" t="s">
        <v>2274</v>
      </c>
      <c r="E469">
        <v>1</v>
      </c>
      <c r="G469">
        <v>1</v>
      </c>
    </row>
    <row r="470" spans="1:7" x14ac:dyDescent="0.25">
      <c r="A470" s="7" t="s">
        <v>2569</v>
      </c>
      <c r="C470">
        <v>1</v>
      </c>
      <c r="E470">
        <v>3</v>
      </c>
      <c r="G470">
        <v>4</v>
      </c>
    </row>
    <row r="471" spans="1:7" x14ac:dyDescent="0.25">
      <c r="A471" s="7" t="s">
        <v>2597</v>
      </c>
      <c r="C471">
        <v>1</v>
      </c>
      <c r="G471">
        <v>1</v>
      </c>
    </row>
    <row r="472" spans="1:7" x14ac:dyDescent="0.25">
      <c r="A472" s="7" t="s">
        <v>2675</v>
      </c>
      <c r="E472">
        <v>1</v>
      </c>
      <c r="G472">
        <v>1</v>
      </c>
    </row>
    <row r="473" spans="1:7" x14ac:dyDescent="0.25">
      <c r="A473" s="7" t="s">
        <v>2472</v>
      </c>
      <c r="E473">
        <v>1</v>
      </c>
      <c r="G473">
        <v>1</v>
      </c>
    </row>
    <row r="474" spans="1:7" x14ac:dyDescent="0.25">
      <c r="A474" s="7" t="s">
        <v>2829</v>
      </c>
      <c r="E474">
        <v>1</v>
      </c>
      <c r="G474">
        <v>1</v>
      </c>
    </row>
    <row r="475" spans="1:7" x14ac:dyDescent="0.25">
      <c r="A475" s="7" t="s">
        <v>2273</v>
      </c>
      <c r="C475">
        <v>1</v>
      </c>
      <c r="G475">
        <v>1</v>
      </c>
    </row>
    <row r="476" spans="1:7" x14ac:dyDescent="0.25">
      <c r="A476" s="7" t="s">
        <v>2608</v>
      </c>
      <c r="C476">
        <v>1</v>
      </c>
      <c r="G476">
        <v>1</v>
      </c>
    </row>
    <row r="477" spans="1:7" x14ac:dyDescent="0.25">
      <c r="A477" s="7" t="s">
        <v>2521</v>
      </c>
      <c r="C477">
        <v>2</v>
      </c>
      <c r="G477">
        <v>2</v>
      </c>
    </row>
    <row r="478" spans="1:7" x14ac:dyDescent="0.25">
      <c r="A478" s="7" t="s">
        <v>2182</v>
      </c>
      <c r="E478">
        <v>1</v>
      </c>
      <c r="G478">
        <v>1</v>
      </c>
    </row>
    <row r="479" spans="1:7" x14ac:dyDescent="0.25">
      <c r="A479" s="7" t="s">
        <v>2768</v>
      </c>
      <c r="C479">
        <v>1</v>
      </c>
      <c r="G479">
        <v>1</v>
      </c>
    </row>
    <row r="480" spans="1:7" x14ac:dyDescent="0.25">
      <c r="A480" s="7" t="s">
        <v>2469</v>
      </c>
      <c r="E480">
        <v>1</v>
      </c>
      <c r="G480">
        <v>1</v>
      </c>
    </row>
    <row r="481" spans="1:7" x14ac:dyDescent="0.25">
      <c r="A481" s="7" t="s">
        <v>2601</v>
      </c>
      <c r="C481">
        <v>1</v>
      </c>
      <c r="G481">
        <v>1</v>
      </c>
    </row>
    <row r="482" spans="1:7" x14ac:dyDescent="0.25">
      <c r="A482" s="7" t="s">
        <v>2187</v>
      </c>
      <c r="E482">
        <v>1</v>
      </c>
      <c r="G482">
        <v>1</v>
      </c>
    </row>
    <row r="483" spans="1:7" x14ac:dyDescent="0.25">
      <c r="A483" s="7" t="s">
        <v>2150</v>
      </c>
      <c r="D483">
        <v>1</v>
      </c>
      <c r="E483">
        <v>1</v>
      </c>
      <c r="G483">
        <v>2</v>
      </c>
    </row>
    <row r="484" spans="1:7" x14ac:dyDescent="0.25">
      <c r="A484" s="7" t="s">
        <v>2514</v>
      </c>
      <c r="C484">
        <v>1</v>
      </c>
      <c r="G484">
        <v>1</v>
      </c>
    </row>
    <row r="485" spans="1:7" x14ac:dyDescent="0.25">
      <c r="A485" s="7" t="s">
        <v>2877</v>
      </c>
      <c r="C485">
        <v>1</v>
      </c>
      <c r="G485">
        <v>1</v>
      </c>
    </row>
    <row r="486" spans="1:7" x14ac:dyDescent="0.25">
      <c r="A486" s="7" t="s">
        <v>2861</v>
      </c>
      <c r="E486">
        <v>1</v>
      </c>
      <c r="G486">
        <v>1</v>
      </c>
    </row>
    <row r="487" spans="1:7" x14ac:dyDescent="0.25">
      <c r="A487" s="7" t="s">
        <v>2224</v>
      </c>
      <c r="E487">
        <v>1</v>
      </c>
      <c r="G487">
        <v>1</v>
      </c>
    </row>
    <row r="488" spans="1:7" x14ac:dyDescent="0.25">
      <c r="A488" s="7" t="s">
        <v>2127</v>
      </c>
      <c r="E488">
        <v>1</v>
      </c>
      <c r="G488">
        <v>1</v>
      </c>
    </row>
    <row r="489" spans="1:7" x14ac:dyDescent="0.25">
      <c r="A489" s="7" t="s">
        <v>2509</v>
      </c>
      <c r="C489">
        <v>1</v>
      </c>
      <c r="G489">
        <v>1</v>
      </c>
    </row>
    <row r="490" spans="1:7" x14ac:dyDescent="0.25">
      <c r="A490" s="7" t="s">
        <v>2618</v>
      </c>
      <c r="E490">
        <v>1</v>
      </c>
      <c r="G490">
        <v>1</v>
      </c>
    </row>
    <row r="491" spans="1:7" x14ac:dyDescent="0.25">
      <c r="A491" s="7" t="s">
        <v>2085</v>
      </c>
      <c r="E491">
        <v>1</v>
      </c>
      <c r="G491">
        <v>1</v>
      </c>
    </row>
    <row r="492" spans="1:7" x14ac:dyDescent="0.25">
      <c r="A492" s="7" t="s">
        <v>2894</v>
      </c>
      <c r="E492">
        <v>1</v>
      </c>
      <c r="G492">
        <v>1</v>
      </c>
    </row>
    <row r="493" spans="1:7" x14ac:dyDescent="0.25">
      <c r="A493" s="7" t="s">
        <v>2581</v>
      </c>
      <c r="C493">
        <v>2</v>
      </c>
      <c r="E493">
        <v>1</v>
      </c>
      <c r="G493">
        <v>3</v>
      </c>
    </row>
    <row r="494" spans="1:7" x14ac:dyDescent="0.25">
      <c r="A494" s="7" t="s">
        <v>2248</v>
      </c>
      <c r="E494">
        <v>1</v>
      </c>
      <c r="G494">
        <v>1</v>
      </c>
    </row>
    <row r="495" spans="1:7" x14ac:dyDescent="0.25">
      <c r="A495" s="7" t="s">
        <v>2446</v>
      </c>
      <c r="C495">
        <v>1</v>
      </c>
      <c r="G495">
        <v>1</v>
      </c>
    </row>
    <row r="496" spans="1:7" x14ac:dyDescent="0.25">
      <c r="A496" s="7" t="s">
        <v>2728</v>
      </c>
      <c r="E496">
        <v>1</v>
      </c>
      <c r="G496">
        <v>1</v>
      </c>
    </row>
    <row r="497" spans="1:7" x14ac:dyDescent="0.25">
      <c r="A497" s="7" t="s">
        <v>2717</v>
      </c>
      <c r="B497">
        <v>1</v>
      </c>
      <c r="G497">
        <v>1</v>
      </c>
    </row>
    <row r="498" spans="1:7" x14ac:dyDescent="0.25">
      <c r="A498" s="7" t="s">
        <v>2809</v>
      </c>
      <c r="E498">
        <v>1</v>
      </c>
      <c r="G498">
        <v>1</v>
      </c>
    </row>
    <row r="499" spans="1:7" x14ac:dyDescent="0.25">
      <c r="A499" s="7" t="s">
        <v>2705</v>
      </c>
      <c r="E499">
        <v>1</v>
      </c>
      <c r="G499">
        <v>1</v>
      </c>
    </row>
    <row r="500" spans="1:7" x14ac:dyDescent="0.25">
      <c r="A500" s="7" t="s">
        <v>2782</v>
      </c>
      <c r="E500">
        <v>1</v>
      </c>
      <c r="G500">
        <v>1</v>
      </c>
    </row>
    <row r="501" spans="1:7" x14ac:dyDescent="0.25">
      <c r="A501" s="7" t="s">
        <v>2476</v>
      </c>
      <c r="E501">
        <v>2</v>
      </c>
      <c r="G501">
        <v>2</v>
      </c>
    </row>
    <row r="502" spans="1:7" x14ac:dyDescent="0.25">
      <c r="A502" s="7" t="s">
        <v>2753</v>
      </c>
      <c r="B502">
        <v>1</v>
      </c>
      <c r="G502">
        <v>1</v>
      </c>
    </row>
    <row r="503" spans="1:7" x14ac:dyDescent="0.25">
      <c r="A503" s="7" t="s">
        <v>2320</v>
      </c>
      <c r="E503">
        <v>1</v>
      </c>
      <c r="G503">
        <v>1</v>
      </c>
    </row>
    <row r="504" spans="1:7" x14ac:dyDescent="0.25">
      <c r="A504" s="7" t="s">
        <v>2154</v>
      </c>
      <c r="C504">
        <v>1</v>
      </c>
      <c r="G504">
        <v>1</v>
      </c>
    </row>
    <row r="505" spans="1:7" x14ac:dyDescent="0.25">
      <c r="A505" s="7" t="s">
        <v>2530</v>
      </c>
      <c r="C505">
        <v>1</v>
      </c>
      <c r="G505">
        <v>1</v>
      </c>
    </row>
    <row r="506" spans="1:7" x14ac:dyDescent="0.25">
      <c r="A506" s="7" t="s">
        <v>2491</v>
      </c>
      <c r="E506">
        <v>1</v>
      </c>
      <c r="G506">
        <v>1</v>
      </c>
    </row>
    <row r="507" spans="1:7" x14ac:dyDescent="0.25">
      <c r="A507" s="7" t="s">
        <v>2868</v>
      </c>
      <c r="E507">
        <v>1</v>
      </c>
      <c r="G507">
        <v>1</v>
      </c>
    </row>
    <row r="508" spans="1:7" x14ac:dyDescent="0.25">
      <c r="A508" s="7" t="s">
        <v>2156</v>
      </c>
      <c r="C508">
        <v>1</v>
      </c>
      <c r="G508">
        <v>1</v>
      </c>
    </row>
    <row r="509" spans="1:7" x14ac:dyDescent="0.25">
      <c r="A509" s="7" t="s">
        <v>2141</v>
      </c>
      <c r="E509">
        <v>2</v>
      </c>
      <c r="G509">
        <v>2</v>
      </c>
    </row>
    <row r="510" spans="1:7" x14ac:dyDescent="0.25">
      <c r="A510" s="7" t="s">
        <v>2381</v>
      </c>
      <c r="E510">
        <v>2</v>
      </c>
      <c r="G510">
        <v>2</v>
      </c>
    </row>
    <row r="511" spans="1:7" x14ac:dyDescent="0.25">
      <c r="A511" s="7" t="s">
        <v>2635</v>
      </c>
      <c r="E511">
        <v>1</v>
      </c>
      <c r="G511">
        <v>1</v>
      </c>
    </row>
    <row r="512" spans="1:7" x14ac:dyDescent="0.25">
      <c r="A512" s="7" t="s">
        <v>2875</v>
      </c>
      <c r="E512">
        <v>1</v>
      </c>
      <c r="G512">
        <v>1</v>
      </c>
    </row>
    <row r="513" spans="1:7" x14ac:dyDescent="0.25">
      <c r="A513" s="7" t="s">
        <v>2950</v>
      </c>
      <c r="E513">
        <v>1</v>
      </c>
      <c r="G513">
        <v>1</v>
      </c>
    </row>
    <row r="514" spans="1:7" x14ac:dyDescent="0.25">
      <c r="A514" s="7" t="s">
        <v>2746</v>
      </c>
      <c r="C514">
        <v>1</v>
      </c>
      <c r="G514">
        <v>1</v>
      </c>
    </row>
    <row r="515" spans="1:7" x14ac:dyDescent="0.25">
      <c r="A515" s="7" t="s">
        <v>2288</v>
      </c>
      <c r="B515">
        <v>1</v>
      </c>
      <c r="G515">
        <v>1</v>
      </c>
    </row>
    <row r="516" spans="1:7" x14ac:dyDescent="0.25">
      <c r="A516" s="7" t="s">
        <v>2382</v>
      </c>
      <c r="E516">
        <v>3</v>
      </c>
      <c r="G516">
        <v>3</v>
      </c>
    </row>
    <row r="517" spans="1:7" x14ac:dyDescent="0.25">
      <c r="A517" s="7" t="s">
        <v>2454</v>
      </c>
      <c r="D517">
        <v>1</v>
      </c>
      <c r="G517">
        <v>1</v>
      </c>
    </row>
    <row r="518" spans="1:7" x14ac:dyDescent="0.25">
      <c r="A518" s="7" t="s">
        <v>2109</v>
      </c>
      <c r="E518">
        <v>1</v>
      </c>
      <c r="G518">
        <v>1</v>
      </c>
    </row>
    <row r="519" spans="1:7" x14ac:dyDescent="0.25">
      <c r="A519" s="7" t="s">
        <v>2720</v>
      </c>
      <c r="C519">
        <v>1</v>
      </c>
      <c r="G519">
        <v>1</v>
      </c>
    </row>
    <row r="520" spans="1:7" x14ac:dyDescent="0.25">
      <c r="A520" s="7" t="s">
        <v>2394</v>
      </c>
      <c r="C520">
        <v>1</v>
      </c>
      <c r="E520">
        <v>1</v>
      </c>
      <c r="G520">
        <v>2</v>
      </c>
    </row>
    <row r="521" spans="1:7" x14ac:dyDescent="0.25">
      <c r="A521" s="7" t="s">
        <v>2859</v>
      </c>
      <c r="E521">
        <v>1</v>
      </c>
      <c r="G521">
        <v>1</v>
      </c>
    </row>
    <row r="522" spans="1:7" x14ac:dyDescent="0.25">
      <c r="A522" s="7" t="s">
        <v>2670</v>
      </c>
      <c r="C522">
        <v>1</v>
      </c>
      <c r="G522">
        <v>1</v>
      </c>
    </row>
    <row r="523" spans="1:7" x14ac:dyDescent="0.25">
      <c r="A523" s="7" t="s">
        <v>2732</v>
      </c>
      <c r="E523">
        <v>1</v>
      </c>
      <c r="G523">
        <v>1</v>
      </c>
    </row>
    <row r="524" spans="1:7" x14ac:dyDescent="0.25">
      <c r="A524" s="7" t="s">
        <v>2824</v>
      </c>
      <c r="E524">
        <v>1</v>
      </c>
      <c r="G524">
        <v>1</v>
      </c>
    </row>
    <row r="525" spans="1:7" x14ac:dyDescent="0.25">
      <c r="A525" s="7" t="s">
        <v>2935</v>
      </c>
      <c r="E525">
        <v>1</v>
      </c>
      <c r="G525">
        <v>1</v>
      </c>
    </row>
    <row r="526" spans="1:7" x14ac:dyDescent="0.25">
      <c r="A526" s="7" t="s">
        <v>2913</v>
      </c>
      <c r="C526">
        <v>1</v>
      </c>
      <c r="G526">
        <v>1</v>
      </c>
    </row>
    <row r="527" spans="1:7" x14ac:dyDescent="0.25">
      <c r="A527" s="7" t="s">
        <v>2403</v>
      </c>
      <c r="E527">
        <v>1</v>
      </c>
      <c r="G527">
        <v>1</v>
      </c>
    </row>
    <row r="528" spans="1:7" x14ac:dyDescent="0.25">
      <c r="A528" s="7" t="s">
        <v>2370</v>
      </c>
      <c r="E528">
        <v>1</v>
      </c>
      <c r="G528">
        <v>1</v>
      </c>
    </row>
    <row r="529" spans="1:7" x14ac:dyDescent="0.25">
      <c r="A529" s="7" t="s">
        <v>2915</v>
      </c>
      <c r="E529">
        <v>1</v>
      </c>
      <c r="G529">
        <v>1</v>
      </c>
    </row>
    <row r="530" spans="1:7" x14ac:dyDescent="0.25">
      <c r="A530" s="7" t="s">
        <v>2636</v>
      </c>
      <c r="E530">
        <v>1</v>
      </c>
      <c r="G530">
        <v>1</v>
      </c>
    </row>
    <row r="531" spans="1:7" x14ac:dyDescent="0.25">
      <c r="A531" s="7" t="s">
        <v>2529</v>
      </c>
      <c r="C531">
        <v>1</v>
      </c>
      <c r="G531">
        <v>1</v>
      </c>
    </row>
    <row r="532" spans="1:7" x14ac:dyDescent="0.25">
      <c r="A532" s="7" t="s">
        <v>2943</v>
      </c>
      <c r="E532">
        <v>1</v>
      </c>
      <c r="G532">
        <v>1</v>
      </c>
    </row>
    <row r="533" spans="1:7" x14ac:dyDescent="0.25">
      <c r="A533" s="7" t="s">
        <v>2666</v>
      </c>
      <c r="C533">
        <v>1</v>
      </c>
      <c r="G533">
        <v>1</v>
      </c>
    </row>
    <row r="534" spans="1:7" x14ac:dyDescent="0.25">
      <c r="A534" s="7" t="s">
        <v>2190</v>
      </c>
      <c r="E534">
        <v>1</v>
      </c>
      <c r="G534">
        <v>1</v>
      </c>
    </row>
    <row r="535" spans="1:7" x14ac:dyDescent="0.25">
      <c r="A535" s="7" t="s">
        <v>2866</v>
      </c>
      <c r="E535">
        <v>1</v>
      </c>
      <c r="G535">
        <v>1</v>
      </c>
    </row>
    <row r="536" spans="1:7" x14ac:dyDescent="0.25">
      <c r="A536" s="7" t="s">
        <v>2901</v>
      </c>
      <c r="D536">
        <v>1</v>
      </c>
      <c r="G536">
        <v>1</v>
      </c>
    </row>
    <row r="537" spans="1:7" x14ac:dyDescent="0.25">
      <c r="A537" s="7" t="s">
        <v>2163</v>
      </c>
      <c r="E537">
        <v>1</v>
      </c>
      <c r="G537">
        <v>1</v>
      </c>
    </row>
    <row r="538" spans="1:7" x14ac:dyDescent="0.25">
      <c r="A538" s="7" t="s">
        <v>2473</v>
      </c>
      <c r="E538">
        <v>1</v>
      </c>
      <c r="G538">
        <v>1</v>
      </c>
    </row>
    <row r="539" spans="1:7" x14ac:dyDescent="0.25">
      <c r="A539" s="7" t="s">
        <v>2262</v>
      </c>
      <c r="E539">
        <v>1</v>
      </c>
      <c r="G539">
        <v>1</v>
      </c>
    </row>
    <row r="540" spans="1:7" x14ac:dyDescent="0.25">
      <c r="A540" s="7" t="s">
        <v>2464</v>
      </c>
      <c r="E540">
        <v>1</v>
      </c>
      <c r="G540">
        <v>1</v>
      </c>
    </row>
    <row r="541" spans="1:7" x14ac:dyDescent="0.25">
      <c r="A541" s="7" t="s">
        <v>2169</v>
      </c>
      <c r="E541">
        <v>2</v>
      </c>
      <c r="G541">
        <v>2</v>
      </c>
    </row>
    <row r="542" spans="1:7" x14ac:dyDescent="0.25">
      <c r="A542" s="7" t="s">
        <v>2614</v>
      </c>
      <c r="C542">
        <v>1</v>
      </c>
      <c r="G542">
        <v>1</v>
      </c>
    </row>
    <row r="543" spans="1:7" x14ac:dyDescent="0.25">
      <c r="A543" s="7" t="s">
        <v>2174</v>
      </c>
      <c r="C543">
        <v>1</v>
      </c>
      <c r="G543">
        <v>1</v>
      </c>
    </row>
    <row r="544" spans="1:7" x14ac:dyDescent="0.25">
      <c r="A544" s="7" t="s">
        <v>2123</v>
      </c>
      <c r="C544">
        <v>1</v>
      </c>
      <c r="G544">
        <v>1</v>
      </c>
    </row>
    <row r="545" spans="1:7" x14ac:dyDescent="0.25">
      <c r="A545" s="7" t="s">
        <v>2104</v>
      </c>
      <c r="E545">
        <v>1</v>
      </c>
      <c r="G545">
        <v>1</v>
      </c>
    </row>
    <row r="546" spans="1:7" x14ac:dyDescent="0.25">
      <c r="A546" s="7" t="s">
        <v>2814</v>
      </c>
      <c r="E546">
        <v>1</v>
      </c>
      <c r="G546">
        <v>1</v>
      </c>
    </row>
    <row r="547" spans="1:7" x14ac:dyDescent="0.25">
      <c r="A547" s="7" t="s">
        <v>2923</v>
      </c>
      <c r="C547">
        <v>1</v>
      </c>
      <c r="G547">
        <v>1</v>
      </c>
    </row>
    <row r="548" spans="1:7" x14ac:dyDescent="0.25">
      <c r="A548" s="7" t="s">
        <v>2621</v>
      </c>
      <c r="C548">
        <v>1</v>
      </c>
      <c r="G548">
        <v>1</v>
      </c>
    </row>
    <row r="549" spans="1:7" x14ac:dyDescent="0.25">
      <c r="A549" s="7" t="s">
        <v>2425</v>
      </c>
      <c r="E549">
        <v>1</v>
      </c>
      <c r="G549">
        <v>1</v>
      </c>
    </row>
    <row r="550" spans="1:7" x14ac:dyDescent="0.25">
      <c r="A550" s="7" t="s">
        <v>2378</v>
      </c>
      <c r="E550">
        <v>1</v>
      </c>
      <c r="G550">
        <v>1</v>
      </c>
    </row>
    <row r="551" spans="1:7" x14ac:dyDescent="0.25">
      <c r="A551" s="7" t="s">
        <v>2433</v>
      </c>
      <c r="C551">
        <v>1</v>
      </c>
      <c r="G551">
        <v>1</v>
      </c>
    </row>
    <row r="552" spans="1:7" x14ac:dyDescent="0.25">
      <c r="A552" s="7" t="s">
        <v>2907</v>
      </c>
      <c r="C552">
        <v>1</v>
      </c>
      <c r="G552">
        <v>1</v>
      </c>
    </row>
    <row r="553" spans="1:7" x14ac:dyDescent="0.25">
      <c r="A553" s="7" t="s">
        <v>2526</v>
      </c>
      <c r="C553">
        <v>1</v>
      </c>
      <c r="G553">
        <v>1</v>
      </c>
    </row>
    <row r="554" spans="1:7" x14ac:dyDescent="0.25">
      <c r="A554" s="7" t="s">
        <v>2690</v>
      </c>
      <c r="E554">
        <v>1</v>
      </c>
      <c r="G554">
        <v>1</v>
      </c>
    </row>
    <row r="555" spans="1:7" x14ac:dyDescent="0.25">
      <c r="A555" s="7" t="s">
        <v>2208</v>
      </c>
      <c r="C555">
        <v>1</v>
      </c>
      <c r="G555">
        <v>1</v>
      </c>
    </row>
    <row r="556" spans="1:7" x14ac:dyDescent="0.25">
      <c r="A556" s="7" t="s">
        <v>2590</v>
      </c>
      <c r="C556">
        <v>1</v>
      </c>
      <c r="E556">
        <v>1</v>
      </c>
      <c r="G556">
        <v>2</v>
      </c>
    </row>
    <row r="557" spans="1:7" x14ac:dyDescent="0.25">
      <c r="A557" s="7" t="s">
        <v>2805</v>
      </c>
      <c r="E557">
        <v>1</v>
      </c>
      <c r="G557">
        <v>1</v>
      </c>
    </row>
    <row r="558" spans="1:7" x14ac:dyDescent="0.25">
      <c r="A558" s="7" t="s">
        <v>2851</v>
      </c>
      <c r="C558">
        <v>1</v>
      </c>
      <c r="G558">
        <v>1</v>
      </c>
    </row>
    <row r="559" spans="1:7" x14ac:dyDescent="0.25">
      <c r="A559" s="7" t="s">
        <v>2326</v>
      </c>
      <c r="E559">
        <v>1</v>
      </c>
      <c r="G559">
        <v>1</v>
      </c>
    </row>
    <row r="560" spans="1:7" x14ac:dyDescent="0.25">
      <c r="A560" s="7" t="s">
        <v>2136</v>
      </c>
      <c r="E560">
        <v>2</v>
      </c>
      <c r="G560">
        <v>2</v>
      </c>
    </row>
    <row r="561" spans="1:7" x14ac:dyDescent="0.25">
      <c r="A561" s="7" t="s">
        <v>2762</v>
      </c>
      <c r="C561">
        <v>1</v>
      </c>
      <c r="G561">
        <v>1</v>
      </c>
    </row>
    <row r="562" spans="1:7" x14ac:dyDescent="0.25">
      <c r="A562" s="7" t="s">
        <v>2837</v>
      </c>
      <c r="C562">
        <v>1</v>
      </c>
      <c r="G562">
        <v>1</v>
      </c>
    </row>
    <row r="563" spans="1:7" x14ac:dyDescent="0.25">
      <c r="A563" s="7" t="s">
        <v>2886</v>
      </c>
      <c r="E563">
        <v>1</v>
      </c>
      <c r="G563">
        <v>1</v>
      </c>
    </row>
    <row r="564" spans="1:7" x14ac:dyDescent="0.25">
      <c r="A564" s="7" t="s">
        <v>2598</v>
      </c>
      <c r="E564">
        <v>1</v>
      </c>
      <c r="G564">
        <v>1</v>
      </c>
    </row>
    <row r="565" spans="1:7" x14ac:dyDescent="0.25">
      <c r="A565" s="7" t="s">
        <v>2836</v>
      </c>
      <c r="E565">
        <v>1</v>
      </c>
      <c r="G565">
        <v>1</v>
      </c>
    </row>
    <row r="566" spans="1:7" x14ac:dyDescent="0.25">
      <c r="A566" s="7" t="s">
        <v>2904</v>
      </c>
      <c r="C566">
        <v>1</v>
      </c>
      <c r="G566">
        <v>1</v>
      </c>
    </row>
    <row r="567" spans="1:7" x14ac:dyDescent="0.25">
      <c r="A567" s="7" t="s">
        <v>2281</v>
      </c>
      <c r="E567">
        <v>1</v>
      </c>
      <c r="G567">
        <v>1</v>
      </c>
    </row>
    <row r="568" spans="1:7" x14ac:dyDescent="0.25">
      <c r="A568" s="7" t="s">
        <v>2353</v>
      </c>
      <c r="C568">
        <v>1</v>
      </c>
      <c r="G568">
        <v>1</v>
      </c>
    </row>
    <row r="569" spans="1:7" x14ac:dyDescent="0.25">
      <c r="A569" s="7" t="s">
        <v>2265</v>
      </c>
      <c r="C569">
        <v>1</v>
      </c>
      <c r="E569">
        <v>1</v>
      </c>
      <c r="G569">
        <v>2</v>
      </c>
    </row>
    <row r="570" spans="1:7" x14ac:dyDescent="0.25">
      <c r="A570" s="7" t="s">
        <v>2179</v>
      </c>
      <c r="C570">
        <v>1</v>
      </c>
      <c r="G570">
        <v>1</v>
      </c>
    </row>
    <row r="571" spans="1:7" x14ac:dyDescent="0.25">
      <c r="A571" s="7" t="s">
        <v>2893</v>
      </c>
      <c r="C571">
        <v>1</v>
      </c>
      <c r="G571">
        <v>1</v>
      </c>
    </row>
    <row r="572" spans="1:7" x14ac:dyDescent="0.25">
      <c r="A572" s="7" t="s">
        <v>2129</v>
      </c>
      <c r="C572">
        <v>1</v>
      </c>
      <c r="G572">
        <v>1</v>
      </c>
    </row>
    <row r="573" spans="1:7" x14ac:dyDescent="0.25">
      <c r="A573" s="7" t="s">
        <v>2606</v>
      </c>
      <c r="E573">
        <v>1</v>
      </c>
      <c r="G573">
        <v>1</v>
      </c>
    </row>
    <row r="574" spans="1:7" x14ac:dyDescent="0.25">
      <c r="A574" s="7" t="s">
        <v>2294</v>
      </c>
      <c r="C574">
        <v>1</v>
      </c>
      <c r="G574">
        <v>1</v>
      </c>
    </row>
    <row r="575" spans="1:7" x14ac:dyDescent="0.25">
      <c r="A575" s="7" t="s">
        <v>2604</v>
      </c>
      <c r="C575">
        <v>1</v>
      </c>
      <c r="G575">
        <v>1</v>
      </c>
    </row>
    <row r="576" spans="1:7" x14ac:dyDescent="0.25">
      <c r="A576" s="7" t="s">
        <v>2400</v>
      </c>
      <c r="C576">
        <v>1</v>
      </c>
      <c r="E576">
        <v>1</v>
      </c>
      <c r="G576">
        <v>2</v>
      </c>
    </row>
    <row r="577" spans="1:7" x14ac:dyDescent="0.25">
      <c r="A577" s="7" t="s">
        <v>2459</v>
      </c>
      <c r="C577">
        <v>1</v>
      </c>
      <c r="G577">
        <v>1</v>
      </c>
    </row>
    <row r="578" spans="1:7" x14ac:dyDescent="0.25">
      <c r="A578" s="7" t="s">
        <v>2257</v>
      </c>
      <c r="E578">
        <v>1</v>
      </c>
      <c r="G578">
        <v>1</v>
      </c>
    </row>
    <row r="579" spans="1:7" x14ac:dyDescent="0.25">
      <c r="A579" s="7" t="s">
        <v>2372</v>
      </c>
      <c r="E579">
        <v>1</v>
      </c>
      <c r="G579">
        <v>1</v>
      </c>
    </row>
    <row r="580" spans="1:7" x14ac:dyDescent="0.25">
      <c r="A580" s="7" t="s">
        <v>2678</v>
      </c>
      <c r="C580">
        <v>1</v>
      </c>
      <c r="G580">
        <v>1</v>
      </c>
    </row>
    <row r="581" spans="1:7" x14ac:dyDescent="0.25">
      <c r="A581" s="7" t="s">
        <v>2297</v>
      </c>
      <c r="B581">
        <v>1</v>
      </c>
      <c r="G581">
        <v>1</v>
      </c>
    </row>
    <row r="582" spans="1:7" x14ac:dyDescent="0.25">
      <c r="A582" s="7" t="s">
        <v>2722</v>
      </c>
      <c r="E582">
        <v>1</v>
      </c>
      <c r="G582">
        <v>1</v>
      </c>
    </row>
    <row r="583" spans="1:7" x14ac:dyDescent="0.25">
      <c r="A583" s="7" t="s">
        <v>2742</v>
      </c>
      <c r="E583">
        <v>1</v>
      </c>
      <c r="G583">
        <v>1</v>
      </c>
    </row>
    <row r="584" spans="1:7" x14ac:dyDescent="0.25">
      <c r="A584" s="7" t="s">
        <v>2137</v>
      </c>
      <c r="E584">
        <v>1</v>
      </c>
      <c r="G584">
        <v>1</v>
      </c>
    </row>
    <row r="585" spans="1:7" x14ac:dyDescent="0.25">
      <c r="A585" s="7" t="s">
        <v>2853</v>
      </c>
      <c r="E585">
        <v>1</v>
      </c>
      <c r="G585">
        <v>1</v>
      </c>
    </row>
    <row r="586" spans="1:7" x14ac:dyDescent="0.25">
      <c r="A586" s="7" t="s">
        <v>2687</v>
      </c>
      <c r="E586">
        <v>1</v>
      </c>
      <c r="G586">
        <v>1</v>
      </c>
    </row>
    <row r="587" spans="1:7" x14ac:dyDescent="0.25">
      <c r="A587" s="7" t="s">
        <v>2508</v>
      </c>
      <c r="C587">
        <v>1</v>
      </c>
      <c r="G587">
        <v>1</v>
      </c>
    </row>
    <row r="588" spans="1:7" x14ac:dyDescent="0.25">
      <c r="A588" s="7" t="s">
        <v>2941</v>
      </c>
      <c r="E588">
        <v>1</v>
      </c>
      <c r="G588">
        <v>1</v>
      </c>
    </row>
    <row r="589" spans="1:7" x14ac:dyDescent="0.25">
      <c r="A589" s="7" t="s">
        <v>2171</v>
      </c>
      <c r="E589">
        <v>1</v>
      </c>
      <c r="G589">
        <v>1</v>
      </c>
    </row>
    <row r="590" spans="1:7" x14ac:dyDescent="0.25">
      <c r="A590" s="7" t="s">
        <v>2660</v>
      </c>
      <c r="E590">
        <v>2</v>
      </c>
      <c r="G590">
        <v>2</v>
      </c>
    </row>
    <row r="591" spans="1:7" x14ac:dyDescent="0.25">
      <c r="A591" s="7" t="s">
        <v>2283</v>
      </c>
      <c r="C591">
        <v>1</v>
      </c>
      <c r="G591">
        <v>1</v>
      </c>
    </row>
    <row r="592" spans="1:7" x14ac:dyDescent="0.25">
      <c r="A592" s="7" t="s">
        <v>2108</v>
      </c>
      <c r="E592">
        <v>1</v>
      </c>
      <c r="G592">
        <v>1</v>
      </c>
    </row>
    <row r="593" spans="1:7" x14ac:dyDescent="0.25">
      <c r="A593" s="7" t="s">
        <v>2731</v>
      </c>
      <c r="C593">
        <v>1</v>
      </c>
      <c r="E593">
        <v>1</v>
      </c>
      <c r="G593">
        <v>2</v>
      </c>
    </row>
    <row r="594" spans="1:7" x14ac:dyDescent="0.25">
      <c r="A594" s="7" t="s">
        <v>2594</v>
      </c>
      <c r="C594">
        <v>1</v>
      </c>
      <c r="G594">
        <v>1</v>
      </c>
    </row>
    <row r="595" spans="1:7" x14ac:dyDescent="0.25">
      <c r="A595" s="7" t="s">
        <v>2116</v>
      </c>
      <c r="C595">
        <v>1</v>
      </c>
      <c r="G595">
        <v>1</v>
      </c>
    </row>
    <row r="596" spans="1:7" x14ac:dyDescent="0.25">
      <c r="A596" s="7" t="s">
        <v>2937</v>
      </c>
      <c r="E596">
        <v>1</v>
      </c>
      <c r="G596">
        <v>1</v>
      </c>
    </row>
    <row r="597" spans="1:7" x14ac:dyDescent="0.25">
      <c r="A597" s="7" t="s">
        <v>2272</v>
      </c>
      <c r="C597">
        <v>1</v>
      </c>
      <c r="G597">
        <v>1</v>
      </c>
    </row>
    <row r="598" spans="1:7" x14ac:dyDescent="0.25">
      <c r="A598" s="7" t="s">
        <v>2402</v>
      </c>
      <c r="E598">
        <v>1</v>
      </c>
      <c r="G598">
        <v>1</v>
      </c>
    </row>
    <row r="599" spans="1:7" x14ac:dyDescent="0.25">
      <c r="A599" s="7" t="s">
        <v>2903</v>
      </c>
      <c r="E599">
        <v>1</v>
      </c>
      <c r="G599">
        <v>1</v>
      </c>
    </row>
    <row r="600" spans="1:7" x14ac:dyDescent="0.25">
      <c r="A600" s="7" t="s">
        <v>2870</v>
      </c>
      <c r="E600">
        <v>1</v>
      </c>
      <c r="G600">
        <v>1</v>
      </c>
    </row>
    <row r="601" spans="1:7" x14ac:dyDescent="0.25">
      <c r="A601" s="7" t="s">
        <v>2398</v>
      </c>
      <c r="B601">
        <v>1</v>
      </c>
      <c r="G601">
        <v>1</v>
      </c>
    </row>
    <row r="602" spans="1:7" x14ac:dyDescent="0.25">
      <c r="A602" s="7" t="s">
        <v>2214</v>
      </c>
      <c r="E602">
        <v>1</v>
      </c>
      <c r="G602">
        <v>1</v>
      </c>
    </row>
    <row r="603" spans="1:7" x14ac:dyDescent="0.25">
      <c r="A603" s="7" t="s">
        <v>2407</v>
      </c>
      <c r="E603">
        <v>1</v>
      </c>
      <c r="G603">
        <v>1</v>
      </c>
    </row>
    <row r="604" spans="1:7" x14ac:dyDescent="0.25">
      <c r="A604" s="7" t="s">
        <v>2420</v>
      </c>
      <c r="E604">
        <v>1</v>
      </c>
      <c r="G604">
        <v>1</v>
      </c>
    </row>
    <row r="605" spans="1:7" x14ac:dyDescent="0.25">
      <c r="A605" s="7" t="s">
        <v>2277</v>
      </c>
      <c r="E605">
        <v>1</v>
      </c>
      <c r="G605">
        <v>1</v>
      </c>
    </row>
    <row r="606" spans="1:7" x14ac:dyDescent="0.25">
      <c r="A606" s="7" t="s">
        <v>2365</v>
      </c>
      <c r="C606">
        <v>1</v>
      </c>
      <c r="E606">
        <v>1</v>
      </c>
      <c r="G606">
        <v>2</v>
      </c>
    </row>
    <row r="607" spans="1:7" x14ac:dyDescent="0.25">
      <c r="A607" s="7" t="s">
        <v>2524</v>
      </c>
      <c r="C607">
        <v>1</v>
      </c>
      <c r="G607">
        <v>1</v>
      </c>
    </row>
    <row r="608" spans="1:7" x14ac:dyDescent="0.25">
      <c r="A608" s="7" t="s">
        <v>2461</v>
      </c>
      <c r="C608">
        <v>1</v>
      </c>
      <c r="G608">
        <v>1</v>
      </c>
    </row>
    <row r="609" spans="1:7" x14ac:dyDescent="0.25">
      <c r="A609" s="7" t="s">
        <v>2321</v>
      </c>
      <c r="E609">
        <v>1</v>
      </c>
      <c r="G609">
        <v>1</v>
      </c>
    </row>
    <row r="610" spans="1:7" x14ac:dyDescent="0.25">
      <c r="A610" s="7" t="s">
        <v>2315</v>
      </c>
      <c r="E610">
        <v>1</v>
      </c>
      <c r="G610">
        <v>1</v>
      </c>
    </row>
    <row r="611" spans="1:7" x14ac:dyDescent="0.25">
      <c r="A611" s="7" t="s">
        <v>2335</v>
      </c>
      <c r="E611">
        <v>2</v>
      </c>
      <c r="G611">
        <v>2</v>
      </c>
    </row>
    <row r="612" spans="1:7" x14ac:dyDescent="0.25">
      <c r="A612" s="7" t="s">
        <v>2860</v>
      </c>
      <c r="C612">
        <v>1</v>
      </c>
      <c r="G612">
        <v>1</v>
      </c>
    </row>
    <row r="613" spans="1:7" x14ac:dyDescent="0.25">
      <c r="A613" s="7" t="s">
        <v>2671</v>
      </c>
      <c r="E613">
        <v>1</v>
      </c>
      <c r="G613">
        <v>1</v>
      </c>
    </row>
    <row r="614" spans="1:7" x14ac:dyDescent="0.25">
      <c r="A614" s="7" t="s">
        <v>2874</v>
      </c>
      <c r="E614">
        <v>1</v>
      </c>
      <c r="G614">
        <v>1</v>
      </c>
    </row>
    <row r="615" spans="1:7" x14ac:dyDescent="0.25">
      <c r="A615" s="7" t="s">
        <v>2139</v>
      </c>
      <c r="E615">
        <v>2</v>
      </c>
      <c r="G615">
        <v>2</v>
      </c>
    </row>
    <row r="616" spans="1:7" x14ac:dyDescent="0.25">
      <c r="A616" s="7" t="s">
        <v>2170</v>
      </c>
      <c r="C616">
        <v>1</v>
      </c>
      <c r="G616">
        <v>1</v>
      </c>
    </row>
    <row r="617" spans="1:7" x14ac:dyDescent="0.25">
      <c r="A617" s="7" t="s">
        <v>2518</v>
      </c>
      <c r="E617">
        <v>1</v>
      </c>
      <c r="G617">
        <v>1</v>
      </c>
    </row>
    <row r="618" spans="1:7" x14ac:dyDescent="0.25">
      <c r="A618" s="7" t="s">
        <v>2787</v>
      </c>
      <c r="C618">
        <v>1</v>
      </c>
      <c r="G618">
        <v>1</v>
      </c>
    </row>
    <row r="619" spans="1:7" x14ac:dyDescent="0.25">
      <c r="A619" s="7" t="s">
        <v>2349</v>
      </c>
      <c r="E619">
        <v>1</v>
      </c>
      <c r="G619">
        <v>1</v>
      </c>
    </row>
    <row r="620" spans="1:7" x14ac:dyDescent="0.25">
      <c r="A620" s="7" t="s">
        <v>2641</v>
      </c>
      <c r="E620">
        <v>1</v>
      </c>
      <c r="G620">
        <v>1</v>
      </c>
    </row>
    <row r="621" spans="1:7" x14ac:dyDescent="0.25">
      <c r="A621" s="7" t="s">
        <v>2289</v>
      </c>
      <c r="E621">
        <v>1</v>
      </c>
      <c r="G621">
        <v>1</v>
      </c>
    </row>
    <row r="622" spans="1:7" x14ac:dyDescent="0.25">
      <c r="A622" s="7" t="s">
        <v>2844</v>
      </c>
      <c r="E622">
        <v>1</v>
      </c>
      <c r="G622">
        <v>1</v>
      </c>
    </row>
    <row r="623" spans="1:7" x14ac:dyDescent="0.25">
      <c r="A623" s="7" t="s">
        <v>2578</v>
      </c>
      <c r="E623">
        <v>1</v>
      </c>
      <c r="G623">
        <v>1</v>
      </c>
    </row>
    <row r="624" spans="1:7" x14ac:dyDescent="0.25">
      <c r="A624" s="7" t="s">
        <v>2291</v>
      </c>
      <c r="E624">
        <v>1</v>
      </c>
      <c r="G624">
        <v>1</v>
      </c>
    </row>
    <row r="625" spans="1:7" x14ac:dyDescent="0.25">
      <c r="A625" s="7" t="s">
        <v>2576</v>
      </c>
      <c r="C625">
        <v>1</v>
      </c>
      <c r="G625">
        <v>1</v>
      </c>
    </row>
    <row r="626" spans="1:7" x14ac:dyDescent="0.25">
      <c r="A626" s="7" t="s">
        <v>2643</v>
      </c>
      <c r="E626">
        <v>3</v>
      </c>
      <c r="G626">
        <v>3</v>
      </c>
    </row>
    <row r="627" spans="1:7" x14ac:dyDescent="0.25">
      <c r="A627" s="7" t="s">
        <v>2847</v>
      </c>
      <c r="C627">
        <v>1</v>
      </c>
      <c r="G627">
        <v>1</v>
      </c>
    </row>
    <row r="628" spans="1:7" x14ac:dyDescent="0.25">
      <c r="A628" s="7" t="s">
        <v>2892</v>
      </c>
      <c r="E628">
        <v>1</v>
      </c>
      <c r="G628">
        <v>1</v>
      </c>
    </row>
    <row r="629" spans="1:7" x14ac:dyDescent="0.25">
      <c r="A629" s="7" t="s">
        <v>2812</v>
      </c>
      <c r="C629">
        <v>1</v>
      </c>
      <c r="G629">
        <v>1</v>
      </c>
    </row>
    <row r="630" spans="1:7" x14ac:dyDescent="0.25">
      <c r="A630" s="7" t="s">
        <v>2917</v>
      </c>
      <c r="C630">
        <v>1</v>
      </c>
      <c r="G630">
        <v>1</v>
      </c>
    </row>
    <row r="631" spans="1:7" x14ac:dyDescent="0.25">
      <c r="A631" s="7" t="s">
        <v>2727</v>
      </c>
      <c r="C631">
        <v>1</v>
      </c>
      <c r="G631">
        <v>1</v>
      </c>
    </row>
    <row r="632" spans="1:7" x14ac:dyDescent="0.25">
      <c r="A632" s="7" t="s">
        <v>2873</v>
      </c>
      <c r="E632">
        <v>1</v>
      </c>
      <c r="G632">
        <v>1</v>
      </c>
    </row>
    <row r="633" spans="1:7" x14ac:dyDescent="0.25">
      <c r="A633" s="7" t="s">
        <v>2412</v>
      </c>
      <c r="C633">
        <v>2</v>
      </c>
      <c r="G633">
        <v>2</v>
      </c>
    </row>
    <row r="634" spans="1:7" x14ac:dyDescent="0.25">
      <c r="A634" s="7" t="s">
        <v>2436</v>
      </c>
      <c r="C634">
        <v>1</v>
      </c>
      <c r="G634">
        <v>1</v>
      </c>
    </row>
    <row r="635" spans="1:7" x14ac:dyDescent="0.25">
      <c r="A635" s="7" t="s">
        <v>2803</v>
      </c>
      <c r="C635">
        <v>1</v>
      </c>
      <c r="G635">
        <v>1</v>
      </c>
    </row>
    <row r="636" spans="1:7" x14ac:dyDescent="0.25">
      <c r="A636" s="7" t="s">
        <v>2699</v>
      </c>
      <c r="E636">
        <v>1</v>
      </c>
      <c r="G636">
        <v>1</v>
      </c>
    </row>
    <row r="637" spans="1:7" x14ac:dyDescent="0.25">
      <c r="A637" s="7" t="s">
        <v>2352</v>
      </c>
      <c r="E637">
        <v>1</v>
      </c>
      <c r="G637">
        <v>1</v>
      </c>
    </row>
    <row r="638" spans="1:7" x14ac:dyDescent="0.25">
      <c r="A638" s="7" t="s">
        <v>2194</v>
      </c>
      <c r="E638">
        <v>1</v>
      </c>
      <c r="G638">
        <v>1</v>
      </c>
    </row>
    <row r="639" spans="1:7" x14ac:dyDescent="0.25">
      <c r="A639" s="7" t="s">
        <v>2322</v>
      </c>
      <c r="E639">
        <v>1</v>
      </c>
      <c r="G639">
        <v>1</v>
      </c>
    </row>
    <row r="640" spans="1:7" x14ac:dyDescent="0.25">
      <c r="A640" s="7" t="s">
        <v>2639</v>
      </c>
      <c r="E640">
        <v>1</v>
      </c>
      <c r="G640">
        <v>1</v>
      </c>
    </row>
    <row r="641" spans="1:7" x14ac:dyDescent="0.25">
      <c r="A641" s="7" t="s">
        <v>2111</v>
      </c>
      <c r="C641">
        <v>2</v>
      </c>
      <c r="G641">
        <v>2</v>
      </c>
    </row>
    <row r="642" spans="1:7" x14ac:dyDescent="0.25">
      <c r="A642" s="7" t="s">
        <v>2554</v>
      </c>
      <c r="C642">
        <v>1</v>
      </c>
      <c r="G642">
        <v>1</v>
      </c>
    </row>
    <row r="643" spans="1:7" x14ac:dyDescent="0.25">
      <c r="A643" s="7" t="s">
        <v>2661</v>
      </c>
      <c r="C643">
        <v>1</v>
      </c>
      <c r="G643">
        <v>1</v>
      </c>
    </row>
    <row r="644" spans="1:7" x14ac:dyDescent="0.25">
      <c r="A644" s="7" t="s">
        <v>2726</v>
      </c>
      <c r="C644">
        <v>1</v>
      </c>
      <c r="G644">
        <v>1</v>
      </c>
    </row>
    <row r="645" spans="1:7" x14ac:dyDescent="0.25">
      <c r="A645" s="7" t="s">
        <v>2798</v>
      </c>
      <c r="E645">
        <v>1</v>
      </c>
      <c r="G645">
        <v>1</v>
      </c>
    </row>
    <row r="646" spans="1:7" x14ac:dyDescent="0.25">
      <c r="A646" s="7" t="s">
        <v>2253</v>
      </c>
      <c r="E646">
        <v>1</v>
      </c>
      <c r="G646">
        <v>1</v>
      </c>
    </row>
    <row r="647" spans="1:7" x14ac:dyDescent="0.25">
      <c r="A647" s="7" t="s">
        <v>2438</v>
      </c>
      <c r="C647">
        <v>1</v>
      </c>
      <c r="G647">
        <v>1</v>
      </c>
    </row>
    <row r="648" spans="1:7" x14ac:dyDescent="0.25">
      <c r="A648" s="7" t="s">
        <v>2905</v>
      </c>
      <c r="E648">
        <v>1</v>
      </c>
      <c r="G648">
        <v>1</v>
      </c>
    </row>
    <row r="649" spans="1:7" x14ac:dyDescent="0.25">
      <c r="A649" s="7" t="s">
        <v>2204</v>
      </c>
      <c r="E649">
        <v>1</v>
      </c>
      <c r="G649">
        <v>1</v>
      </c>
    </row>
    <row r="650" spans="1:7" x14ac:dyDescent="0.25">
      <c r="A650" s="7" t="s">
        <v>2749</v>
      </c>
      <c r="E650">
        <v>1</v>
      </c>
      <c r="G650">
        <v>1</v>
      </c>
    </row>
    <row r="651" spans="1:7" x14ac:dyDescent="0.25">
      <c r="A651" s="7" t="s">
        <v>2550</v>
      </c>
      <c r="C651">
        <v>1</v>
      </c>
      <c r="E651">
        <v>1</v>
      </c>
      <c r="G651">
        <v>2</v>
      </c>
    </row>
    <row r="652" spans="1:7" x14ac:dyDescent="0.25">
      <c r="A652" s="7" t="s">
        <v>2239</v>
      </c>
      <c r="E652">
        <v>1</v>
      </c>
      <c r="G652">
        <v>1</v>
      </c>
    </row>
    <row r="653" spans="1:7" x14ac:dyDescent="0.25">
      <c r="A653" s="7" t="s">
        <v>2620</v>
      </c>
      <c r="E653">
        <v>1</v>
      </c>
      <c r="G653">
        <v>1</v>
      </c>
    </row>
    <row r="654" spans="1:7" x14ac:dyDescent="0.25">
      <c r="A654" s="7" t="s">
        <v>2445</v>
      </c>
      <c r="C654">
        <v>1</v>
      </c>
      <c r="G654">
        <v>1</v>
      </c>
    </row>
    <row r="655" spans="1:7" x14ac:dyDescent="0.25">
      <c r="A655" s="7" t="s">
        <v>2657</v>
      </c>
      <c r="B655">
        <v>1</v>
      </c>
      <c r="G655">
        <v>1</v>
      </c>
    </row>
    <row r="656" spans="1:7" x14ac:dyDescent="0.25">
      <c r="A656" s="7" t="s">
        <v>2574</v>
      </c>
      <c r="E656">
        <v>2</v>
      </c>
      <c r="G656">
        <v>2</v>
      </c>
    </row>
    <row r="657" spans="1:7" x14ac:dyDescent="0.25">
      <c r="A657" s="7" t="s">
        <v>2724</v>
      </c>
      <c r="C657">
        <v>1</v>
      </c>
      <c r="G657">
        <v>1</v>
      </c>
    </row>
    <row r="658" spans="1:7" x14ac:dyDescent="0.25">
      <c r="A658" s="7" t="s">
        <v>2744</v>
      </c>
      <c r="E658">
        <v>1</v>
      </c>
      <c r="G658">
        <v>1</v>
      </c>
    </row>
    <row r="659" spans="1:7" x14ac:dyDescent="0.25">
      <c r="A659" s="7" t="s">
        <v>2658</v>
      </c>
      <c r="E659">
        <v>1</v>
      </c>
      <c r="G659">
        <v>1</v>
      </c>
    </row>
    <row r="660" spans="1:7" x14ac:dyDescent="0.25">
      <c r="A660" s="7" t="s">
        <v>2933</v>
      </c>
      <c r="E660">
        <v>1</v>
      </c>
      <c r="G660">
        <v>1</v>
      </c>
    </row>
    <row r="661" spans="1:7" x14ac:dyDescent="0.25">
      <c r="A661" s="7" t="s">
        <v>2337</v>
      </c>
      <c r="E661">
        <v>1</v>
      </c>
      <c r="G661">
        <v>1</v>
      </c>
    </row>
    <row r="662" spans="1:7" x14ac:dyDescent="0.25">
      <c r="A662" s="7" t="s">
        <v>2797</v>
      </c>
      <c r="E662">
        <v>1</v>
      </c>
      <c r="G662">
        <v>1</v>
      </c>
    </row>
    <row r="663" spans="1:7" x14ac:dyDescent="0.25">
      <c r="A663" s="7" t="s">
        <v>2218</v>
      </c>
      <c r="E663">
        <v>2</v>
      </c>
      <c r="G663">
        <v>2</v>
      </c>
    </row>
    <row r="664" spans="1:7" x14ac:dyDescent="0.25">
      <c r="A664" s="7" t="s">
        <v>2213</v>
      </c>
      <c r="E664">
        <v>1</v>
      </c>
      <c r="G664">
        <v>1</v>
      </c>
    </row>
    <row r="665" spans="1:7" x14ac:dyDescent="0.25">
      <c r="A665" s="7" t="s">
        <v>2421</v>
      </c>
      <c r="C665">
        <v>1</v>
      </c>
      <c r="E665">
        <v>1</v>
      </c>
      <c r="G665">
        <v>2</v>
      </c>
    </row>
    <row r="666" spans="1:7" x14ac:dyDescent="0.25">
      <c r="A666" s="7" t="s">
        <v>2899</v>
      </c>
      <c r="E666">
        <v>1</v>
      </c>
      <c r="G666">
        <v>1</v>
      </c>
    </row>
    <row r="667" spans="1:7" x14ac:dyDescent="0.25">
      <c r="A667" s="7" t="s">
        <v>2172</v>
      </c>
      <c r="C667">
        <v>1</v>
      </c>
      <c r="G667">
        <v>1</v>
      </c>
    </row>
    <row r="668" spans="1:7" x14ac:dyDescent="0.25">
      <c r="A668" s="7" t="s">
        <v>2286</v>
      </c>
      <c r="C668">
        <v>1</v>
      </c>
      <c r="G668">
        <v>1</v>
      </c>
    </row>
    <row r="669" spans="1:7" x14ac:dyDescent="0.25">
      <c r="A669" s="7" t="s">
        <v>2404</v>
      </c>
      <c r="E669">
        <v>1</v>
      </c>
      <c r="G669">
        <v>1</v>
      </c>
    </row>
    <row r="670" spans="1:7" x14ac:dyDescent="0.25">
      <c r="A670" s="7" t="s">
        <v>2466</v>
      </c>
      <c r="B670">
        <v>1</v>
      </c>
      <c r="G670">
        <v>1</v>
      </c>
    </row>
    <row r="671" spans="1:7" x14ac:dyDescent="0.25">
      <c r="A671" s="7" t="s">
        <v>2869</v>
      </c>
      <c r="E671">
        <v>1</v>
      </c>
      <c r="G671">
        <v>1</v>
      </c>
    </row>
    <row r="672" spans="1:7" x14ac:dyDescent="0.25">
      <c r="A672" s="7" t="s">
        <v>2586</v>
      </c>
      <c r="E672">
        <v>1</v>
      </c>
      <c r="G672">
        <v>1</v>
      </c>
    </row>
    <row r="673" spans="1:7" x14ac:dyDescent="0.25">
      <c r="A673" s="7" t="s">
        <v>2922</v>
      </c>
      <c r="E673">
        <v>1</v>
      </c>
      <c r="G673">
        <v>1</v>
      </c>
    </row>
    <row r="674" spans="1:7" x14ac:dyDescent="0.25">
      <c r="A674" s="7" t="s">
        <v>2148</v>
      </c>
      <c r="E674">
        <v>1</v>
      </c>
      <c r="G674">
        <v>1</v>
      </c>
    </row>
    <row r="675" spans="1:7" x14ac:dyDescent="0.25">
      <c r="A675" s="7" t="s">
        <v>2302</v>
      </c>
      <c r="C675">
        <v>1</v>
      </c>
      <c r="E675">
        <v>1</v>
      </c>
      <c r="G675">
        <v>2</v>
      </c>
    </row>
    <row r="676" spans="1:7" x14ac:dyDescent="0.25">
      <c r="A676" s="7" t="s">
        <v>2788</v>
      </c>
      <c r="E676">
        <v>1</v>
      </c>
      <c r="G676">
        <v>1</v>
      </c>
    </row>
    <row r="677" spans="1:7" x14ac:dyDescent="0.25">
      <c r="A677" s="7" t="s">
        <v>2184</v>
      </c>
      <c r="E677">
        <v>1</v>
      </c>
      <c r="G677">
        <v>1</v>
      </c>
    </row>
    <row r="678" spans="1:7" x14ac:dyDescent="0.25">
      <c r="A678" s="7" t="s">
        <v>2468</v>
      </c>
      <c r="C678">
        <v>2</v>
      </c>
      <c r="G678">
        <v>2</v>
      </c>
    </row>
    <row r="679" spans="1:7" x14ac:dyDescent="0.25">
      <c r="A679" s="7" t="s">
        <v>2350</v>
      </c>
      <c r="E679">
        <v>1</v>
      </c>
      <c r="G679">
        <v>1</v>
      </c>
    </row>
    <row r="680" spans="1:7" x14ac:dyDescent="0.25">
      <c r="A680" s="7" t="s">
        <v>2501</v>
      </c>
      <c r="E680">
        <v>2</v>
      </c>
      <c r="G680">
        <v>2</v>
      </c>
    </row>
    <row r="681" spans="1:7" x14ac:dyDescent="0.25">
      <c r="A681" s="7" t="s">
        <v>2946</v>
      </c>
      <c r="C681">
        <v>1</v>
      </c>
      <c r="G681">
        <v>1</v>
      </c>
    </row>
    <row r="682" spans="1:7" x14ac:dyDescent="0.25">
      <c r="A682" s="7" t="s">
        <v>2665</v>
      </c>
      <c r="E682">
        <v>2</v>
      </c>
      <c r="G682">
        <v>2</v>
      </c>
    </row>
    <row r="683" spans="1:7" x14ac:dyDescent="0.25">
      <c r="A683" s="7" t="s">
        <v>2271</v>
      </c>
      <c r="E683">
        <v>1</v>
      </c>
      <c r="G683">
        <v>1</v>
      </c>
    </row>
    <row r="684" spans="1:7" x14ac:dyDescent="0.25">
      <c r="A684" s="7" t="s">
        <v>2280</v>
      </c>
      <c r="C684">
        <v>1</v>
      </c>
      <c r="G684">
        <v>1</v>
      </c>
    </row>
    <row r="685" spans="1:7" x14ac:dyDescent="0.25">
      <c r="A685" s="7" t="s">
        <v>2909</v>
      </c>
      <c r="D685">
        <v>1</v>
      </c>
      <c r="G685">
        <v>1</v>
      </c>
    </row>
    <row r="686" spans="1:7" x14ac:dyDescent="0.25">
      <c r="A686" s="7" t="s">
        <v>2293</v>
      </c>
      <c r="C686">
        <v>1</v>
      </c>
      <c r="G686">
        <v>1</v>
      </c>
    </row>
    <row r="687" spans="1:7" x14ac:dyDescent="0.25">
      <c r="A687" s="7" t="s">
        <v>2645</v>
      </c>
      <c r="C687">
        <v>1</v>
      </c>
      <c r="E687">
        <v>1</v>
      </c>
      <c r="G687">
        <v>2</v>
      </c>
    </row>
    <row r="688" spans="1:7" x14ac:dyDescent="0.25">
      <c r="A688" s="7" t="s">
        <v>2361</v>
      </c>
      <c r="E688">
        <v>1</v>
      </c>
      <c r="G688">
        <v>1</v>
      </c>
    </row>
    <row r="689" spans="1:7" x14ac:dyDescent="0.25">
      <c r="A689" s="7" t="s">
        <v>2890</v>
      </c>
      <c r="E689">
        <v>1</v>
      </c>
      <c r="G689">
        <v>1</v>
      </c>
    </row>
    <row r="690" spans="1:7" x14ac:dyDescent="0.25">
      <c r="A690" s="7" t="s">
        <v>2725</v>
      </c>
      <c r="E690">
        <v>1</v>
      </c>
      <c r="G690">
        <v>1</v>
      </c>
    </row>
    <row r="691" spans="1:7" x14ac:dyDescent="0.25">
      <c r="A691" s="7" t="s">
        <v>2202</v>
      </c>
      <c r="C691">
        <v>1</v>
      </c>
      <c r="G691">
        <v>1</v>
      </c>
    </row>
    <row r="692" spans="1:7" x14ac:dyDescent="0.25">
      <c r="A692" s="7" t="s">
        <v>2292</v>
      </c>
      <c r="E692">
        <v>1</v>
      </c>
      <c r="G692">
        <v>1</v>
      </c>
    </row>
    <row r="693" spans="1:7" x14ac:dyDescent="0.25">
      <c r="A693" s="7" t="s">
        <v>2763</v>
      </c>
      <c r="B693">
        <v>2</v>
      </c>
      <c r="G693">
        <v>2</v>
      </c>
    </row>
    <row r="694" spans="1:7" x14ac:dyDescent="0.25">
      <c r="A694" s="7" t="s">
        <v>2595</v>
      </c>
      <c r="C694">
        <v>1</v>
      </c>
      <c r="G694">
        <v>1</v>
      </c>
    </row>
    <row r="695" spans="1:7" x14ac:dyDescent="0.25">
      <c r="A695" s="7" t="s">
        <v>2199</v>
      </c>
      <c r="C695">
        <v>1</v>
      </c>
      <c r="G695">
        <v>1</v>
      </c>
    </row>
    <row r="696" spans="1:7" x14ac:dyDescent="0.25">
      <c r="A696" s="7" t="s">
        <v>2821</v>
      </c>
      <c r="C696">
        <v>2</v>
      </c>
      <c r="G696">
        <v>2</v>
      </c>
    </row>
    <row r="697" spans="1:7" x14ac:dyDescent="0.25">
      <c r="A697" s="7" t="s">
        <v>2624</v>
      </c>
      <c r="C697">
        <v>1</v>
      </c>
      <c r="E697">
        <v>1</v>
      </c>
      <c r="G697">
        <v>2</v>
      </c>
    </row>
    <row r="698" spans="1:7" x14ac:dyDescent="0.25">
      <c r="A698" s="7" t="s">
        <v>2279</v>
      </c>
      <c r="E698">
        <v>1</v>
      </c>
      <c r="G698">
        <v>1</v>
      </c>
    </row>
    <row r="699" spans="1:7" x14ac:dyDescent="0.25">
      <c r="A699" s="7" t="s">
        <v>2656</v>
      </c>
      <c r="C699">
        <v>1</v>
      </c>
      <c r="E699">
        <v>1</v>
      </c>
      <c r="G699">
        <v>2</v>
      </c>
    </row>
    <row r="700" spans="1:7" x14ac:dyDescent="0.25">
      <c r="A700" s="7" t="s">
        <v>2888</v>
      </c>
      <c r="C700">
        <v>1</v>
      </c>
      <c r="G700">
        <v>1</v>
      </c>
    </row>
    <row r="701" spans="1:7" x14ac:dyDescent="0.25">
      <c r="A701" s="7" t="s">
        <v>2096</v>
      </c>
      <c r="E701">
        <v>1</v>
      </c>
      <c r="G701">
        <v>1</v>
      </c>
    </row>
    <row r="702" spans="1:7" x14ac:dyDescent="0.25">
      <c r="A702" s="7" t="s">
        <v>2784</v>
      </c>
      <c r="C702">
        <v>1</v>
      </c>
      <c r="G702">
        <v>1</v>
      </c>
    </row>
    <row r="703" spans="1:7" x14ac:dyDescent="0.25">
      <c r="A703" s="7" t="s">
        <v>2084</v>
      </c>
      <c r="E703">
        <v>1</v>
      </c>
      <c r="G703">
        <v>1</v>
      </c>
    </row>
    <row r="704" spans="1:7" x14ac:dyDescent="0.25">
      <c r="A704" s="7" t="s">
        <v>2229</v>
      </c>
      <c r="D704">
        <v>1</v>
      </c>
      <c r="G704">
        <v>1</v>
      </c>
    </row>
    <row r="705" spans="1:7" x14ac:dyDescent="0.25">
      <c r="A705" s="7" t="s">
        <v>2191</v>
      </c>
      <c r="C705">
        <v>1</v>
      </c>
      <c r="G705">
        <v>1</v>
      </c>
    </row>
    <row r="706" spans="1:7" x14ac:dyDescent="0.25">
      <c r="A706" s="7" t="s">
        <v>2390</v>
      </c>
      <c r="C706">
        <v>1</v>
      </c>
      <c r="E706">
        <v>1</v>
      </c>
      <c r="G706">
        <v>2</v>
      </c>
    </row>
    <row r="707" spans="1:7" x14ac:dyDescent="0.25">
      <c r="A707" s="7" t="s">
        <v>2532</v>
      </c>
      <c r="E707">
        <v>1</v>
      </c>
      <c r="G707">
        <v>1</v>
      </c>
    </row>
    <row r="708" spans="1:7" x14ac:dyDescent="0.25">
      <c r="A708" s="7" t="s">
        <v>2830</v>
      </c>
      <c r="E708">
        <v>1</v>
      </c>
      <c r="G708">
        <v>1</v>
      </c>
    </row>
    <row r="709" spans="1:7" x14ac:dyDescent="0.25">
      <c r="A709" s="7" t="s">
        <v>2409</v>
      </c>
      <c r="C709">
        <v>1</v>
      </c>
      <c r="G709">
        <v>1</v>
      </c>
    </row>
    <row r="710" spans="1:7" x14ac:dyDescent="0.25">
      <c r="A710" s="7" t="s">
        <v>2236</v>
      </c>
      <c r="E710">
        <v>1</v>
      </c>
      <c r="G710">
        <v>1</v>
      </c>
    </row>
    <row r="711" spans="1:7" x14ac:dyDescent="0.25">
      <c r="A711" s="7" t="s">
        <v>2375</v>
      </c>
      <c r="C711">
        <v>1</v>
      </c>
      <c r="E711">
        <v>1</v>
      </c>
      <c r="G711">
        <v>2</v>
      </c>
    </row>
    <row r="712" spans="1:7" x14ac:dyDescent="0.25">
      <c r="A712" s="7" t="s">
        <v>2647</v>
      </c>
      <c r="E712">
        <v>1</v>
      </c>
      <c r="G712">
        <v>1</v>
      </c>
    </row>
    <row r="713" spans="1:7" x14ac:dyDescent="0.25">
      <c r="A713" s="7" t="s">
        <v>2884</v>
      </c>
      <c r="C713">
        <v>1</v>
      </c>
      <c r="G713">
        <v>1</v>
      </c>
    </row>
    <row r="714" spans="1:7" x14ac:dyDescent="0.25">
      <c r="A714" s="7" t="s">
        <v>2774</v>
      </c>
      <c r="E714">
        <v>1</v>
      </c>
      <c r="G714">
        <v>1</v>
      </c>
    </row>
    <row r="715" spans="1:7" x14ac:dyDescent="0.25">
      <c r="A715" s="7" t="s">
        <v>2164</v>
      </c>
      <c r="E715">
        <v>1</v>
      </c>
      <c r="G715">
        <v>1</v>
      </c>
    </row>
    <row r="716" spans="1:7" x14ac:dyDescent="0.25">
      <c r="A716" s="7" t="s">
        <v>2168</v>
      </c>
      <c r="E716">
        <v>1</v>
      </c>
      <c r="G716">
        <v>1</v>
      </c>
    </row>
    <row r="717" spans="1:7" x14ac:dyDescent="0.25">
      <c r="A717" s="7" t="s">
        <v>2691</v>
      </c>
      <c r="C717">
        <v>1</v>
      </c>
      <c r="G717">
        <v>1</v>
      </c>
    </row>
    <row r="718" spans="1:7" x14ac:dyDescent="0.25">
      <c r="A718" s="7" t="s">
        <v>2227</v>
      </c>
      <c r="B718">
        <v>1</v>
      </c>
      <c r="G718">
        <v>1</v>
      </c>
    </row>
    <row r="719" spans="1:7" x14ac:dyDescent="0.25">
      <c r="A719" s="7" t="s">
        <v>2557</v>
      </c>
      <c r="E719">
        <v>2</v>
      </c>
      <c r="G719">
        <v>2</v>
      </c>
    </row>
    <row r="720" spans="1:7" x14ac:dyDescent="0.25">
      <c r="A720" s="7" t="s">
        <v>2631</v>
      </c>
      <c r="C720">
        <v>1</v>
      </c>
      <c r="G720">
        <v>1</v>
      </c>
    </row>
    <row r="721" spans="1:7" x14ac:dyDescent="0.25">
      <c r="A721" s="7" t="s">
        <v>2126</v>
      </c>
      <c r="E721">
        <v>1</v>
      </c>
      <c r="G721">
        <v>1</v>
      </c>
    </row>
    <row r="722" spans="1:7" x14ac:dyDescent="0.25">
      <c r="A722" s="7" t="s">
        <v>2443</v>
      </c>
      <c r="E722">
        <v>1</v>
      </c>
      <c r="G722">
        <v>1</v>
      </c>
    </row>
    <row r="723" spans="1:7" x14ac:dyDescent="0.25">
      <c r="A723" s="7" t="s">
        <v>2689</v>
      </c>
      <c r="C723">
        <v>1</v>
      </c>
      <c r="G723">
        <v>1</v>
      </c>
    </row>
    <row r="724" spans="1:7" x14ac:dyDescent="0.25">
      <c r="A724" s="7" t="s">
        <v>2090</v>
      </c>
      <c r="C724">
        <v>1</v>
      </c>
      <c r="G724">
        <v>1</v>
      </c>
    </row>
    <row r="725" spans="1:7" x14ac:dyDescent="0.25">
      <c r="A725" s="7" t="s">
        <v>2226</v>
      </c>
      <c r="C725">
        <v>1</v>
      </c>
      <c r="G725">
        <v>1</v>
      </c>
    </row>
    <row r="726" spans="1:7" x14ac:dyDescent="0.25">
      <c r="A726" s="7" t="s">
        <v>2605</v>
      </c>
      <c r="E726">
        <v>1</v>
      </c>
      <c r="G726">
        <v>1</v>
      </c>
    </row>
    <row r="727" spans="1:7" x14ac:dyDescent="0.25">
      <c r="A727" s="7" t="s">
        <v>2533</v>
      </c>
      <c r="C727">
        <v>1</v>
      </c>
      <c r="E727">
        <v>1</v>
      </c>
      <c r="G727">
        <v>2</v>
      </c>
    </row>
    <row r="728" spans="1:7" x14ac:dyDescent="0.25">
      <c r="A728" s="7" t="s">
        <v>2093</v>
      </c>
      <c r="C728">
        <v>1</v>
      </c>
      <c r="G728">
        <v>1</v>
      </c>
    </row>
    <row r="729" spans="1:7" x14ac:dyDescent="0.25">
      <c r="A729" s="7" t="s">
        <v>2914</v>
      </c>
      <c r="C729">
        <v>1</v>
      </c>
      <c r="G729">
        <v>1</v>
      </c>
    </row>
    <row r="730" spans="1:7" x14ac:dyDescent="0.25">
      <c r="A730" s="7" t="s">
        <v>2897</v>
      </c>
      <c r="E730">
        <v>1</v>
      </c>
      <c r="G730">
        <v>1</v>
      </c>
    </row>
    <row r="731" spans="1:7" x14ac:dyDescent="0.25">
      <c r="A731" s="7" t="s">
        <v>2833</v>
      </c>
      <c r="E731">
        <v>1</v>
      </c>
      <c r="G731">
        <v>1</v>
      </c>
    </row>
    <row r="732" spans="1:7" x14ac:dyDescent="0.25">
      <c r="A732" s="7" t="s">
        <v>2422</v>
      </c>
      <c r="C732">
        <v>1</v>
      </c>
      <c r="G732">
        <v>1</v>
      </c>
    </row>
    <row r="733" spans="1:7" x14ac:dyDescent="0.25">
      <c r="A733" s="7" t="s">
        <v>2311</v>
      </c>
      <c r="D733">
        <v>1</v>
      </c>
      <c r="G733">
        <v>1</v>
      </c>
    </row>
    <row r="734" spans="1:7" x14ac:dyDescent="0.25">
      <c r="A734" s="7" t="s">
        <v>2730</v>
      </c>
      <c r="C734">
        <v>1</v>
      </c>
      <c r="G734">
        <v>1</v>
      </c>
    </row>
    <row r="735" spans="1:7" x14ac:dyDescent="0.25">
      <c r="A735" s="7" t="s">
        <v>2855</v>
      </c>
      <c r="E735">
        <v>1</v>
      </c>
      <c r="G735">
        <v>1</v>
      </c>
    </row>
    <row r="736" spans="1:7" x14ac:dyDescent="0.25">
      <c r="A736" s="7" t="s">
        <v>2155</v>
      </c>
      <c r="C736">
        <v>1</v>
      </c>
      <c r="E736">
        <v>1</v>
      </c>
      <c r="G736">
        <v>2</v>
      </c>
    </row>
    <row r="737" spans="1:7" x14ac:dyDescent="0.25">
      <c r="A737" s="7" t="s">
        <v>2447</v>
      </c>
      <c r="E737">
        <v>1</v>
      </c>
      <c r="G737">
        <v>1</v>
      </c>
    </row>
    <row r="738" spans="1:7" x14ac:dyDescent="0.25">
      <c r="A738" s="7" t="s">
        <v>2817</v>
      </c>
      <c r="E738">
        <v>1</v>
      </c>
      <c r="G738">
        <v>1</v>
      </c>
    </row>
    <row r="739" spans="1:7" x14ac:dyDescent="0.25">
      <c r="A739" s="7" t="s">
        <v>2773</v>
      </c>
      <c r="C739">
        <v>1</v>
      </c>
      <c r="G739">
        <v>1</v>
      </c>
    </row>
    <row r="740" spans="1:7" x14ac:dyDescent="0.25">
      <c r="A740" s="7" t="s">
        <v>2553</v>
      </c>
      <c r="C740">
        <v>1</v>
      </c>
      <c r="G740">
        <v>1</v>
      </c>
    </row>
    <row r="741" spans="1:7" x14ac:dyDescent="0.25">
      <c r="A741" s="7" t="s">
        <v>2560</v>
      </c>
      <c r="C741">
        <v>1</v>
      </c>
      <c r="G741">
        <v>1</v>
      </c>
    </row>
    <row r="742" spans="1:7" x14ac:dyDescent="0.25">
      <c r="A742" s="7" t="s">
        <v>2848</v>
      </c>
      <c r="C742">
        <v>1</v>
      </c>
      <c r="G742">
        <v>1</v>
      </c>
    </row>
    <row r="743" spans="1:7" x14ac:dyDescent="0.25">
      <c r="A743" s="7" t="s">
        <v>2842</v>
      </c>
      <c r="C743">
        <v>1</v>
      </c>
      <c r="G743">
        <v>1</v>
      </c>
    </row>
    <row r="744" spans="1:7" x14ac:dyDescent="0.25">
      <c r="A744" s="7" t="s">
        <v>2310</v>
      </c>
      <c r="E744">
        <v>1</v>
      </c>
      <c r="G744">
        <v>1</v>
      </c>
    </row>
    <row r="745" spans="1:7" x14ac:dyDescent="0.25">
      <c r="A745" s="7" t="s">
        <v>2175</v>
      </c>
      <c r="C745">
        <v>1</v>
      </c>
      <c r="G745">
        <v>1</v>
      </c>
    </row>
    <row r="746" spans="1:7" x14ac:dyDescent="0.25">
      <c r="A746" s="7" t="s">
        <v>2546</v>
      </c>
      <c r="B746">
        <v>1</v>
      </c>
      <c r="G746">
        <v>1</v>
      </c>
    </row>
    <row r="747" spans="1:7" x14ac:dyDescent="0.25">
      <c r="A747" s="7" t="s">
        <v>2644</v>
      </c>
      <c r="C747">
        <v>1</v>
      </c>
      <c r="G747">
        <v>1</v>
      </c>
    </row>
    <row r="748" spans="1:7" x14ac:dyDescent="0.25">
      <c r="A748" s="7" t="s">
        <v>2832</v>
      </c>
      <c r="E748">
        <v>1</v>
      </c>
      <c r="G748">
        <v>1</v>
      </c>
    </row>
    <row r="749" spans="1:7" x14ac:dyDescent="0.25">
      <c r="A749" s="7" t="s">
        <v>2374</v>
      </c>
      <c r="E749">
        <v>1</v>
      </c>
      <c r="G749">
        <v>1</v>
      </c>
    </row>
    <row r="750" spans="1:7" x14ac:dyDescent="0.25">
      <c r="A750" s="7" t="s">
        <v>2793</v>
      </c>
      <c r="E750">
        <v>1</v>
      </c>
      <c r="G750">
        <v>1</v>
      </c>
    </row>
    <row r="751" spans="1:7" x14ac:dyDescent="0.25">
      <c r="A751" s="7" t="s">
        <v>2686</v>
      </c>
      <c r="C751">
        <v>1</v>
      </c>
      <c r="G751">
        <v>1</v>
      </c>
    </row>
    <row r="752" spans="1:7" x14ac:dyDescent="0.25">
      <c r="A752" s="7" t="s">
        <v>2237</v>
      </c>
      <c r="E752">
        <v>1</v>
      </c>
      <c r="G752">
        <v>1</v>
      </c>
    </row>
    <row r="753" spans="1:7" x14ac:dyDescent="0.25">
      <c r="A753" s="7" t="s">
        <v>2276</v>
      </c>
      <c r="C753">
        <v>1</v>
      </c>
      <c r="G753">
        <v>1</v>
      </c>
    </row>
    <row r="754" spans="1:7" x14ac:dyDescent="0.25">
      <c r="A754" s="7" t="s">
        <v>2630</v>
      </c>
      <c r="E754">
        <v>1</v>
      </c>
      <c r="G754">
        <v>1</v>
      </c>
    </row>
    <row r="755" spans="1:7" x14ac:dyDescent="0.25">
      <c r="A755" s="7" t="s">
        <v>2669</v>
      </c>
      <c r="E755">
        <v>2</v>
      </c>
      <c r="G755">
        <v>2</v>
      </c>
    </row>
    <row r="756" spans="1:7" x14ac:dyDescent="0.25">
      <c r="A756" s="7" t="s">
        <v>2947</v>
      </c>
      <c r="E756">
        <v>1</v>
      </c>
      <c r="G756">
        <v>1</v>
      </c>
    </row>
    <row r="757" spans="1:7" x14ac:dyDescent="0.25">
      <c r="A757" s="7" t="s">
        <v>2794</v>
      </c>
      <c r="E757">
        <v>1</v>
      </c>
      <c r="G757">
        <v>1</v>
      </c>
    </row>
    <row r="758" spans="1:7" x14ac:dyDescent="0.25">
      <c r="A758" s="7" t="s">
        <v>2654</v>
      </c>
      <c r="E758">
        <v>1</v>
      </c>
      <c r="G758">
        <v>1</v>
      </c>
    </row>
    <row r="759" spans="1:7" x14ac:dyDescent="0.25">
      <c r="A759" s="7" t="s">
        <v>2305</v>
      </c>
      <c r="E759">
        <v>1</v>
      </c>
      <c r="G759">
        <v>1</v>
      </c>
    </row>
    <row r="760" spans="1:7" x14ac:dyDescent="0.25">
      <c r="A760" s="7" t="s">
        <v>2822</v>
      </c>
      <c r="B760">
        <v>1</v>
      </c>
      <c r="G760">
        <v>1</v>
      </c>
    </row>
    <row r="761" spans="1:7" x14ac:dyDescent="0.25">
      <c r="A761" s="7" t="s">
        <v>2243</v>
      </c>
      <c r="C761">
        <v>1</v>
      </c>
      <c r="G761">
        <v>1</v>
      </c>
    </row>
    <row r="762" spans="1:7" x14ac:dyDescent="0.25">
      <c r="A762" s="7" t="s">
        <v>2200</v>
      </c>
      <c r="B762">
        <v>1</v>
      </c>
      <c r="G762">
        <v>1</v>
      </c>
    </row>
    <row r="763" spans="1:7" x14ac:dyDescent="0.25">
      <c r="A763" s="7" t="s">
        <v>2881</v>
      </c>
      <c r="E763">
        <v>1</v>
      </c>
      <c r="G763">
        <v>1</v>
      </c>
    </row>
    <row r="764" spans="1:7" x14ac:dyDescent="0.25">
      <c r="A764" s="7" t="s">
        <v>2144</v>
      </c>
      <c r="E764">
        <v>1</v>
      </c>
      <c r="G764">
        <v>1</v>
      </c>
    </row>
    <row r="765" spans="1:7" x14ac:dyDescent="0.25">
      <c r="A765" s="7" t="s">
        <v>2664</v>
      </c>
      <c r="E765">
        <v>1</v>
      </c>
      <c r="G765">
        <v>1</v>
      </c>
    </row>
    <row r="766" spans="1:7" x14ac:dyDescent="0.25">
      <c r="A766" s="7" t="s">
        <v>2572</v>
      </c>
      <c r="E766">
        <v>1</v>
      </c>
      <c r="G766">
        <v>1</v>
      </c>
    </row>
    <row r="767" spans="1:7" x14ac:dyDescent="0.25">
      <c r="A767" s="7" t="s">
        <v>2270</v>
      </c>
      <c r="E767">
        <v>1</v>
      </c>
      <c r="G767">
        <v>1</v>
      </c>
    </row>
    <row r="768" spans="1:7" x14ac:dyDescent="0.25">
      <c r="A768" s="7" t="s">
        <v>2323</v>
      </c>
      <c r="B768">
        <v>1</v>
      </c>
      <c r="G768">
        <v>1</v>
      </c>
    </row>
    <row r="769" spans="1:7" x14ac:dyDescent="0.25">
      <c r="A769" s="7" t="s">
        <v>2080</v>
      </c>
      <c r="E769">
        <v>1</v>
      </c>
      <c r="G769">
        <v>1</v>
      </c>
    </row>
    <row r="770" spans="1:7" x14ac:dyDescent="0.25">
      <c r="A770" s="7" t="s">
        <v>2490</v>
      </c>
      <c r="C770">
        <v>1</v>
      </c>
      <c r="E770">
        <v>1</v>
      </c>
      <c r="G770">
        <v>2</v>
      </c>
    </row>
    <row r="771" spans="1:7" x14ac:dyDescent="0.25">
      <c r="A771" s="7" t="s">
        <v>2342</v>
      </c>
      <c r="C771">
        <v>1</v>
      </c>
      <c r="E771">
        <v>1</v>
      </c>
      <c r="G771">
        <v>2</v>
      </c>
    </row>
    <row r="772" spans="1:7" x14ac:dyDescent="0.25">
      <c r="A772" s="7" t="s">
        <v>2140</v>
      </c>
      <c r="E772">
        <v>1</v>
      </c>
      <c r="G772">
        <v>1</v>
      </c>
    </row>
    <row r="773" spans="1:7" x14ac:dyDescent="0.25">
      <c r="A773" s="7" t="s">
        <v>2676</v>
      </c>
      <c r="C773">
        <v>1</v>
      </c>
      <c r="E773">
        <v>1</v>
      </c>
      <c r="G773">
        <v>2</v>
      </c>
    </row>
    <row r="774" spans="1:7" x14ac:dyDescent="0.25">
      <c r="A774" s="7" t="s">
        <v>2100</v>
      </c>
      <c r="E774">
        <v>1</v>
      </c>
      <c r="G774">
        <v>1</v>
      </c>
    </row>
    <row r="775" spans="1:7" x14ac:dyDescent="0.25">
      <c r="A775" s="7" t="s">
        <v>2325</v>
      </c>
      <c r="E775">
        <v>1</v>
      </c>
      <c r="G775">
        <v>1</v>
      </c>
    </row>
    <row r="776" spans="1:7" x14ac:dyDescent="0.25">
      <c r="A776" s="7" t="s">
        <v>2424</v>
      </c>
      <c r="C776">
        <v>1</v>
      </c>
      <c r="G776">
        <v>1</v>
      </c>
    </row>
    <row r="777" spans="1:7" x14ac:dyDescent="0.25">
      <c r="A777" s="7" t="s">
        <v>2151</v>
      </c>
      <c r="E777">
        <v>1</v>
      </c>
      <c r="G777">
        <v>1</v>
      </c>
    </row>
    <row r="778" spans="1:7" x14ac:dyDescent="0.25">
      <c r="A778" s="7" t="s">
        <v>2117</v>
      </c>
      <c r="E778">
        <v>1</v>
      </c>
      <c r="G778">
        <v>1</v>
      </c>
    </row>
    <row r="779" spans="1:7" x14ac:dyDescent="0.25">
      <c r="A779" s="7" t="s">
        <v>2234</v>
      </c>
      <c r="C779">
        <v>1</v>
      </c>
      <c r="G779">
        <v>1</v>
      </c>
    </row>
    <row r="780" spans="1:7" x14ac:dyDescent="0.25">
      <c r="A780" s="7" t="s">
        <v>2825</v>
      </c>
      <c r="C780">
        <v>1</v>
      </c>
      <c r="G780">
        <v>1</v>
      </c>
    </row>
    <row r="781" spans="1:7" x14ac:dyDescent="0.25">
      <c r="A781" s="7" t="s">
        <v>2515</v>
      </c>
      <c r="C781">
        <v>1</v>
      </c>
      <c r="G781">
        <v>1</v>
      </c>
    </row>
    <row r="782" spans="1:7" x14ac:dyDescent="0.25">
      <c r="A782" s="7" t="s">
        <v>2776</v>
      </c>
      <c r="E782">
        <v>1</v>
      </c>
      <c r="G782">
        <v>1</v>
      </c>
    </row>
    <row r="783" spans="1:7" x14ac:dyDescent="0.25">
      <c r="A783" s="7" t="s">
        <v>2192</v>
      </c>
      <c r="C783">
        <v>1</v>
      </c>
      <c r="G783">
        <v>1</v>
      </c>
    </row>
    <row r="784" spans="1:7" x14ac:dyDescent="0.25">
      <c r="A784" s="7" t="s">
        <v>2346</v>
      </c>
      <c r="E784">
        <v>1</v>
      </c>
      <c r="G784">
        <v>1</v>
      </c>
    </row>
    <row r="785" spans="1:7" x14ac:dyDescent="0.25">
      <c r="A785" s="7" t="s">
        <v>2303</v>
      </c>
      <c r="C785">
        <v>1</v>
      </c>
      <c r="E785">
        <v>1</v>
      </c>
      <c r="G785">
        <v>2</v>
      </c>
    </row>
    <row r="786" spans="1:7" x14ac:dyDescent="0.25">
      <c r="A786" s="7" t="s">
        <v>2880</v>
      </c>
      <c r="E786">
        <v>1</v>
      </c>
      <c r="G786">
        <v>1</v>
      </c>
    </row>
    <row r="787" spans="1:7" x14ac:dyDescent="0.25">
      <c r="A787" s="7" t="s">
        <v>2713</v>
      </c>
      <c r="C787">
        <v>1</v>
      </c>
      <c r="G787">
        <v>1</v>
      </c>
    </row>
    <row r="788" spans="1:7" x14ac:dyDescent="0.25">
      <c r="A788" s="7" t="s">
        <v>2441</v>
      </c>
      <c r="E788">
        <v>1</v>
      </c>
      <c r="G788">
        <v>1</v>
      </c>
    </row>
    <row r="789" spans="1:7" x14ac:dyDescent="0.25">
      <c r="A789" s="7" t="s">
        <v>2739</v>
      </c>
      <c r="B789">
        <v>1</v>
      </c>
      <c r="G789">
        <v>1</v>
      </c>
    </row>
    <row r="790" spans="1:7" x14ac:dyDescent="0.25">
      <c r="A790" s="7" t="s">
        <v>2807</v>
      </c>
      <c r="E790">
        <v>1</v>
      </c>
      <c r="G790">
        <v>1</v>
      </c>
    </row>
    <row r="791" spans="1:7" x14ac:dyDescent="0.25">
      <c r="A791" s="7" t="s">
        <v>2358</v>
      </c>
      <c r="E791">
        <v>2</v>
      </c>
      <c r="G791">
        <v>2</v>
      </c>
    </row>
    <row r="792" spans="1:7" x14ac:dyDescent="0.25">
      <c r="A792" s="7" t="s">
        <v>2857</v>
      </c>
      <c r="E792">
        <v>1</v>
      </c>
      <c r="G792">
        <v>1</v>
      </c>
    </row>
    <row r="793" spans="1:7" x14ac:dyDescent="0.25">
      <c r="A793" s="7" t="s">
        <v>2247</v>
      </c>
      <c r="E793">
        <v>1</v>
      </c>
      <c r="G793">
        <v>1</v>
      </c>
    </row>
    <row r="794" spans="1:7" x14ac:dyDescent="0.25">
      <c r="A794" s="7" t="s">
        <v>2217</v>
      </c>
      <c r="C794">
        <v>1</v>
      </c>
      <c r="G794">
        <v>1</v>
      </c>
    </row>
    <row r="795" spans="1:7" x14ac:dyDescent="0.25">
      <c r="A795" s="7" t="s">
        <v>2368</v>
      </c>
      <c r="E795">
        <v>2</v>
      </c>
      <c r="G795">
        <v>2</v>
      </c>
    </row>
    <row r="796" spans="1:7" x14ac:dyDescent="0.25">
      <c r="A796" s="7" t="s">
        <v>2795</v>
      </c>
      <c r="E796">
        <v>1</v>
      </c>
      <c r="G796">
        <v>1</v>
      </c>
    </row>
    <row r="797" spans="1:7" x14ac:dyDescent="0.25">
      <c r="A797" s="7" t="s">
        <v>2891</v>
      </c>
      <c r="C797">
        <v>1</v>
      </c>
      <c r="G797">
        <v>1</v>
      </c>
    </row>
    <row r="798" spans="1:7" x14ac:dyDescent="0.25">
      <c r="A798" s="7" t="s">
        <v>2756</v>
      </c>
      <c r="C798">
        <v>1</v>
      </c>
      <c r="G798">
        <v>1</v>
      </c>
    </row>
    <row r="799" spans="1:7" x14ac:dyDescent="0.25">
      <c r="A799" s="7" t="s">
        <v>2587</v>
      </c>
      <c r="E799">
        <v>1</v>
      </c>
      <c r="G799">
        <v>1</v>
      </c>
    </row>
    <row r="800" spans="1:7" x14ac:dyDescent="0.25">
      <c r="A800" s="7" t="s">
        <v>2477</v>
      </c>
      <c r="E800">
        <v>1</v>
      </c>
      <c r="G800">
        <v>1</v>
      </c>
    </row>
    <row r="801" spans="1:7" x14ac:dyDescent="0.25">
      <c r="A801" s="7" t="s">
        <v>2338</v>
      </c>
      <c r="E801">
        <v>1</v>
      </c>
      <c r="G801">
        <v>1</v>
      </c>
    </row>
    <row r="802" spans="1:7" x14ac:dyDescent="0.25">
      <c r="A802" s="7" t="s">
        <v>2295</v>
      </c>
      <c r="E802">
        <v>1</v>
      </c>
      <c r="G802">
        <v>1</v>
      </c>
    </row>
    <row r="803" spans="1:7" x14ac:dyDescent="0.25">
      <c r="A803" s="7" t="s">
        <v>2871</v>
      </c>
      <c r="C803">
        <v>1</v>
      </c>
      <c r="G803">
        <v>1</v>
      </c>
    </row>
    <row r="804" spans="1:7" x14ac:dyDescent="0.25">
      <c r="A804" s="7" t="s">
        <v>2535</v>
      </c>
      <c r="C804">
        <v>1</v>
      </c>
      <c r="G804">
        <v>1</v>
      </c>
    </row>
    <row r="805" spans="1:7" x14ac:dyDescent="0.25">
      <c r="A805" s="7" t="s">
        <v>2558</v>
      </c>
      <c r="C805">
        <v>1</v>
      </c>
      <c r="E805">
        <v>1</v>
      </c>
      <c r="G805">
        <v>2</v>
      </c>
    </row>
    <row r="806" spans="1:7" x14ac:dyDescent="0.25">
      <c r="A806" s="7" t="s">
        <v>2672</v>
      </c>
      <c r="B806">
        <v>1</v>
      </c>
      <c r="G806">
        <v>1</v>
      </c>
    </row>
    <row r="807" spans="1:7" x14ac:dyDescent="0.25">
      <c r="A807" s="7" t="s">
        <v>2393</v>
      </c>
      <c r="C807">
        <v>1</v>
      </c>
      <c r="G807">
        <v>1</v>
      </c>
    </row>
    <row r="808" spans="1:7" x14ac:dyDescent="0.25">
      <c r="A808" s="7" t="s">
        <v>2238</v>
      </c>
      <c r="E808">
        <v>1</v>
      </c>
      <c r="G808">
        <v>1</v>
      </c>
    </row>
    <row r="809" spans="1:7" x14ac:dyDescent="0.25">
      <c r="A809" s="7" t="s">
        <v>2796</v>
      </c>
      <c r="E809">
        <v>1</v>
      </c>
      <c r="G809">
        <v>1</v>
      </c>
    </row>
    <row r="810" spans="1:7" x14ac:dyDescent="0.25">
      <c r="A810" s="7" t="s">
        <v>2405</v>
      </c>
      <c r="E810">
        <v>1</v>
      </c>
      <c r="G810">
        <v>1</v>
      </c>
    </row>
    <row r="811" spans="1:7" x14ac:dyDescent="0.25">
      <c r="A811" s="7" t="s">
        <v>2427</v>
      </c>
      <c r="C811">
        <v>1</v>
      </c>
      <c r="G811">
        <v>1</v>
      </c>
    </row>
    <row r="812" spans="1:7" x14ac:dyDescent="0.25">
      <c r="A812" s="7" t="s">
        <v>2105</v>
      </c>
      <c r="E812">
        <v>1</v>
      </c>
      <c r="G812">
        <v>1</v>
      </c>
    </row>
    <row r="813" spans="1:7" x14ac:dyDescent="0.25">
      <c r="A813" s="7" t="s">
        <v>2674</v>
      </c>
      <c r="C813">
        <v>2</v>
      </c>
      <c r="E813">
        <v>1</v>
      </c>
      <c r="G813">
        <v>3</v>
      </c>
    </row>
    <row r="814" spans="1:7" x14ac:dyDescent="0.25">
      <c r="A814" s="7" t="s">
        <v>2704</v>
      </c>
      <c r="E814">
        <v>1</v>
      </c>
      <c r="G814">
        <v>1</v>
      </c>
    </row>
    <row r="815" spans="1:7" x14ac:dyDescent="0.25">
      <c r="A815" s="7" t="s">
        <v>2081</v>
      </c>
      <c r="E815">
        <v>1</v>
      </c>
      <c r="G815">
        <v>1</v>
      </c>
    </row>
    <row r="816" spans="1:7" x14ac:dyDescent="0.25">
      <c r="A816" s="7" t="s">
        <v>2380</v>
      </c>
      <c r="E816">
        <v>1</v>
      </c>
      <c r="G816">
        <v>1</v>
      </c>
    </row>
    <row r="817" spans="1:7" x14ac:dyDescent="0.25">
      <c r="A817" s="7" t="s">
        <v>2683</v>
      </c>
      <c r="C817">
        <v>1</v>
      </c>
      <c r="G817">
        <v>1</v>
      </c>
    </row>
    <row r="818" spans="1:7" x14ac:dyDescent="0.25">
      <c r="A818" s="7" t="s">
        <v>2309</v>
      </c>
      <c r="C818">
        <v>1</v>
      </c>
      <c r="G818">
        <v>1</v>
      </c>
    </row>
    <row r="819" spans="1:7" x14ac:dyDescent="0.25">
      <c r="A819" s="7" t="s">
        <v>2617</v>
      </c>
      <c r="C819">
        <v>1</v>
      </c>
      <c r="E819">
        <v>1</v>
      </c>
      <c r="G819">
        <v>2</v>
      </c>
    </row>
    <row r="820" spans="1:7" x14ac:dyDescent="0.25">
      <c r="A820" s="7" t="s">
        <v>2242</v>
      </c>
      <c r="B820">
        <v>1</v>
      </c>
      <c r="C820">
        <v>1</v>
      </c>
      <c r="G820">
        <v>2</v>
      </c>
    </row>
    <row r="821" spans="1:7" x14ac:dyDescent="0.25">
      <c r="A821" s="7" t="s">
        <v>2517</v>
      </c>
      <c r="E821">
        <v>2</v>
      </c>
      <c r="G821">
        <v>2</v>
      </c>
    </row>
    <row r="822" spans="1:7" x14ac:dyDescent="0.25">
      <c r="A822" s="7" t="s">
        <v>2205</v>
      </c>
      <c r="E822">
        <v>1</v>
      </c>
      <c r="G822">
        <v>1</v>
      </c>
    </row>
    <row r="823" spans="1:7" x14ac:dyDescent="0.25">
      <c r="A823" s="7" t="s">
        <v>2319</v>
      </c>
      <c r="C823">
        <v>1</v>
      </c>
      <c r="G823">
        <v>1</v>
      </c>
    </row>
    <row r="824" spans="1:7" x14ac:dyDescent="0.25">
      <c r="A824" s="7" t="s">
        <v>2906</v>
      </c>
      <c r="E824">
        <v>1</v>
      </c>
      <c r="G824">
        <v>1</v>
      </c>
    </row>
    <row r="825" spans="1:7" x14ac:dyDescent="0.25">
      <c r="A825" s="7" t="s">
        <v>2107</v>
      </c>
      <c r="C825">
        <v>1</v>
      </c>
      <c r="G825">
        <v>1</v>
      </c>
    </row>
    <row r="826" spans="1:7" x14ac:dyDescent="0.25">
      <c r="A826" s="7" t="s">
        <v>2745</v>
      </c>
      <c r="E826">
        <v>1</v>
      </c>
      <c r="G826">
        <v>1</v>
      </c>
    </row>
    <row r="827" spans="1:7" x14ac:dyDescent="0.25">
      <c r="A827" s="7" t="s">
        <v>2622</v>
      </c>
      <c r="E827">
        <v>1</v>
      </c>
      <c r="G827">
        <v>1</v>
      </c>
    </row>
    <row r="828" spans="1:7" x14ac:dyDescent="0.25">
      <c r="A828" s="7" t="s">
        <v>2781</v>
      </c>
      <c r="E828">
        <v>1</v>
      </c>
      <c r="G828">
        <v>1</v>
      </c>
    </row>
    <row r="829" spans="1:7" x14ac:dyDescent="0.25">
      <c r="A829" s="7" t="s">
        <v>2777</v>
      </c>
      <c r="E829">
        <v>1</v>
      </c>
      <c r="G829">
        <v>1</v>
      </c>
    </row>
    <row r="830" spans="1:7" x14ac:dyDescent="0.25">
      <c r="A830" s="7" t="s">
        <v>2344</v>
      </c>
      <c r="C830">
        <v>1</v>
      </c>
      <c r="E830">
        <v>1</v>
      </c>
      <c r="G830">
        <v>2</v>
      </c>
    </row>
    <row r="831" spans="1:7" x14ac:dyDescent="0.25">
      <c r="A831" s="7" t="s">
        <v>2369</v>
      </c>
      <c r="E831">
        <v>1</v>
      </c>
      <c r="G831">
        <v>1</v>
      </c>
    </row>
    <row r="832" spans="1:7" x14ac:dyDescent="0.25">
      <c r="A832" s="7" t="s">
        <v>2285</v>
      </c>
      <c r="E832">
        <v>1</v>
      </c>
      <c r="G832">
        <v>1</v>
      </c>
    </row>
    <row r="833" spans="1:7" x14ac:dyDescent="0.25">
      <c r="A833" s="7" t="s">
        <v>2387</v>
      </c>
      <c r="C833">
        <v>1</v>
      </c>
      <c r="G833">
        <v>1</v>
      </c>
    </row>
    <row r="834" spans="1:7" x14ac:dyDescent="0.25">
      <c r="A834" s="7" t="s">
        <v>2426</v>
      </c>
      <c r="C834">
        <v>1</v>
      </c>
      <c r="G834">
        <v>1</v>
      </c>
    </row>
    <row r="835" spans="1:7" x14ac:dyDescent="0.25">
      <c r="A835" s="7" t="s">
        <v>2385</v>
      </c>
      <c r="E835">
        <v>1</v>
      </c>
      <c r="G835">
        <v>1</v>
      </c>
    </row>
    <row r="836" spans="1:7" x14ac:dyDescent="0.25">
      <c r="A836" s="7" t="s">
        <v>2471</v>
      </c>
      <c r="C836">
        <v>2</v>
      </c>
      <c r="G836">
        <v>2</v>
      </c>
    </row>
    <row r="837" spans="1:7" x14ac:dyDescent="0.25">
      <c r="A837" s="7" t="s">
        <v>2183</v>
      </c>
      <c r="E837">
        <v>1</v>
      </c>
      <c r="G837">
        <v>1</v>
      </c>
    </row>
    <row r="838" spans="1:7" x14ac:dyDescent="0.25">
      <c r="A838" s="7" t="s">
        <v>2225</v>
      </c>
      <c r="C838">
        <v>1</v>
      </c>
      <c r="G838">
        <v>1</v>
      </c>
    </row>
    <row r="839" spans="1:7" x14ac:dyDescent="0.25">
      <c r="A839" s="7" t="s">
        <v>2900</v>
      </c>
      <c r="C839">
        <v>1</v>
      </c>
      <c r="G839">
        <v>1</v>
      </c>
    </row>
    <row r="840" spans="1:7" x14ac:dyDescent="0.25">
      <c r="A840" s="7" t="s">
        <v>2499</v>
      </c>
      <c r="E840">
        <v>1</v>
      </c>
      <c r="G840">
        <v>1</v>
      </c>
    </row>
    <row r="841" spans="1:7" x14ac:dyDescent="0.25">
      <c r="A841" s="7" t="s">
        <v>2696</v>
      </c>
      <c r="C841">
        <v>1</v>
      </c>
      <c r="E841">
        <v>1</v>
      </c>
      <c r="G841">
        <v>2</v>
      </c>
    </row>
    <row r="842" spans="1:7" x14ac:dyDescent="0.25">
      <c r="A842" s="7" t="s">
        <v>2306</v>
      </c>
      <c r="C842">
        <v>1</v>
      </c>
      <c r="G842">
        <v>1</v>
      </c>
    </row>
    <row r="843" spans="1:7" x14ac:dyDescent="0.25">
      <c r="A843" s="7" t="s">
        <v>2743</v>
      </c>
      <c r="E843">
        <v>1</v>
      </c>
      <c r="G843">
        <v>1</v>
      </c>
    </row>
    <row r="844" spans="1:7" x14ac:dyDescent="0.25">
      <c r="A844" s="7" t="s">
        <v>2432</v>
      </c>
      <c r="C844">
        <v>1</v>
      </c>
      <c r="G844">
        <v>1</v>
      </c>
    </row>
    <row r="845" spans="1:7" x14ac:dyDescent="0.25">
      <c r="A845" s="7" t="s">
        <v>2203</v>
      </c>
      <c r="E845">
        <v>1</v>
      </c>
      <c r="G845">
        <v>1</v>
      </c>
    </row>
    <row r="846" spans="1:7" x14ac:dyDescent="0.25">
      <c r="A846" s="7" t="s">
        <v>2651</v>
      </c>
      <c r="E846">
        <v>1</v>
      </c>
      <c r="G846">
        <v>1</v>
      </c>
    </row>
    <row r="847" spans="1:7" x14ac:dyDescent="0.25">
      <c r="A847" s="7" t="s">
        <v>2767</v>
      </c>
      <c r="B847">
        <v>1</v>
      </c>
      <c r="G847">
        <v>1</v>
      </c>
    </row>
    <row r="848" spans="1:7" x14ac:dyDescent="0.25">
      <c r="A848" s="7" t="s">
        <v>2442</v>
      </c>
      <c r="C848">
        <v>1</v>
      </c>
      <c r="G848">
        <v>1</v>
      </c>
    </row>
    <row r="849" spans="1:7" x14ac:dyDescent="0.25">
      <c r="A849" s="7" t="s">
        <v>2688</v>
      </c>
      <c r="C849">
        <v>1</v>
      </c>
      <c r="E849">
        <v>1</v>
      </c>
      <c r="G849">
        <v>2</v>
      </c>
    </row>
    <row r="850" spans="1:7" x14ac:dyDescent="0.25">
      <c r="A850" s="7" t="s">
        <v>2392</v>
      </c>
      <c r="E850">
        <v>1</v>
      </c>
      <c r="G850">
        <v>1</v>
      </c>
    </row>
    <row r="851" spans="1:7" x14ac:dyDescent="0.25">
      <c r="A851" s="7" t="s">
        <v>2607</v>
      </c>
      <c r="C851">
        <v>1</v>
      </c>
      <c r="G851">
        <v>1</v>
      </c>
    </row>
    <row r="852" spans="1:7" x14ac:dyDescent="0.25">
      <c r="A852" s="7" t="s">
        <v>2135</v>
      </c>
      <c r="E852">
        <v>1</v>
      </c>
      <c r="G852">
        <v>1</v>
      </c>
    </row>
    <row r="853" spans="1:7" x14ac:dyDescent="0.25">
      <c r="A853" s="7" t="s">
        <v>2465</v>
      </c>
      <c r="E853">
        <v>1</v>
      </c>
      <c r="G853">
        <v>1</v>
      </c>
    </row>
    <row r="854" spans="1:7" x14ac:dyDescent="0.25">
      <c r="A854" s="7" t="s">
        <v>2693</v>
      </c>
      <c r="C854">
        <v>1</v>
      </c>
      <c r="G854">
        <v>1</v>
      </c>
    </row>
    <row r="855" spans="1:7" x14ac:dyDescent="0.25">
      <c r="A855" s="7" t="s">
        <v>2099</v>
      </c>
      <c r="C855">
        <v>1</v>
      </c>
      <c r="G855">
        <v>1</v>
      </c>
    </row>
    <row r="856" spans="1:7" x14ac:dyDescent="0.25">
      <c r="A856" s="7" t="s">
        <v>2388</v>
      </c>
      <c r="E856">
        <v>1</v>
      </c>
      <c r="G856">
        <v>1</v>
      </c>
    </row>
    <row r="857" spans="1:7" x14ac:dyDescent="0.25">
      <c r="A857" s="7" t="s">
        <v>2112</v>
      </c>
      <c r="E857">
        <v>1</v>
      </c>
      <c r="G857">
        <v>1</v>
      </c>
    </row>
    <row r="858" spans="1:7" x14ac:dyDescent="0.25">
      <c r="A858" s="7" t="s">
        <v>2583</v>
      </c>
      <c r="E858">
        <v>1</v>
      </c>
      <c r="G858">
        <v>1</v>
      </c>
    </row>
    <row r="859" spans="1:7" x14ac:dyDescent="0.25">
      <c r="A859" s="7" t="s">
        <v>2215</v>
      </c>
      <c r="E859">
        <v>1</v>
      </c>
      <c r="G859">
        <v>1</v>
      </c>
    </row>
    <row r="860" spans="1:7" x14ac:dyDescent="0.25">
      <c r="A860" s="7" t="s">
        <v>2366</v>
      </c>
      <c r="E860">
        <v>1</v>
      </c>
      <c r="G860">
        <v>1</v>
      </c>
    </row>
    <row r="861" spans="1:7" x14ac:dyDescent="0.25">
      <c r="A861" s="7" t="s">
        <v>2952</v>
      </c>
      <c r="E861">
        <v>1</v>
      </c>
      <c r="G861">
        <v>1</v>
      </c>
    </row>
    <row r="862" spans="1:7" x14ac:dyDescent="0.25">
      <c r="A862" s="7" t="s">
        <v>2416</v>
      </c>
      <c r="C862">
        <v>1</v>
      </c>
      <c r="G862">
        <v>1</v>
      </c>
    </row>
    <row r="863" spans="1:7" x14ac:dyDescent="0.25">
      <c r="A863" s="7" t="s">
        <v>2397</v>
      </c>
      <c r="E863">
        <v>2</v>
      </c>
      <c r="G863">
        <v>2</v>
      </c>
    </row>
    <row r="864" spans="1:7" x14ac:dyDescent="0.25">
      <c r="A864" s="7" t="s">
        <v>2119</v>
      </c>
      <c r="C864">
        <v>1</v>
      </c>
      <c r="E864">
        <v>1</v>
      </c>
      <c r="G864">
        <v>2</v>
      </c>
    </row>
    <row r="865" spans="1:7" x14ac:dyDescent="0.25">
      <c r="A865" s="7" t="s">
        <v>2336</v>
      </c>
      <c r="E865">
        <v>1</v>
      </c>
      <c r="G865">
        <v>1</v>
      </c>
    </row>
    <row r="866" spans="1:7" x14ac:dyDescent="0.25">
      <c r="A866" s="7" t="s">
        <v>2440</v>
      </c>
      <c r="E866">
        <v>1</v>
      </c>
      <c r="G866">
        <v>1</v>
      </c>
    </row>
    <row r="867" spans="1:7" x14ac:dyDescent="0.25">
      <c r="A867" s="7" t="s">
        <v>2428</v>
      </c>
      <c r="C867">
        <v>1</v>
      </c>
      <c r="G867">
        <v>1</v>
      </c>
    </row>
    <row r="868" spans="1:7" x14ac:dyDescent="0.25">
      <c r="A868" s="7" t="s">
        <v>2383</v>
      </c>
      <c r="C868">
        <v>1</v>
      </c>
      <c r="G868">
        <v>1</v>
      </c>
    </row>
    <row r="869" spans="1:7" x14ac:dyDescent="0.25">
      <c r="A869" s="7" t="s">
        <v>2444</v>
      </c>
      <c r="C869">
        <v>1</v>
      </c>
      <c r="G869">
        <v>1</v>
      </c>
    </row>
    <row r="870" spans="1:7" x14ac:dyDescent="0.25">
      <c r="A870" s="7" t="s">
        <v>2475</v>
      </c>
      <c r="E870">
        <v>1</v>
      </c>
      <c r="G870">
        <v>1</v>
      </c>
    </row>
    <row r="871" spans="1:7" x14ac:dyDescent="0.25">
      <c r="A871" s="7" t="s">
        <v>2548</v>
      </c>
      <c r="C871">
        <v>1</v>
      </c>
      <c r="G871">
        <v>1</v>
      </c>
    </row>
    <row r="872" spans="1:7" x14ac:dyDescent="0.25">
      <c r="A872" s="7" t="s">
        <v>2740</v>
      </c>
      <c r="E872">
        <v>1</v>
      </c>
      <c r="G872">
        <v>1</v>
      </c>
    </row>
    <row r="873" spans="1:7" x14ac:dyDescent="0.25">
      <c r="A873" s="7" t="s">
        <v>2528</v>
      </c>
      <c r="B873">
        <v>1</v>
      </c>
      <c r="G873">
        <v>1</v>
      </c>
    </row>
    <row r="874" spans="1:7" x14ac:dyDescent="0.25">
      <c r="A874" s="7" t="s">
        <v>2772</v>
      </c>
      <c r="B874">
        <v>1</v>
      </c>
      <c r="G874">
        <v>1</v>
      </c>
    </row>
    <row r="875" spans="1:7" x14ac:dyDescent="0.25">
      <c r="A875" s="7" t="s">
        <v>2850</v>
      </c>
      <c r="E875">
        <v>1</v>
      </c>
      <c r="G875">
        <v>1</v>
      </c>
    </row>
    <row r="876" spans="1:7" x14ac:dyDescent="0.25">
      <c r="A876" s="7" t="s">
        <v>2503</v>
      </c>
      <c r="E876">
        <v>1</v>
      </c>
      <c r="G876">
        <v>1</v>
      </c>
    </row>
    <row r="877" spans="1:7" x14ac:dyDescent="0.25">
      <c r="A877" s="7" t="s">
        <v>2592</v>
      </c>
      <c r="C877">
        <v>1</v>
      </c>
      <c r="G877">
        <v>1</v>
      </c>
    </row>
    <row r="878" spans="1:7" x14ac:dyDescent="0.25">
      <c r="A878" s="7" t="s">
        <v>2555</v>
      </c>
      <c r="E878">
        <v>1</v>
      </c>
      <c r="G878">
        <v>1</v>
      </c>
    </row>
    <row r="879" spans="1:7" x14ac:dyDescent="0.25">
      <c r="A879" s="7" t="s">
        <v>2908</v>
      </c>
      <c r="E879">
        <v>1</v>
      </c>
      <c r="G879">
        <v>1</v>
      </c>
    </row>
    <row r="880" spans="1:7" x14ac:dyDescent="0.25">
      <c r="A880" s="7" t="s">
        <v>2308</v>
      </c>
      <c r="E880">
        <v>1</v>
      </c>
      <c r="G880">
        <v>1</v>
      </c>
    </row>
    <row r="881" spans="1:7" x14ac:dyDescent="0.25">
      <c r="A881" s="7" t="s">
        <v>2384</v>
      </c>
      <c r="E881">
        <v>1</v>
      </c>
      <c r="G881">
        <v>1</v>
      </c>
    </row>
    <row r="882" spans="1:7" x14ac:dyDescent="0.25">
      <c r="A882" s="7" t="s">
        <v>2083</v>
      </c>
      <c r="E882">
        <v>1</v>
      </c>
      <c r="G882">
        <v>1</v>
      </c>
    </row>
    <row r="883" spans="1:7" x14ac:dyDescent="0.25">
      <c r="A883" s="7" t="s">
        <v>2122</v>
      </c>
      <c r="B883">
        <v>1</v>
      </c>
      <c r="G883">
        <v>1</v>
      </c>
    </row>
    <row r="884" spans="1:7" x14ac:dyDescent="0.25">
      <c r="A884" s="7" t="s">
        <v>2076</v>
      </c>
    </row>
    <row r="885" spans="1:7" x14ac:dyDescent="0.25">
      <c r="A885" s="7" t="s">
        <v>2043</v>
      </c>
      <c r="B885">
        <v>57</v>
      </c>
      <c r="C885">
        <v>364</v>
      </c>
      <c r="D885">
        <v>14</v>
      </c>
      <c r="E885">
        <v>565</v>
      </c>
      <c r="G885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C22C-B89B-4FDC-8ED9-6834A2783EB9}">
  <sheetPr codeName="Sheet5"/>
  <dimension ref="A1:H27"/>
  <sheetViews>
    <sheetView workbookViewId="0">
      <selection activeCell="D7" sqref="D7"/>
    </sheetView>
  </sheetViews>
  <sheetFormatPr defaultRowHeight="15.75" x14ac:dyDescent="0.25"/>
  <cols>
    <col min="1" max="1" width="26.375" bestFit="1" customWidth="1"/>
    <col min="2" max="2" width="16.375" bestFit="1" customWidth="1"/>
    <col min="3" max="3" width="12.625" bestFit="1" customWidth="1"/>
    <col min="4" max="4" width="15.375" bestFit="1" customWidth="1"/>
    <col min="5" max="5" width="12" bestFit="1" customWidth="1"/>
    <col min="6" max="6" width="19.25" style="5" bestFit="1" customWidth="1"/>
    <col min="7" max="7" width="15.5" style="5" bestFit="1" customWidth="1"/>
    <col min="8" max="8" width="18.25" style="5" bestFit="1" customWidth="1"/>
  </cols>
  <sheetData>
    <row r="1" spans="1:8" x14ac:dyDescent="0.25">
      <c r="A1" t="s">
        <v>2959</v>
      </c>
      <c r="B1" t="s">
        <v>2960</v>
      </c>
      <c r="C1" t="s">
        <v>2961</v>
      </c>
      <c r="D1" t="s">
        <v>2962</v>
      </c>
      <c r="E1" t="s">
        <v>2963</v>
      </c>
      <c r="F1" s="5" t="s">
        <v>2964</v>
      </c>
      <c r="G1" s="5" t="s">
        <v>2965</v>
      </c>
      <c r="H1" s="5" t="s">
        <v>2966</v>
      </c>
    </row>
    <row r="2" spans="1:8" x14ac:dyDescent="0.25">
      <c r="A2" t="s">
        <v>2967</v>
      </c>
      <c r="B2">
        <f>COUNTIFS(Crowdfunding!F2:F1001, "SUCCESSFUL", Crowdfunding!E2:E1001, "&lt;1000")</f>
        <v>0</v>
      </c>
      <c r="C2">
        <f>COUNTIFS(Crowdfunding!F2:F1001, "failed", Crowdfunding!E2:E1001, "&gt;1000")</f>
        <v>319</v>
      </c>
      <c r="D2">
        <f>COUNTIFS(Crowdfunding!F2:F1001, "Canceled", Crowdfunding!E2:E1001, "&lt;1000")</f>
        <v>2</v>
      </c>
      <c r="E2">
        <f>SUM(B2:D2)</f>
        <v>321</v>
      </c>
      <c r="F2" s="5">
        <f>B2/E2</f>
        <v>0</v>
      </c>
      <c r="G2" s="5">
        <f>C2/E2</f>
        <v>0.99376947040498442</v>
      </c>
      <c r="H2" s="5">
        <f>D2/E2</f>
        <v>6.2305295950155761E-3</v>
      </c>
    </row>
    <row r="3" spans="1:8" x14ac:dyDescent="0.25">
      <c r="A3" t="s">
        <v>2968</v>
      </c>
      <c r="B3">
        <f>COUNTIFS(Crowdfunding!F2:F1001, "SUCCESSFUL", Crowdfunding!E2:E1001, "&gt;=1000", Crowdfunding!E2:E1001, "&lt;4999")</f>
        <v>34</v>
      </c>
      <c r="C3">
        <f>COUNTIFS(Crowdfunding!F2:F1001, "failed", Crowdfunding!E2:E1001, "&gt;=1000", Crowdfunding!E2:E1001, "&lt;4999")</f>
        <v>101</v>
      </c>
      <c r="D3">
        <f>COUNTIFS(Crowdfunding!F2:F1001, "Canceled", Crowdfunding!E2:E1001, "&gt;=1000", Crowdfunding!E2:E1001, "&lt;4999")</f>
        <v>19</v>
      </c>
      <c r="E3">
        <f t="shared" ref="E3:E13" si="0">SUM(B3:D3)</f>
        <v>154</v>
      </c>
      <c r="F3" s="5">
        <f t="shared" ref="F3:F13" si="1">B3/E3</f>
        <v>0.22077922077922077</v>
      </c>
      <c r="G3" s="5">
        <f t="shared" ref="G3:G13" si="2">C3/E3</f>
        <v>0.6558441558441559</v>
      </c>
      <c r="H3" s="5">
        <f t="shared" ref="H3:H13" si="3">D3/E3</f>
        <v>0.12337662337662338</v>
      </c>
    </row>
    <row r="4" spans="1:8" x14ac:dyDescent="0.25">
      <c r="A4" t="s">
        <v>2969</v>
      </c>
      <c r="B4">
        <f>COUNTIFS(Crowdfunding!F2:F1001, "SUCCESSFUL", Crowdfunding!E2:E1001, "&gt;=5000", Crowdfunding!E2:E1001, "&lt;9999")</f>
        <v>142</v>
      </c>
      <c r="C4">
        <f>COUNTIFS(Crowdfunding!F2:F1001, "failed", Crowdfunding!E2:E1001, "&gt;=5000", Crowdfunding!E2:E1001, "&lt;9999")</f>
        <v>64</v>
      </c>
      <c r="D4">
        <f>COUNTIFS(Crowdfunding!F2:F1001, "Canceled", Crowdfunding!E2:E1001, "&gt;=5000", Crowdfunding!E2:E1001, "&lt;9999")</f>
        <v>10</v>
      </c>
      <c r="E4">
        <f t="shared" si="0"/>
        <v>216</v>
      </c>
      <c r="F4" s="5">
        <f t="shared" si="1"/>
        <v>0.65740740740740744</v>
      </c>
      <c r="G4" s="5">
        <f t="shared" si="2"/>
        <v>0.29629629629629628</v>
      </c>
      <c r="H4" s="5">
        <f t="shared" si="3"/>
        <v>4.6296296296296294E-2</v>
      </c>
    </row>
    <row r="5" spans="1:8" x14ac:dyDescent="0.25">
      <c r="A5" t="s">
        <v>2970</v>
      </c>
      <c r="B5">
        <f>COUNTIFS(Crowdfunding!F2:F1001, "SUCCESSFUL", Crowdfunding!E2:E1001, "&gt;=10000", Crowdfunding!E2:E1001, "&lt;14999")</f>
        <v>211</v>
      </c>
      <c r="C5">
        <f>COUNTIFS(Crowdfunding!F2:F1001, "failed",Crowdfunding!E2:E1001, "&gt;=10000", Crowdfunding!F2:F1001, "&lt;14999")</f>
        <v>0</v>
      </c>
      <c r="D5">
        <f>COUNTIFS(Crowdfunding!F2:F1001, "Canceled", Crowdfunding!E2:E1001, "&gt;=10000", Crowdfunding!E2:E1001, "&lt;14999")</f>
        <v>1</v>
      </c>
      <c r="E5">
        <f t="shared" si="0"/>
        <v>212</v>
      </c>
      <c r="F5" s="5">
        <f t="shared" si="1"/>
        <v>0.99528301886792447</v>
      </c>
      <c r="G5" s="5">
        <f t="shared" si="2"/>
        <v>0</v>
      </c>
      <c r="H5" s="5">
        <f t="shared" si="3"/>
        <v>4.7169811320754715E-3</v>
      </c>
    </row>
    <row r="6" spans="1:8" x14ac:dyDescent="0.25">
      <c r="A6" t="s">
        <v>2971</v>
      </c>
      <c r="B6">
        <f>COUNTIFS(Crowdfunding!F2:F1001, "SUCCESSFUL", Crowdfunding!E2:E1001, "&gt;=15000", Crowdfunding!E2:E1001, "&lt;19999")</f>
        <v>0</v>
      </c>
      <c r="C6">
        <f>COUNTIFS(Crowdfunding!E2:E1001, "failed", Crowdfunding!F2:F1001, "&gt;=15000", Crowdfunding!E2:E1001, "&lt;19999")</f>
        <v>0</v>
      </c>
      <c r="D6">
        <f>COUNTIFS(Crowdfunding!F2:F1001, "Canceled", Crowdfunding!E2:E1001, "&gt;=15000", Crowdfunding!E2:E1001, "&lt;19999")</f>
        <v>2</v>
      </c>
      <c r="E6">
        <f t="shared" si="0"/>
        <v>2</v>
      </c>
      <c r="F6" s="5">
        <f t="shared" si="1"/>
        <v>0</v>
      </c>
      <c r="G6" s="5">
        <f t="shared" si="2"/>
        <v>0</v>
      </c>
      <c r="H6" s="5">
        <f t="shared" si="3"/>
        <v>1</v>
      </c>
    </row>
    <row r="7" spans="1:8" x14ac:dyDescent="0.25">
      <c r="A7" t="s">
        <v>2972</v>
      </c>
      <c r="B7">
        <f>COUNTIFS(Crowdfunding!F2:F1001, "SUCCESSFUL", Crowdfunding!E2:E1001, "&gt;=20000", Crowdfunding!E2:E1001, "&lt;24999")</f>
        <v>1</v>
      </c>
      <c r="C7">
        <f>COUNTIFS(Crowdfunding!F2:F1001, "failed", Crowdfunding!E2:E1001, "&gt;=20000", Crowdfunding!E2:E1001, "&lt;24999")</f>
        <v>7</v>
      </c>
      <c r="D7">
        <f>COUNTIFS(Crowdfunding!F2:F1001, "Canceled", Crowdfunding!E2:E1001, "&gt;=20000", Crowdfunding!E2:E1001, "&lt;24999")</f>
        <v>0</v>
      </c>
      <c r="E7">
        <f t="shared" si="0"/>
        <v>8</v>
      </c>
      <c r="F7" s="5">
        <f t="shared" si="1"/>
        <v>0.125</v>
      </c>
      <c r="G7" s="5">
        <f t="shared" si="2"/>
        <v>0.875</v>
      </c>
      <c r="H7" s="5">
        <f t="shared" si="3"/>
        <v>0</v>
      </c>
    </row>
    <row r="8" spans="1:8" x14ac:dyDescent="0.25">
      <c r="A8" t="s">
        <v>2973</v>
      </c>
      <c r="B8">
        <f>COUNTIFS(Crowdfunding!F2:F1001, "SUCCESSFUL", Crowdfunding!E2:E1001, "&gt;=25000", Crowdfunding!E2:E1001, "&lt;29999")</f>
        <v>0</v>
      </c>
      <c r="C8">
        <f>COUNTIFS(Crowdfunding!F2:F1001, "Failed", Crowdfunding!E2:E1001, "&gt;=25000", Crowdfunding!E2:E1001, "&lt;29999")</f>
        <v>7</v>
      </c>
      <c r="D8">
        <f>COUNTIFS(Crowdfunding!F2:F1001, "Canceled", Crowdfunding!E2:E1001, "&gt;=25000", Crowdfunding!E2:E1001, "&lt;29999")</f>
        <v>1</v>
      </c>
      <c r="E8">
        <f t="shared" si="0"/>
        <v>8</v>
      </c>
      <c r="F8" s="5">
        <f t="shared" si="1"/>
        <v>0</v>
      </c>
      <c r="G8" s="5">
        <f t="shared" si="2"/>
        <v>0.875</v>
      </c>
      <c r="H8" s="5">
        <f t="shared" si="3"/>
        <v>0.125</v>
      </c>
    </row>
    <row r="9" spans="1:8" x14ac:dyDescent="0.25">
      <c r="A9" t="s">
        <v>2974</v>
      </c>
      <c r="B9">
        <f>COUNTIFS(Crowdfunding!F2:F1001, "SUCCESSFUL", Crowdfunding!E2:E1001, "&gt;=30000", Crowdfunding!E2:E1001, "&lt;34999")</f>
        <v>1</v>
      </c>
      <c r="C9">
        <f>COUNTIFS(Crowdfunding!F2:F1001, "failed", Crowdfunding!E2:E1001, "&gt;=30000", Crowdfunding!E2:E1001, "&lt;34999")</f>
        <v>6</v>
      </c>
      <c r="D9">
        <f>COUNTIFS(Crowdfunding!F2:F1001, "Canceled",Crowdfunding!E2:E1001, "&gt;=30000", Crowdfunding!E2:E1001, "&lt;34999")</f>
        <v>3</v>
      </c>
      <c r="E9">
        <f t="shared" si="0"/>
        <v>10</v>
      </c>
      <c r="F9" s="5">
        <f t="shared" si="1"/>
        <v>0.1</v>
      </c>
      <c r="G9" s="5">
        <f t="shared" si="2"/>
        <v>0.6</v>
      </c>
      <c r="H9" s="5">
        <f t="shared" si="3"/>
        <v>0.3</v>
      </c>
    </row>
    <row r="10" spans="1:8" x14ac:dyDescent="0.25">
      <c r="A10" t="s">
        <v>2975</v>
      </c>
      <c r="B10">
        <f>COUNTIFS(Crowdfunding!F2:F1001, "SUCCESSFUL", Crowdfunding!E2:E1001, "&gt;=35000", Crowdfunding!E2:E1001, "&lt;39999")</f>
        <v>1</v>
      </c>
      <c r="C10">
        <f>COUNTIFS(Crowdfunding!F2:F1001, "failed", Crowdfunding!E2:E1001, "&gt;=35000", Crowdfunding!E2:E1001, "&lt;39999")</f>
        <v>8</v>
      </c>
      <c r="D10">
        <f>COUNTIFS(Crowdfunding!F2:F1001, "canceled", Crowdfunding!E2:E1001, "&gt;=35000", Crowdfunding!E2:E1001, "&lt;39999")</f>
        <v>1</v>
      </c>
      <c r="E10">
        <f t="shared" si="0"/>
        <v>10</v>
      </c>
      <c r="F10" s="5">
        <f t="shared" si="1"/>
        <v>0.1</v>
      </c>
      <c r="G10" s="5">
        <f t="shared" si="2"/>
        <v>0.8</v>
      </c>
      <c r="H10" s="5">
        <f t="shared" si="3"/>
        <v>0.1</v>
      </c>
    </row>
    <row r="11" spans="1:8" x14ac:dyDescent="0.25">
      <c r="A11" t="s">
        <v>2976</v>
      </c>
      <c r="B11">
        <f>COUNTIFS(Crowdfunding!F2:F1001, "SUCCESSFUL", Crowdfunding!E2:E1001, "&gt;=40000", Crowdfunding!E2:E1001, "&lt;44999")</f>
        <v>4</v>
      </c>
      <c r="C11">
        <f>COUNTIFS(Crowdfunding!F2:F1001, "failed", Crowdfunding!E2:E1001, "&gt;=40000", Crowdfunding!E2:E1001, "&lt;44999")</f>
        <v>4</v>
      </c>
      <c r="D11">
        <f>COUNTIFS(Crowdfunding!E2:E1001, "canceled", Crowdfunding!E2:E1001, "&gt;=40000", Crowdfunding!E2:E1001, "&lt;44999")</f>
        <v>0</v>
      </c>
      <c r="E11">
        <f t="shared" si="0"/>
        <v>8</v>
      </c>
      <c r="F11" s="5">
        <f t="shared" si="1"/>
        <v>0.5</v>
      </c>
      <c r="G11" s="5">
        <f t="shared" si="2"/>
        <v>0.5</v>
      </c>
      <c r="H11" s="5">
        <f t="shared" si="3"/>
        <v>0</v>
      </c>
    </row>
    <row r="12" spans="1:8" x14ac:dyDescent="0.25">
      <c r="A12" t="s">
        <v>2977</v>
      </c>
      <c r="B12">
        <f>COUNTIFS(Crowdfunding!F2:F1001, "SUCCESSFUL", Crowdfunding!E2:E1001, "&gt;=45000", Crowdfunding!E2:E1001, "&lt;49999")</f>
        <v>2</v>
      </c>
      <c r="C12">
        <f>COUNTIFS(Crowdfunding!F2:F1001, "failed", Crowdfunding!E2:E1001, "&gt;=45000", Crowdfunding!E2:E1001, "&lt;49999")</f>
        <v>7</v>
      </c>
      <c r="D12">
        <f>COUNTIFS(Crowdfunding!F2:F1001, "canceled", Crowdfunding!E2:E1001, "&gt;=45000", Crowdfunding!E2:E1001, "&lt;49999")</f>
        <v>4</v>
      </c>
      <c r="E12">
        <f t="shared" si="0"/>
        <v>13</v>
      </c>
      <c r="F12" s="5">
        <f t="shared" si="1"/>
        <v>0.15384615384615385</v>
      </c>
      <c r="G12" s="5">
        <f t="shared" si="2"/>
        <v>0.53846153846153844</v>
      </c>
      <c r="H12" s="5">
        <f t="shared" si="3"/>
        <v>0.30769230769230771</v>
      </c>
    </row>
    <row r="13" spans="1:8" x14ac:dyDescent="0.25">
      <c r="A13" t="s">
        <v>2978</v>
      </c>
      <c r="B13">
        <f>COUNTIFS(Crowdfunding!F2:F1001, "successful", Crowdfunding!E2:E1001,"&gt;=50000")</f>
        <v>169</v>
      </c>
      <c r="C13">
        <f>COUNTIFS(Crowdfunding!F2:F1001, "failed", Crowdfunding!E2:E1001,"&gt;=50000")</f>
        <v>100</v>
      </c>
      <c r="D13">
        <f>COUNTIFS(Crowdfunding!F2:F1001, "canceled", Crowdfunding!E2:E1001,"&gt;=50000")</f>
        <v>13</v>
      </c>
      <c r="E13">
        <f t="shared" si="0"/>
        <v>282</v>
      </c>
      <c r="F13" s="5">
        <f t="shared" si="1"/>
        <v>0.599290780141844</v>
      </c>
      <c r="G13" s="5">
        <f t="shared" si="2"/>
        <v>0.3546099290780142</v>
      </c>
      <c r="H13" s="5">
        <f t="shared" si="3"/>
        <v>4.6099290780141841E-2</v>
      </c>
    </row>
    <row r="27" spans="1:1" x14ac:dyDescent="0.25">
      <c r="A27" t="s">
        <v>2979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45C04-A84A-4B01-9593-1953EBD09D7E}">
  <sheetPr codeName="Sheet6"/>
  <dimension ref="A1:F7"/>
  <sheetViews>
    <sheetView workbookViewId="0">
      <selection activeCell="C6" sqref="C6"/>
    </sheetView>
  </sheetViews>
  <sheetFormatPr defaultRowHeight="15.75" x14ac:dyDescent="0.25"/>
  <cols>
    <col min="2" max="2" width="15.75" customWidth="1"/>
    <col min="3" max="3" width="13.5" style="13" bestFit="1" customWidth="1"/>
    <col min="5" max="5" width="11.625" bestFit="1" customWidth="1"/>
    <col min="6" max="6" width="13.5" style="13" bestFit="1" customWidth="1"/>
  </cols>
  <sheetData>
    <row r="1" spans="1:6" s="15" customFormat="1" x14ac:dyDescent="0.25">
      <c r="B1" s="15" t="s">
        <v>2980</v>
      </c>
      <c r="C1" s="14" t="s">
        <v>5</v>
      </c>
      <c r="E1" s="15" t="s">
        <v>2980</v>
      </c>
      <c r="F1" s="14" t="s">
        <v>5</v>
      </c>
    </row>
    <row r="2" spans="1:6" x14ac:dyDescent="0.25">
      <c r="A2" t="s">
        <v>2982</v>
      </c>
      <c r="B2" t="s">
        <v>2981</v>
      </c>
      <c r="C2" s="16">
        <f>AVERAGEIFS(Crowdfunding!G2:G1001,Crowdfunding!F2:F1001,"successful")+AVERAGEIFS(Crowdfunding!G2:G1001,Crowdfunding!F2:F1001,"live")</f>
        <v>1435.0754740834386</v>
      </c>
      <c r="E2" t="s">
        <v>2988</v>
      </c>
      <c r="F2" s="16">
        <f>AVERAGEIFS(Crowdfunding!G2:G1001,Crowdfunding!F2:F1001,"failed")+AVERAGEIFS(Crowdfunding!G2:G1001,Crowdfunding!F2:F1001,"canceled")</f>
        <v>1020.1417004048583</v>
      </c>
    </row>
    <row r="3" spans="1:6" x14ac:dyDescent="0.25">
      <c r="A3" t="s">
        <v>2983</v>
      </c>
      <c r="B3" t="s">
        <v>2981</v>
      </c>
      <c r="C3" s="16" cm="1">
        <f t="array" ref="C3">MEDIAN(IF(Crowdfunding!F2:F1001="successful",Crowdfunding!G2:G1001),IF(Crowdfunding!F2:F1001="live",Crowdfunding!G2:G1001))</f>
        <v>201</v>
      </c>
      <c r="E3" t="s">
        <v>2988</v>
      </c>
      <c r="F3" s="13" cm="1">
        <f t="array" ref="F3">MEDIAN(IF(Crowdfunding!F2:F1001="failed",Crowdfunding!G2:G1001),IF(Crowdfunding!F2:F1001="canceled",Crowdfunding!G2:G1001))</f>
        <v>117</v>
      </c>
    </row>
    <row r="4" spans="1:6" x14ac:dyDescent="0.25">
      <c r="A4" t="s">
        <v>2984</v>
      </c>
      <c r="B4" t="s">
        <v>2981</v>
      </c>
      <c r="C4" s="16">
        <f>_xlfn.MINIFS(Crowdfunding!G2:G1001, Crowdfunding!F2:F1001,"successful") + _xlfn.MINIFS(Crowdfunding!G2:G1001, Crowdfunding!F2:F1001,"live")</f>
        <v>30</v>
      </c>
      <c r="E4" t="s">
        <v>2988</v>
      </c>
      <c r="F4" s="16">
        <f>_xlfn.MINIFS(Crowdfunding!G2:G1001, Crowdfunding!F2:F1001,"failed") + _xlfn.MINIFS(Crowdfunding!G2:G1001, Crowdfunding!F2:F1001,"canceled")</f>
        <v>1</v>
      </c>
    </row>
    <row r="5" spans="1:6" x14ac:dyDescent="0.25">
      <c r="A5" t="s">
        <v>2985</v>
      </c>
      <c r="B5" t="s">
        <v>2981</v>
      </c>
      <c r="C5" s="16">
        <f>_xlfn.MAXIFS(Crowdfunding!G2:G1001,Crowdfunding!F2:F1001,"successful")+_xlfn.MAXIFS(Crowdfunding!G2:G1001,Crowdfunding!F2:F1001,"live")</f>
        <v>10935</v>
      </c>
      <c r="E5" t="s">
        <v>2988</v>
      </c>
      <c r="F5" s="16">
        <f>_xlfn.MAXIFS(Crowdfunding!G2:G1001,Crowdfunding!F2:F1001,"failed")+_xlfn.MAXIFS(Crowdfunding!G2:G1001,Crowdfunding!F2:F1001,"canceled")</f>
        <v>8346</v>
      </c>
    </row>
    <row r="6" spans="1:6" x14ac:dyDescent="0.25">
      <c r="A6" t="s">
        <v>2986</v>
      </c>
      <c r="B6" t="s">
        <v>2981</v>
      </c>
      <c r="C6" s="16" cm="1">
        <f t="array" ref="C6">_xlfn.VAR.P(IF(Crowdfunding!F2:F1001="successful",Crowdfunding!G2:G1001),IF(Crowdfunding!F2:F1001="live",Crowdfunding!G2:G1001))</f>
        <v>1587345.7837496011</v>
      </c>
      <c r="E6" t="s">
        <v>2988</v>
      </c>
      <c r="F6" s="16" cm="1">
        <f t="array" ref="F6">_xlfn.VAR.P(IF(Crowdfunding!F2:F1001="failed",Crowdfunding!G2:G1001),IF(Crowdfunding!I2:I1001="canceled",Crowdfunding!J2:J1001))</f>
        <v>921574.68174133555</v>
      </c>
    </row>
    <row r="7" spans="1:6" x14ac:dyDescent="0.25">
      <c r="A7" t="s">
        <v>2987</v>
      </c>
      <c r="B7" t="s">
        <v>2981</v>
      </c>
      <c r="C7" s="13" cm="1">
        <f t="array" ref="C7">_xlfn.STDEV.S(IF(Crowdfunding!F2:F1001="successful",Crowdfunding!G2:G1001),IF(Crowdfunding!F2:F1001="live",Crowdfunding!G2:G1001))</f>
        <v>1260.9885236321013</v>
      </c>
      <c r="E7" t="s">
        <v>2988</v>
      </c>
      <c r="F7" s="13" cm="1">
        <f t="array" ref="F7">_xlfn.STDEV.S(IF(Crowdfunding!F2:F1001="failed",Crowdfunding!G2:G1001),IF(Crowdfunding!F2:F1001="canceled",Crowdfunding!G2:G1001))</f>
        <v>919.36854926330022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ByCategory</vt:lpstr>
      <vt:lpstr>BySubcategory</vt:lpstr>
      <vt:lpstr>Outcome by date</vt:lpstr>
      <vt:lpstr>OutcomesBasedOnGoal</vt:lpstr>
      <vt:lpstr>BackersCountByOutcome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Elsa Steinmetz</cp:lastModifiedBy>
  <dcterms:created xsi:type="dcterms:W3CDTF">2021-09-29T18:52:28Z</dcterms:created>
  <dcterms:modified xsi:type="dcterms:W3CDTF">2024-12-19T21:08:16Z</dcterms:modified>
</cp:coreProperties>
</file>