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A00F0DB0-E600-4049-9546-59D69E5C841A}" xr6:coauthVersionLast="47" xr6:coauthVersionMax="47" xr10:uidLastSave="{00000000-0000-0000-0000-000000000000}"/>
  <bookViews>
    <workbookView xWindow="14303" yWindow="-98" windowWidth="19394" windowHeight="10395" firstSheet="1" activeTab="7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hist_demand" sheetId="15" r:id="rId8"/>
    <sheet name="cap_factors" sheetId="4" r:id="rId9"/>
    <sheet name="elec_demand (1)" sheetId="3" r:id="rId10"/>
    <sheet name="elec_demand (2)" sheetId="9" r:id="rId11"/>
    <sheet name="generate_demandprofiles" sheetId="16" r:id="rId12"/>
    <sheet name="ud_pros" sheetId="17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6" l="1"/>
  <c r="F38" i="16" s="1"/>
  <c r="L4" i="15"/>
  <c r="K4" i="15"/>
  <c r="J4" i="15"/>
  <c r="L3" i="15"/>
  <c r="K3" i="15"/>
  <c r="J3" i="15"/>
  <c r="L2" i="15"/>
  <c r="K2" i="15"/>
  <c r="J2" i="15"/>
  <c r="G2" i="15"/>
  <c r="L37" i="16" l="1"/>
  <c r="T38" i="16"/>
  <c r="X37" i="16"/>
  <c r="H37" i="16"/>
  <c r="H42" i="16" s="1"/>
  <c r="P38" i="16"/>
  <c r="T37" i="16"/>
  <c r="D37" i="16"/>
  <c r="L38" i="16"/>
  <c r="L44" i="16" s="1"/>
  <c r="P37" i="16"/>
  <c r="X38" i="16"/>
  <c r="X44" i="16" s="1"/>
  <c r="H38" i="16"/>
  <c r="W37" i="16"/>
  <c r="W42" i="16" s="1"/>
  <c r="S37" i="16"/>
  <c r="K37" i="16"/>
  <c r="K42" i="16" s="1"/>
  <c r="C37" i="16"/>
  <c r="S38" i="16"/>
  <c r="S44" i="16" s="1"/>
  <c r="G38" i="16"/>
  <c r="B37" i="16"/>
  <c r="V37" i="16"/>
  <c r="V42" i="16" s="1"/>
  <c r="R37" i="16"/>
  <c r="R42" i="16" s="1"/>
  <c r="N37" i="16"/>
  <c r="J37" i="16"/>
  <c r="J42" i="16" s="1"/>
  <c r="F37" i="16"/>
  <c r="F42" i="16" s="1"/>
  <c r="B38" i="16"/>
  <c r="B44" i="16" s="1"/>
  <c r="V38" i="16"/>
  <c r="R38" i="16"/>
  <c r="N38" i="16"/>
  <c r="N44" i="16" s="1"/>
  <c r="J38" i="16"/>
  <c r="J44" i="16" s="1"/>
  <c r="O37" i="16"/>
  <c r="G37" i="16"/>
  <c r="G42" i="16" s="1"/>
  <c r="W38" i="16"/>
  <c r="W44" i="16" s="1"/>
  <c r="O38" i="16"/>
  <c r="O44" i="16" s="1"/>
  <c r="K38" i="16"/>
  <c r="Y37" i="16"/>
  <c r="Y42" i="16" s="1"/>
  <c r="U37" i="16"/>
  <c r="Q37" i="16"/>
  <c r="Q42" i="16" s="1"/>
  <c r="M37" i="16"/>
  <c r="I37" i="16"/>
  <c r="I42" i="16" s="1"/>
  <c r="E37" i="16"/>
  <c r="Y38" i="16"/>
  <c r="Y44" i="16" s="1"/>
  <c r="U38" i="16"/>
  <c r="Q38" i="16"/>
  <c r="Q44" i="16" s="1"/>
  <c r="M38" i="16"/>
  <c r="I38" i="16"/>
  <c r="I44" i="16" s="1"/>
  <c r="E38" i="16"/>
  <c r="D38" i="16"/>
  <c r="D44" i="16" s="1"/>
  <c r="C38" i="16"/>
  <c r="B42" i="16"/>
  <c r="N42" i="16"/>
  <c r="F44" i="16"/>
  <c r="R44" i="16"/>
  <c r="V44" i="16"/>
  <c r="C42" i="16"/>
  <c r="O42" i="16"/>
  <c r="S42" i="16"/>
  <c r="C44" i="16"/>
  <c r="G44" i="16"/>
  <c r="K44" i="16"/>
  <c r="D42" i="16"/>
  <c r="L42" i="16"/>
  <c r="P42" i="16"/>
  <c r="T42" i="16"/>
  <c r="X42" i="16"/>
  <c r="H44" i="16"/>
  <c r="P44" i="16"/>
  <c r="T44" i="16"/>
  <c r="E42" i="16"/>
  <c r="M42" i="16"/>
  <c r="U42" i="16"/>
  <c r="E44" i="16"/>
  <c r="M44" i="16"/>
  <c r="U44" i="16"/>
  <c r="Y4" i="9" l="1"/>
  <c r="Y4" i="3"/>
  <c r="Y43" i="16"/>
  <c r="Y2" i="3"/>
  <c r="Y2" i="9"/>
  <c r="P4" i="3"/>
  <c r="P4" i="9"/>
  <c r="O4" i="3"/>
  <c r="O4" i="9"/>
  <c r="G2" i="9"/>
  <c r="G43" i="16"/>
  <c r="G2" i="3"/>
  <c r="V2" i="3"/>
  <c r="V2" i="9"/>
  <c r="V43" i="16"/>
  <c r="M4" i="9"/>
  <c r="M4" i="3"/>
  <c r="U43" i="16"/>
  <c r="U2" i="3"/>
  <c r="U2" i="9"/>
  <c r="E43" i="16"/>
  <c r="E2" i="3"/>
  <c r="E2" i="9"/>
  <c r="L4" i="3"/>
  <c r="L4" i="9"/>
  <c r="T2" i="9"/>
  <c r="T43" i="16"/>
  <c r="T2" i="3"/>
  <c r="D2" i="9"/>
  <c r="D43" i="16"/>
  <c r="D2" i="3"/>
  <c r="K4" i="3"/>
  <c r="K4" i="9"/>
  <c r="S2" i="9"/>
  <c r="S43" i="16"/>
  <c r="S2" i="3"/>
  <c r="C2" i="9"/>
  <c r="C43" i="16"/>
  <c r="C2" i="3"/>
  <c r="J4" i="9"/>
  <c r="J4" i="3"/>
  <c r="R2" i="3"/>
  <c r="R2" i="9"/>
  <c r="R43" i="16"/>
  <c r="B2" i="3"/>
  <c r="B2" i="9"/>
  <c r="B43" i="16"/>
  <c r="I43" i="16"/>
  <c r="I2" i="3"/>
  <c r="I2" i="9"/>
  <c r="H2" i="9"/>
  <c r="H43" i="16"/>
  <c r="H2" i="3"/>
  <c r="W2" i="9"/>
  <c r="W43" i="16"/>
  <c r="W2" i="3"/>
  <c r="N4" i="9"/>
  <c r="N4" i="3"/>
  <c r="F2" i="3"/>
  <c r="F2" i="9"/>
  <c r="F43" i="16"/>
  <c r="I4" i="9"/>
  <c r="I4" i="3"/>
  <c r="Q43" i="16"/>
  <c r="Q2" i="3"/>
  <c r="Q2" i="9"/>
  <c r="X4" i="3"/>
  <c r="X4" i="9"/>
  <c r="H4" i="3"/>
  <c r="H4" i="9"/>
  <c r="P2" i="9"/>
  <c r="P43" i="16"/>
  <c r="P2" i="3"/>
  <c r="W4" i="3"/>
  <c r="W4" i="9"/>
  <c r="G4" i="3"/>
  <c r="G4" i="9"/>
  <c r="O2" i="9"/>
  <c r="O43" i="16"/>
  <c r="O2" i="3"/>
  <c r="V4" i="9"/>
  <c r="V4" i="3"/>
  <c r="F4" i="9"/>
  <c r="F4" i="3"/>
  <c r="N2" i="3"/>
  <c r="N2" i="9"/>
  <c r="N43" i="16"/>
  <c r="Q4" i="9"/>
  <c r="Q4" i="3"/>
  <c r="X2" i="9"/>
  <c r="X43" i="16"/>
  <c r="X2" i="3"/>
  <c r="U4" i="9"/>
  <c r="U4" i="3"/>
  <c r="E4" i="9"/>
  <c r="E4" i="3"/>
  <c r="M43" i="16"/>
  <c r="M2" i="3"/>
  <c r="M2" i="9"/>
  <c r="T4" i="3"/>
  <c r="T4" i="9"/>
  <c r="D4" i="3"/>
  <c r="D4" i="9"/>
  <c r="L2" i="9"/>
  <c r="L43" i="16"/>
  <c r="L2" i="3"/>
  <c r="S4" i="3"/>
  <c r="S4" i="9"/>
  <c r="C4" i="3"/>
  <c r="C4" i="9"/>
  <c r="K2" i="9"/>
  <c r="K43" i="16"/>
  <c r="K2" i="3"/>
  <c r="R4" i="9"/>
  <c r="R4" i="3"/>
  <c r="B4" i="9"/>
  <c r="B4" i="3"/>
  <c r="J2" i="3"/>
  <c r="J2" i="9"/>
  <c r="J43" i="16"/>
  <c r="G4" i="15" l="1"/>
  <c r="L3" i="3"/>
  <c r="L3" i="9"/>
  <c r="M3" i="3"/>
  <c r="M3" i="9"/>
  <c r="F3" i="3"/>
  <c r="F3" i="9"/>
  <c r="E3" i="9"/>
  <c r="E3" i="3"/>
  <c r="C3" i="9"/>
  <c r="C3" i="3"/>
  <c r="D3" i="9"/>
  <c r="D3" i="3"/>
  <c r="U3" i="9"/>
  <c r="U3" i="3"/>
  <c r="J3" i="9"/>
  <c r="J3" i="3"/>
  <c r="I4" i="15"/>
  <c r="H4" i="15"/>
  <c r="K3" i="9"/>
  <c r="K3" i="3"/>
  <c r="P3" i="9"/>
  <c r="P3" i="3"/>
  <c r="Q3" i="3"/>
  <c r="Q3" i="9"/>
  <c r="H3" i="3"/>
  <c r="H3" i="9"/>
  <c r="I3" i="9"/>
  <c r="I3" i="3"/>
  <c r="R3" i="3"/>
  <c r="R3" i="9"/>
  <c r="H2" i="15"/>
  <c r="I2" i="15"/>
  <c r="X3" i="3"/>
  <c r="X3" i="9"/>
  <c r="N3" i="9"/>
  <c r="N3" i="3"/>
  <c r="O3" i="9"/>
  <c r="O3" i="3"/>
  <c r="W3" i="9"/>
  <c r="W3" i="3"/>
  <c r="B3" i="3"/>
  <c r="B3" i="9"/>
  <c r="S3" i="9"/>
  <c r="S3" i="3"/>
  <c r="T3" i="9"/>
  <c r="T3" i="3"/>
  <c r="V3" i="3"/>
  <c r="V3" i="9"/>
  <c r="G3" i="9"/>
  <c r="G3" i="3"/>
  <c r="Y3" i="9"/>
  <c r="Y3" i="3"/>
  <c r="I3" i="15" l="1"/>
  <c r="H3" i="15"/>
  <c r="G3" i="15"/>
</calcChain>
</file>

<file path=xl/sharedStrings.xml><?xml version="1.0" encoding="utf-8"?>
<sst xmlns="http://schemas.openxmlformats.org/spreadsheetml/2006/main" count="89" uniqueCount="70">
  <si>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</si>
  <si>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</si>
  <si>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</si>
  <si>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</si>
  <si>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</si>
  <si>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</si>
  <si>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</si>
  <si>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</si>
  <si>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</si>
  <si>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</si>
  <si>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</si>
  <si>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</si>
  <si>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</si>
  <si>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</si>
  <si>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</si>
  <si>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</si>
  <si>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</si>
  <si>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</si>
  <si>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</si>
  <si>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</si>
  <si>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</si>
  <si>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</si>
  <si>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</si>
  <si>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</si>
  <si>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</si>
  <si>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</si>
  <si>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</si>
  <si>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</si>
  <si>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</si>
  <si>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</si>
  <si>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</si>
  <si>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</si>
  <si>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</si>
  <si>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</si>
  <si>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</si>
  <si>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</si>
  <si>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</si>
  <si>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</si>
  <si>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</si>
  <si>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</si>
  <si>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</si>
  <si>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</si>
  <si>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</si>
  <si>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</si>
  <si>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</si>
  <si>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</si>
  <si>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</si>
  <si>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</si>
  <si>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</si>
  <si>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demand_elasticity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</si>
  <si>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</si>
  <si>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</si>
  <si>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</si>
  <si>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</si>
  <si>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</si>
  <si>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</si>
  <si>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</si>
  <si>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</si>
  <si>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</si>
  <si>
    <t>Cluster</t>
  </si>
  <si>
    <t>Number</t>
  </si>
  <si>
    <t>Cooling</t>
  </si>
  <si>
    <t>Summer</t>
  </si>
  <si>
    <t>Winter</t>
  </si>
  <si>
    <t>No Cooling</t>
  </si>
  <si>
    <t>Summe Haushalte</t>
  </si>
  <si>
    <t>Avarage</t>
  </si>
  <si>
    <t>Values</t>
  </si>
  <si>
    <t>Spring/Autum</t>
  </si>
  <si>
    <t>pros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</si>
</sst>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'elec_demand (1)'!$B$2:$Y$2</c:f>
              <c:numCache>
                <c:formatCode>General</c:formatCode>
                <c:ptCount val="24"/>
                <c:pt idx="0">
                  <c:v>1.4</c:v>
                </c:pt>
                <c:pt idx="1">
                  <c:v>1.28</c:v>
                </c:pt>
                <c:pt idx="2">
                  <c:v>1.23</c:v>
                </c:pt>
                <c:pt idx="3">
                  <c:v>1.18</c:v>
                </c:pt>
                <c:pt idx="4">
                  <c:v>1.1000000000000001</c:v>
                </c:pt>
                <c:pt idx="5">
                  <c:v>1.08</c:v>
                </c:pt>
                <c:pt idx="6">
                  <c:v>1.08</c:v>
                </c:pt>
                <c:pt idx="7">
                  <c:v>1.1200000000000001</c:v>
                </c:pt>
                <c:pt idx="8">
                  <c:v>1.04</c:v>
                </c:pt>
                <c:pt idx="9">
                  <c:v>1.05</c:v>
                </c:pt>
                <c:pt idx="10">
                  <c:v>1.07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1.24</c:v>
                </c:pt>
                <c:pt idx="14">
                  <c:v>1.37</c:v>
                </c:pt>
                <c:pt idx="15">
                  <c:v>1.36</c:v>
                </c:pt>
                <c:pt idx="16">
                  <c:v>1.27</c:v>
                </c:pt>
                <c:pt idx="17">
                  <c:v>1.25</c:v>
                </c:pt>
                <c:pt idx="18">
                  <c:v>1.27</c:v>
                </c:pt>
                <c:pt idx="19">
                  <c:v>1.38</c:v>
                </c:pt>
                <c:pt idx="20">
                  <c:v>1.46</c:v>
                </c:pt>
                <c:pt idx="21">
                  <c:v>1.48</c:v>
                </c:pt>
                <c:pt idx="22">
                  <c:v>1.53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D-422A-9B0F-1C7A4F57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6111"/>
        <c:axId val="164066527"/>
      </c:lineChart>
      <c:catAx>
        <c:axId val="1640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527"/>
        <c:crosses val="autoZero"/>
        <c:auto val="1"/>
        <c:lblAlgn val="ctr"/>
        <c:lblOffset val="100"/>
        <c:noMultiLvlLbl val="0"/>
      </c:catAx>
      <c:valAx>
        <c:axId val="16406652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6245370370370371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'elec_demand (1)'!$B$3:$Y$3</c:f>
              <c:numCache>
                <c:formatCode>General</c:formatCode>
                <c:ptCount val="24"/>
                <c:pt idx="0">
                  <c:v>0.92499999999999993</c:v>
                </c:pt>
                <c:pt idx="1">
                  <c:v>0.85499999999999998</c:v>
                </c:pt>
                <c:pt idx="2">
                  <c:v>0.8</c:v>
                </c:pt>
                <c:pt idx="3">
                  <c:v>0.77499999999999991</c:v>
                </c:pt>
                <c:pt idx="4">
                  <c:v>0.7350000000000001</c:v>
                </c:pt>
                <c:pt idx="5">
                  <c:v>0.77500000000000002</c:v>
                </c:pt>
                <c:pt idx="6">
                  <c:v>0.80500000000000005</c:v>
                </c:pt>
                <c:pt idx="7">
                  <c:v>0.84499999999999997</c:v>
                </c:pt>
                <c:pt idx="8">
                  <c:v>0.78500000000000003</c:v>
                </c:pt>
                <c:pt idx="9">
                  <c:v>0.79500000000000004</c:v>
                </c:pt>
                <c:pt idx="10">
                  <c:v>0.82000000000000006</c:v>
                </c:pt>
                <c:pt idx="11">
                  <c:v>0.86499999999999999</c:v>
                </c:pt>
                <c:pt idx="12">
                  <c:v>0.89999999999999991</c:v>
                </c:pt>
                <c:pt idx="13">
                  <c:v>0.91999999999999993</c:v>
                </c:pt>
                <c:pt idx="14">
                  <c:v>0.97500000000000009</c:v>
                </c:pt>
                <c:pt idx="15">
                  <c:v>0.95500000000000007</c:v>
                </c:pt>
                <c:pt idx="16">
                  <c:v>0.91</c:v>
                </c:pt>
                <c:pt idx="17">
                  <c:v>0.92999999999999994</c:v>
                </c:pt>
                <c:pt idx="18">
                  <c:v>0.97</c:v>
                </c:pt>
                <c:pt idx="19">
                  <c:v>1.0549999999999999</c:v>
                </c:pt>
                <c:pt idx="20">
                  <c:v>1.06</c:v>
                </c:pt>
                <c:pt idx="21">
                  <c:v>1.0549999999999999</c:v>
                </c:pt>
                <c:pt idx="22">
                  <c:v>1.0549999999999999</c:v>
                </c:pt>
                <c:pt idx="23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3-4308-BBD4-381C4DAE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28863"/>
        <c:axId val="2132632607"/>
      </c:lineChart>
      <c:catAx>
        <c:axId val="213262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32607"/>
        <c:crosses val="autoZero"/>
        <c:auto val="1"/>
        <c:lblAlgn val="ctr"/>
        <c:lblOffset val="100"/>
        <c:noMultiLvlLbl val="0"/>
      </c:catAx>
      <c:valAx>
        <c:axId val="213263260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'elec_demand (1)'!$B$4:$Y$4</c:f>
              <c:numCache>
                <c:formatCode>General</c:formatCode>
                <c:ptCount val="24"/>
                <c:pt idx="0">
                  <c:v>0.45</c:v>
                </c:pt>
                <c:pt idx="1">
                  <c:v>0.43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0.47</c:v>
                </c:pt>
                <c:pt idx="6">
                  <c:v>0.53</c:v>
                </c:pt>
                <c:pt idx="7">
                  <c:v>0.56999999999999995</c:v>
                </c:pt>
                <c:pt idx="8">
                  <c:v>0.53</c:v>
                </c:pt>
                <c:pt idx="9">
                  <c:v>0.54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</c:v>
                </c:pt>
                <c:pt idx="14">
                  <c:v>0.57999999999999996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0.61</c:v>
                </c:pt>
                <c:pt idx="18">
                  <c:v>0.67</c:v>
                </c:pt>
                <c:pt idx="19">
                  <c:v>0.73</c:v>
                </c:pt>
                <c:pt idx="20">
                  <c:v>0.66</c:v>
                </c:pt>
                <c:pt idx="21">
                  <c:v>0.63</c:v>
                </c:pt>
                <c:pt idx="22">
                  <c:v>0.57999999999999996</c:v>
                </c:pt>
                <c:pt idx="23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A-4E97-B058-138C8EC5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6111"/>
        <c:axId val="164066527"/>
      </c:lineChart>
      <c:catAx>
        <c:axId val="1640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527"/>
        <c:crosses val="autoZero"/>
        <c:auto val="1"/>
        <c:lblAlgn val="ctr"/>
        <c:lblOffset val="100"/>
        <c:noMultiLvlLbl val="0"/>
      </c:catAx>
      <c:valAx>
        <c:axId val="16406652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generate_demandprofiles!$A$42</c:f>
              <c:strCache>
                <c:ptCount val="1"/>
                <c:pt idx="0">
                  <c:v>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generate_demandprofiles!$B$42:$Y$42</c:f>
              <c:numCache>
                <c:formatCode>General</c:formatCode>
                <c:ptCount val="24"/>
                <c:pt idx="0">
                  <c:v>1.4</c:v>
                </c:pt>
                <c:pt idx="1">
                  <c:v>1.28</c:v>
                </c:pt>
                <c:pt idx="2">
                  <c:v>1.23</c:v>
                </c:pt>
                <c:pt idx="3">
                  <c:v>1.18</c:v>
                </c:pt>
                <c:pt idx="4">
                  <c:v>1.1000000000000001</c:v>
                </c:pt>
                <c:pt idx="5">
                  <c:v>1.08</c:v>
                </c:pt>
                <c:pt idx="6">
                  <c:v>1.08</c:v>
                </c:pt>
                <c:pt idx="7">
                  <c:v>1.1200000000000001</c:v>
                </c:pt>
                <c:pt idx="8">
                  <c:v>1.04</c:v>
                </c:pt>
                <c:pt idx="9">
                  <c:v>1.05</c:v>
                </c:pt>
                <c:pt idx="10">
                  <c:v>1.07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1.24</c:v>
                </c:pt>
                <c:pt idx="14">
                  <c:v>1.37</c:v>
                </c:pt>
                <c:pt idx="15">
                  <c:v>1.36</c:v>
                </c:pt>
                <c:pt idx="16">
                  <c:v>1.27</c:v>
                </c:pt>
                <c:pt idx="17">
                  <c:v>1.25</c:v>
                </c:pt>
                <c:pt idx="18">
                  <c:v>1.27</c:v>
                </c:pt>
                <c:pt idx="19">
                  <c:v>1.38</c:v>
                </c:pt>
                <c:pt idx="20">
                  <c:v>1.46</c:v>
                </c:pt>
                <c:pt idx="21">
                  <c:v>1.48</c:v>
                </c:pt>
                <c:pt idx="22">
                  <c:v>1.53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D-4A02-876B-351429418E73}"/>
            </c:ext>
          </c:extLst>
        </c:ser>
        <c:ser>
          <c:idx val="1"/>
          <c:order val="1"/>
          <c:tx>
            <c:strRef>
              <c:f>generate_demandprofiles!$A$43</c:f>
              <c:strCache>
                <c:ptCount val="1"/>
                <c:pt idx="0">
                  <c:v>Spring/Autum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generate_demandprofiles!$B$43:$Y$43</c:f>
              <c:numCache>
                <c:formatCode>General</c:formatCode>
                <c:ptCount val="24"/>
                <c:pt idx="0">
                  <c:v>0.92499999999999993</c:v>
                </c:pt>
                <c:pt idx="1">
                  <c:v>0.85499999999999998</c:v>
                </c:pt>
                <c:pt idx="2">
                  <c:v>0.8</c:v>
                </c:pt>
                <c:pt idx="3">
                  <c:v>0.77499999999999991</c:v>
                </c:pt>
                <c:pt idx="4">
                  <c:v>0.7350000000000001</c:v>
                </c:pt>
                <c:pt idx="5">
                  <c:v>0.77500000000000002</c:v>
                </c:pt>
                <c:pt idx="6">
                  <c:v>0.80500000000000005</c:v>
                </c:pt>
                <c:pt idx="7">
                  <c:v>0.84499999999999997</c:v>
                </c:pt>
                <c:pt idx="8">
                  <c:v>0.78500000000000003</c:v>
                </c:pt>
                <c:pt idx="9">
                  <c:v>0.79500000000000004</c:v>
                </c:pt>
                <c:pt idx="10">
                  <c:v>0.82000000000000006</c:v>
                </c:pt>
                <c:pt idx="11">
                  <c:v>0.86499999999999999</c:v>
                </c:pt>
                <c:pt idx="12">
                  <c:v>0.89999999999999991</c:v>
                </c:pt>
                <c:pt idx="13">
                  <c:v>0.91999999999999993</c:v>
                </c:pt>
                <c:pt idx="14">
                  <c:v>0.97500000000000009</c:v>
                </c:pt>
                <c:pt idx="15">
                  <c:v>0.95500000000000007</c:v>
                </c:pt>
                <c:pt idx="16">
                  <c:v>0.91</c:v>
                </c:pt>
                <c:pt idx="17">
                  <c:v>0.92999999999999994</c:v>
                </c:pt>
                <c:pt idx="18">
                  <c:v>0.97</c:v>
                </c:pt>
                <c:pt idx="19">
                  <c:v>1.0549999999999999</c:v>
                </c:pt>
                <c:pt idx="20">
                  <c:v>1.06</c:v>
                </c:pt>
                <c:pt idx="21">
                  <c:v>1.0549999999999999</c:v>
                </c:pt>
                <c:pt idx="22">
                  <c:v>1.0549999999999999</c:v>
                </c:pt>
                <c:pt idx="23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D-4A02-876B-351429418E73}"/>
            </c:ext>
          </c:extLst>
        </c:ser>
        <c:ser>
          <c:idx val="2"/>
          <c:order val="2"/>
          <c:tx>
            <c:strRef>
              <c:f>generate_demandprofiles!$A$44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generate_demandprofiles!$B$44:$Y$44</c:f>
              <c:numCache>
                <c:formatCode>General</c:formatCode>
                <c:ptCount val="24"/>
                <c:pt idx="0">
                  <c:v>0.45</c:v>
                </c:pt>
                <c:pt idx="1">
                  <c:v>0.43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0.47</c:v>
                </c:pt>
                <c:pt idx="6">
                  <c:v>0.53</c:v>
                </c:pt>
                <c:pt idx="7">
                  <c:v>0.56999999999999995</c:v>
                </c:pt>
                <c:pt idx="8">
                  <c:v>0.53</c:v>
                </c:pt>
                <c:pt idx="9">
                  <c:v>0.54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</c:v>
                </c:pt>
                <c:pt idx="14">
                  <c:v>0.57999999999999996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0.61</c:v>
                </c:pt>
                <c:pt idx="18">
                  <c:v>0.67</c:v>
                </c:pt>
                <c:pt idx="19">
                  <c:v>0.73</c:v>
                </c:pt>
                <c:pt idx="20">
                  <c:v>0.66</c:v>
                </c:pt>
                <c:pt idx="21">
                  <c:v>0.63</c:v>
                </c:pt>
                <c:pt idx="22">
                  <c:v>0.57999999999999996</c:v>
                </c:pt>
                <c:pt idx="23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D-4A02-876B-35142941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326671"/>
        <c:axId val="756348719"/>
      </c:lineChart>
      <c:catAx>
        <c:axId val="75632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348719"/>
        <c:crosses val="autoZero"/>
        <c:auto val="1"/>
        <c:lblAlgn val="ctr"/>
        <c:lblOffset val="100"/>
        <c:noMultiLvlLbl val="0"/>
      </c:catAx>
      <c:valAx>
        <c:axId val="7563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32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11</xdr:row>
      <xdr:rowOff>114300</xdr:rowOff>
    </xdr:from>
    <xdr:to>
      <xdr:col>11</xdr:col>
      <xdr:colOff>323850</xdr:colOff>
      <xdr:row>26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2FBC7A-822A-4054-B853-F86505FC4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11</xdr:row>
      <xdr:rowOff>104775</xdr:rowOff>
    </xdr:from>
    <xdr:to>
      <xdr:col>21</xdr:col>
      <xdr:colOff>381000</xdr:colOff>
      <xdr:row>26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3C4A0-0321-4C1A-ADA7-0957CC54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304800</xdr:colOff>
      <xdr:row>11</xdr:row>
      <xdr:rowOff>66675</xdr:rowOff>
    </xdr:from>
    <xdr:to>
      <xdr:col>29</xdr:col>
      <xdr:colOff>114300</xdr:colOff>
      <xdr:row>26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A1C5666-AF64-430C-9A5A-E4B01D5F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589071</xdr:colOff>
      <xdr:row>8</xdr:row>
      <xdr:rowOff>107403</xdr:rowOff>
    </xdr:from>
    <xdr:to>
      <xdr:col>16</xdr:col>
      <xdr:colOff>286242</xdr:colOff>
      <xdr:row>25</xdr:row>
      <xdr:rowOff>135977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E81964-8ECC-4160-BFB6-2780450E2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22" sqref="D22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49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3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U34" sqref="U3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f>generate_demandprofiles!B42</f>
        <v>1.4</v>
      </c>
      <c r="C2">
        <f>generate_demandprofiles!C42</f>
        <v>1.28</v>
      </c>
      <c r="D2">
        <f>generate_demandprofiles!D42</f>
        <v>1.23</v>
      </c>
      <c r="E2">
        <f>generate_demandprofiles!E42</f>
        <v>1.18</v>
      </c>
      <c r="F2">
        <f>generate_demandprofiles!F42</f>
        <v>1.1000000000000001</v>
      </c>
      <c r="G2">
        <f>generate_demandprofiles!G42</f>
        <v>1.08</v>
      </c>
      <c r="H2">
        <f>generate_demandprofiles!H42</f>
        <v>1.08</v>
      </c>
      <c r="I2">
        <f>generate_demandprofiles!I42</f>
        <v>1.1200000000000001</v>
      </c>
      <c r="J2">
        <f>generate_demandprofiles!J42</f>
        <v>1.04</v>
      </c>
      <c r="K2">
        <f>generate_demandprofiles!K42</f>
        <v>1.05</v>
      </c>
      <c r="L2">
        <f>generate_demandprofiles!L42</f>
        <v>1.07</v>
      </c>
      <c r="M2">
        <f>generate_demandprofiles!M42</f>
        <v>1.1499999999999999</v>
      </c>
      <c r="N2">
        <f>generate_demandprofiles!N42</f>
        <v>1.2</v>
      </c>
      <c r="O2">
        <f>generate_demandprofiles!O42</f>
        <v>1.24</v>
      </c>
      <c r="P2">
        <f>generate_demandprofiles!P42</f>
        <v>1.37</v>
      </c>
      <c r="Q2">
        <f>generate_demandprofiles!Q42</f>
        <v>1.36</v>
      </c>
      <c r="R2">
        <f>generate_demandprofiles!R42</f>
        <v>1.27</v>
      </c>
      <c r="S2">
        <f>generate_demandprofiles!S42</f>
        <v>1.25</v>
      </c>
      <c r="T2">
        <f>generate_demandprofiles!T42</f>
        <v>1.27</v>
      </c>
      <c r="U2">
        <f>generate_demandprofiles!U42</f>
        <v>1.38</v>
      </c>
      <c r="V2">
        <f>generate_demandprofiles!V42</f>
        <v>1.46</v>
      </c>
      <c r="W2">
        <f>generate_demandprofiles!W42</f>
        <v>1.48</v>
      </c>
      <c r="X2">
        <f>generate_demandprofiles!X42</f>
        <v>1.53</v>
      </c>
      <c r="Y2">
        <f>generate_demandprofiles!Y42</f>
        <v>1.5</v>
      </c>
    </row>
    <row r="3" spans="1:25">
      <c r="A3" t="s">
        <v>42</v>
      </c>
      <c r="B3">
        <f>generate_demandprofiles!B43</f>
        <v>0.92499999999999993</v>
      </c>
      <c r="C3">
        <f>generate_demandprofiles!C43</f>
        <v>0.85499999999999998</v>
      </c>
      <c r="D3">
        <f>generate_demandprofiles!D43</f>
        <v>0.8</v>
      </c>
      <c r="E3">
        <f>generate_demandprofiles!E43</f>
        <v>0.77499999999999991</v>
      </c>
      <c r="F3">
        <f>generate_demandprofiles!F43</f>
        <v>0.7350000000000001</v>
      </c>
      <c r="G3">
        <f>generate_demandprofiles!G43</f>
        <v>0.77500000000000002</v>
      </c>
      <c r="H3">
        <f>generate_demandprofiles!H43</f>
        <v>0.80500000000000005</v>
      </c>
      <c r="I3">
        <f>generate_demandprofiles!I43</f>
        <v>0.84499999999999997</v>
      </c>
      <c r="J3">
        <f>generate_demandprofiles!J43</f>
        <v>0.78500000000000003</v>
      </c>
      <c r="K3">
        <f>generate_demandprofiles!K43</f>
        <v>0.79500000000000004</v>
      </c>
      <c r="L3">
        <f>generate_demandprofiles!L43</f>
        <v>0.82000000000000006</v>
      </c>
      <c r="M3">
        <f>generate_demandprofiles!M43</f>
        <v>0.86499999999999999</v>
      </c>
      <c r="N3">
        <f>generate_demandprofiles!N43</f>
        <v>0.89999999999999991</v>
      </c>
      <c r="O3">
        <f>generate_demandprofiles!O43</f>
        <v>0.91999999999999993</v>
      </c>
      <c r="P3">
        <f>generate_demandprofiles!P43</f>
        <v>0.97500000000000009</v>
      </c>
      <c r="Q3">
        <f>generate_demandprofiles!Q43</f>
        <v>0.95500000000000007</v>
      </c>
      <c r="R3">
        <f>generate_demandprofiles!R43</f>
        <v>0.91</v>
      </c>
      <c r="S3">
        <f>generate_demandprofiles!S43</f>
        <v>0.92999999999999994</v>
      </c>
      <c r="T3">
        <f>generate_demandprofiles!T43</f>
        <v>0.97</v>
      </c>
      <c r="U3">
        <f>generate_demandprofiles!U43</f>
        <v>1.0549999999999999</v>
      </c>
      <c r="V3">
        <f>generate_demandprofiles!V43</f>
        <v>1.06</v>
      </c>
      <c r="W3">
        <f>generate_demandprofiles!W43</f>
        <v>1.0549999999999999</v>
      </c>
      <c r="X3">
        <f>generate_demandprofiles!X43</f>
        <v>1.0549999999999999</v>
      </c>
      <c r="Y3">
        <f>generate_demandprofiles!Y43</f>
        <v>1.01</v>
      </c>
    </row>
    <row r="4" spans="1:25">
      <c r="A4" t="s">
        <v>43</v>
      </c>
      <c r="B4">
        <f>generate_demandprofiles!B44</f>
        <v>0.45</v>
      </c>
      <c r="C4">
        <f>generate_demandprofiles!C44</f>
        <v>0.43</v>
      </c>
      <c r="D4">
        <f>generate_demandprofiles!D44</f>
        <v>0.37</v>
      </c>
      <c r="E4">
        <f>generate_demandprofiles!E44</f>
        <v>0.37</v>
      </c>
      <c r="F4">
        <f>generate_demandprofiles!F44</f>
        <v>0.37</v>
      </c>
      <c r="G4">
        <f>generate_demandprofiles!G44</f>
        <v>0.47</v>
      </c>
      <c r="H4">
        <f>generate_demandprofiles!H44</f>
        <v>0.53</v>
      </c>
      <c r="I4">
        <f>generate_demandprofiles!I44</f>
        <v>0.56999999999999995</v>
      </c>
      <c r="J4">
        <f>generate_demandprofiles!J44</f>
        <v>0.53</v>
      </c>
      <c r="K4">
        <f>generate_demandprofiles!K44</f>
        <v>0.54</v>
      </c>
      <c r="L4">
        <f>generate_demandprofiles!L44</f>
        <v>0.56999999999999995</v>
      </c>
      <c r="M4">
        <f>generate_demandprofiles!M44</f>
        <v>0.57999999999999996</v>
      </c>
      <c r="N4">
        <f>generate_demandprofiles!N44</f>
        <v>0.6</v>
      </c>
      <c r="O4">
        <f>generate_demandprofiles!O44</f>
        <v>0.6</v>
      </c>
      <c r="P4">
        <f>generate_demandprofiles!P44</f>
        <v>0.57999999999999996</v>
      </c>
      <c r="Q4">
        <f>generate_demandprofiles!Q44</f>
        <v>0.55000000000000004</v>
      </c>
      <c r="R4">
        <f>generate_demandprofiles!R44</f>
        <v>0.55000000000000004</v>
      </c>
      <c r="S4">
        <f>generate_demandprofiles!S44</f>
        <v>0.61</v>
      </c>
      <c r="T4">
        <f>generate_demandprofiles!T44</f>
        <v>0.67</v>
      </c>
      <c r="U4">
        <f>generate_demandprofiles!U44</f>
        <v>0.73</v>
      </c>
      <c r="V4">
        <f>generate_demandprofiles!V44</f>
        <v>0.66</v>
      </c>
      <c r="W4">
        <f>generate_demandprofiles!W44</f>
        <v>0.63</v>
      </c>
      <c r="X4">
        <f>generate_demandprofiles!X44</f>
        <v>0.57999999999999996</v>
      </c>
      <c r="Y4">
        <f>generate_demandprofiles!Y44</f>
        <v>0.52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W18" sqref="W18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f>generate_demandprofiles!B42</f>
        <v>1.4</v>
      </c>
      <c r="C2">
        <f>generate_demandprofiles!C42</f>
        <v>1.28</v>
      </c>
      <c r="D2">
        <f>generate_demandprofiles!D42</f>
        <v>1.23</v>
      </c>
      <c r="E2">
        <f>generate_demandprofiles!E42</f>
        <v>1.18</v>
      </c>
      <c r="F2">
        <f>generate_demandprofiles!F42</f>
        <v>1.1000000000000001</v>
      </c>
      <c r="G2">
        <f>generate_demandprofiles!G42</f>
        <v>1.08</v>
      </c>
      <c r="H2">
        <f>generate_demandprofiles!H42</f>
        <v>1.08</v>
      </c>
      <c r="I2">
        <f>generate_demandprofiles!I42</f>
        <v>1.1200000000000001</v>
      </c>
      <c r="J2">
        <f>generate_demandprofiles!J42</f>
        <v>1.04</v>
      </c>
      <c r="K2">
        <f>generate_demandprofiles!K42</f>
        <v>1.05</v>
      </c>
      <c r="L2">
        <f>generate_demandprofiles!L42</f>
        <v>1.07</v>
      </c>
      <c r="M2">
        <f>generate_demandprofiles!M42</f>
        <v>1.1499999999999999</v>
      </c>
      <c r="N2">
        <f>generate_demandprofiles!N42</f>
        <v>1.2</v>
      </c>
      <c r="O2">
        <f>generate_demandprofiles!O42</f>
        <v>1.24</v>
      </c>
      <c r="P2">
        <f>generate_demandprofiles!P42</f>
        <v>1.37</v>
      </c>
      <c r="Q2">
        <f>generate_demandprofiles!Q42</f>
        <v>1.36</v>
      </c>
      <c r="R2">
        <f>generate_demandprofiles!R42</f>
        <v>1.27</v>
      </c>
      <c r="S2">
        <f>generate_demandprofiles!S42</f>
        <v>1.25</v>
      </c>
      <c r="T2">
        <f>generate_demandprofiles!T42</f>
        <v>1.27</v>
      </c>
      <c r="U2">
        <f>generate_demandprofiles!U42</f>
        <v>1.38</v>
      </c>
      <c r="V2">
        <f>generate_demandprofiles!V42</f>
        <v>1.46</v>
      </c>
      <c r="W2">
        <f>generate_demandprofiles!W42</f>
        <v>1.48</v>
      </c>
      <c r="X2">
        <f>generate_demandprofiles!X42</f>
        <v>1.53</v>
      </c>
      <c r="Y2">
        <f>generate_demandprofiles!Y42</f>
        <v>1.5</v>
      </c>
    </row>
    <row r="3" spans="1:25">
      <c r="A3" t="s">
        <v>42</v>
      </c>
      <c r="B3">
        <f>generate_demandprofiles!B43</f>
        <v>0.92499999999999993</v>
      </c>
      <c r="C3">
        <f>generate_demandprofiles!C43</f>
        <v>0.85499999999999998</v>
      </c>
      <c r="D3">
        <f>generate_demandprofiles!D43</f>
        <v>0.8</v>
      </c>
      <c r="E3">
        <f>generate_demandprofiles!E43</f>
        <v>0.77499999999999991</v>
      </c>
      <c r="F3">
        <f>generate_demandprofiles!F43</f>
        <v>0.7350000000000001</v>
      </c>
      <c r="G3">
        <f>generate_demandprofiles!G43</f>
        <v>0.77500000000000002</v>
      </c>
      <c r="H3">
        <f>generate_demandprofiles!H43</f>
        <v>0.80500000000000005</v>
      </c>
      <c r="I3">
        <f>generate_demandprofiles!I43</f>
        <v>0.84499999999999997</v>
      </c>
      <c r="J3">
        <f>generate_demandprofiles!J43</f>
        <v>0.78500000000000003</v>
      </c>
      <c r="K3">
        <f>generate_demandprofiles!K43</f>
        <v>0.79500000000000004</v>
      </c>
      <c r="L3">
        <f>generate_demandprofiles!L43</f>
        <v>0.82000000000000006</v>
      </c>
      <c r="M3">
        <f>generate_demandprofiles!M43</f>
        <v>0.86499999999999999</v>
      </c>
      <c r="N3">
        <f>generate_demandprofiles!N43</f>
        <v>0.89999999999999991</v>
      </c>
      <c r="O3">
        <f>generate_demandprofiles!O43</f>
        <v>0.91999999999999993</v>
      </c>
      <c r="P3">
        <f>generate_demandprofiles!P43</f>
        <v>0.97500000000000009</v>
      </c>
      <c r="Q3">
        <f>generate_demandprofiles!Q43</f>
        <v>0.95500000000000007</v>
      </c>
      <c r="R3">
        <f>generate_demandprofiles!R43</f>
        <v>0.91</v>
      </c>
      <c r="S3">
        <f>generate_demandprofiles!S43</f>
        <v>0.92999999999999994</v>
      </c>
      <c r="T3">
        <f>generate_demandprofiles!T43</f>
        <v>0.97</v>
      </c>
      <c r="U3">
        <f>generate_demandprofiles!U43</f>
        <v>1.0549999999999999</v>
      </c>
      <c r="V3">
        <f>generate_demandprofiles!V43</f>
        <v>1.06</v>
      </c>
      <c r="W3">
        <f>generate_demandprofiles!W43</f>
        <v>1.0549999999999999</v>
      </c>
      <c r="X3">
        <f>generate_demandprofiles!X43</f>
        <v>1.0549999999999999</v>
      </c>
      <c r="Y3">
        <f>generate_demandprofiles!Y43</f>
        <v>1.01</v>
      </c>
    </row>
    <row r="4" spans="1:25">
      <c r="A4" t="s">
        <v>43</v>
      </c>
      <c r="B4">
        <f>generate_demandprofiles!B44</f>
        <v>0.45</v>
      </c>
      <c r="C4">
        <f>generate_demandprofiles!C44</f>
        <v>0.43</v>
      </c>
      <c r="D4">
        <f>generate_demandprofiles!D44</f>
        <v>0.37</v>
      </c>
      <c r="E4">
        <f>generate_demandprofiles!E44</f>
        <v>0.37</v>
      </c>
      <c r="F4">
        <f>generate_demandprofiles!F44</f>
        <v>0.37</v>
      </c>
      <c r="G4">
        <f>generate_demandprofiles!G44</f>
        <v>0.47</v>
      </c>
      <c r="H4">
        <f>generate_demandprofiles!H44</f>
        <v>0.53</v>
      </c>
      <c r="I4">
        <f>generate_demandprofiles!I44</f>
        <v>0.56999999999999995</v>
      </c>
      <c r="J4">
        <f>generate_demandprofiles!J44</f>
        <v>0.53</v>
      </c>
      <c r="K4">
        <f>generate_demandprofiles!K44</f>
        <v>0.54</v>
      </c>
      <c r="L4">
        <f>generate_demandprofiles!L44</f>
        <v>0.56999999999999995</v>
      </c>
      <c r="M4">
        <f>generate_demandprofiles!M44</f>
        <v>0.57999999999999996</v>
      </c>
      <c r="N4">
        <f>generate_demandprofiles!N44</f>
        <v>0.6</v>
      </c>
      <c r="O4">
        <f>generate_demandprofiles!O44</f>
        <v>0.6</v>
      </c>
      <c r="P4">
        <f>generate_demandprofiles!P44</f>
        <v>0.57999999999999996</v>
      </c>
      <c r="Q4">
        <f>generate_demandprofiles!Q44</f>
        <v>0.55000000000000004</v>
      </c>
      <c r="R4">
        <f>generate_demandprofiles!R44</f>
        <v>0.55000000000000004</v>
      </c>
      <c r="S4">
        <f>generate_demandprofiles!S44</f>
        <v>0.61</v>
      </c>
      <c r="T4">
        <f>generate_demandprofiles!T44</f>
        <v>0.67</v>
      </c>
      <c r="U4">
        <f>generate_demandprofiles!U44</f>
        <v>0.73</v>
      </c>
      <c r="V4">
        <f>generate_demandprofiles!V44</f>
        <v>0.66</v>
      </c>
      <c r="W4">
        <f>generate_demandprofiles!W44</f>
        <v>0.63</v>
      </c>
      <c r="X4">
        <f>generate_demandprofiles!X44</f>
        <v>0.57999999999999996</v>
      </c>
      <c r="Y4">
        <f>generate_demandprofiles!Y44</f>
        <v>0.52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4418-C6E9-45C3-B202-DF8BDC58F743}">
  <dimension ref="A1:Y44"/>
  <sheetViews>
    <sheetView topLeftCell="F8" zoomScale="106" workbookViewId="0">
      <selection activeCell="G20" sqref="G20"/>
    </sheetView>
  </sheetViews>
  <sheetFormatPr baseColWidth="10" defaultColWidth="8" defaultRowHeight="14.25"/>
  <cols>
    <col min="1" max="1" width="15" bestFit="1" customWidth="1"/>
  </cols>
  <sheetData>
    <row r="1" spans="1:25">
      <c r="A1" s="5" t="s">
        <v>61</v>
      </c>
      <c r="C1" t="s">
        <v>59</v>
      </c>
      <c r="D1" t="s">
        <v>60</v>
      </c>
    </row>
    <row r="2" spans="1:25">
      <c r="C2">
        <v>2</v>
      </c>
      <c r="D2">
        <v>100</v>
      </c>
    </row>
    <row r="3" spans="1:25">
      <c r="C3">
        <v>3</v>
      </c>
      <c r="D3">
        <v>300</v>
      </c>
    </row>
    <row r="4" spans="1:25">
      <c r="C4">
        <v>4</v>
      </c>
      <c r="D4">
        <v>200</v>
      </c>
    </row>
    <row r="5" spans="1:25">
      <c r="A5" s="7" t="s">
        <v>62</v>
      </c>
    </row>
    <row r="6" spans="1:25">
      <c r="A6" t="s">
        <v>59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</row>
    <row r="7" spans="1:25">
      <c r="A7">
        <v>2</v>
      </c>
      <c r="B7">
        <v>2.75</v>
      </c>
      <c r="C7">
        <v>2.5</v>
      </c>
      <c r="D7">
        <v>2.5</v>
      </c>
      <c r="E7">
        <v>2.25</v>
      </c>
      <c r="F7">
        <v>2.25</v>
      </c>
      <c r="G7">
        <v>2</v>
      </c>
      <c r="H7">
        <v>1.75</v>
      </c>
      <c r="I7">
        <v>1.5</v>
      </c>
      <c r="J7">
        <v>1.25</v>
      </c>
      <c r="K7">
        <v>1</v>
      </c>
      <c r="L7">
        <v>1</v>
      </c>
      <c r="M7">
        <v>1</v>
      </c>
      <c r="N7">
        <v>1.25</v>
      </c>
      <c r="O7">
        <v>1.25</v>
      </c>
      <c r="P7">
        <v>1.5</v>
      </c>
      <c r="Q7">
        <v>1.5</v>
      </c>
      <c r="R7">
        <v>1.5</v>
      </c>
      <c r="S7">
        <v>1.25</v>
      </c>
      <c r="T7">
        <v>1.25</v>
      </c>
      <c r="U7">
        <v>1.5</v>
      </c>
      <c r="V7">
        <v>1.75</v>
      </c>
      <c r="W7">
        <v>2</v>
      </c>
      <c r="X7">
        <v>2.25</v>
      </c>
      <c r="Y7">
        <v>2.5</v>
      </c>
    </row>
    <row r="8" spans="1:25">
      <c r="A8">
        <v>3</v>
      </c>
      <c r="B8">
        <v>1.25</v>
      </c>
      <c r="C8">
        <v>1</v>
      </c>
      <c r="D8">
        <v>1</v>
      </c>
      <c r="E8">
        <v>1</v>
      </c>
      <c r="F8">
        <v>0.75</v>
      </c>
      <c r="G8">
        <v>0.75</v>
      </c>
      <c r="H8">
        <v>0.75</v>
      </c>
      <c r="I8">
        <v>1</v>
      </c>
      <c r="J8">
        <v>0.75</v>
      </c>
      <c r="K8">
        <v>0.75</v>
      </c>
      <c r="L8">
        <v>0.75</v>
      </c>
      <c r="M8">
        <v>1</v>
      </c>
      <c r="N8">
        <v>1</v>
      </c>
      <c r="O8">
        <v>1</v>
      </c>
      <c r="P8">
        <v>1.25</v>
      </c>
      <c r="Q8">
        <v>1.25</v>
      </c>
      <c r="R8">
        <v>1</v>
      </c>
      <c r="S8">
        <v>1</v>
      </c>
      <c r="T8">
        <v>1</v>
      </c>
      <c r="U8">
        <v>1.25</v>
      </c>
      <c r="V8">
        <v>1.25</v>
      </c>
      <c r="W8">
        <v>1.25</v>
      </c>
      <c r="X8">
        <v>1.5</v>
      </c>
      <c r="Y8">
        <v>1.5</v>
      </c>
    </row>
    <row r="9" spans="1:25">
      <c r="A9">
        <v>4</v>
      </c>
      <c r="B9">
        <v>3</v>
      </c>
      <c r="C9">
        <v>3</v>
      </c>
      <c r="D9">
        <v>2.75</v>
      </c>
      <c r="E9">
        <v>2.6</v>
      </c>
      <c r="F9">
        <v>2.5</v>
      </c>
      <c r="G9">
        <v>2.4</v>
      </c>
      <c r="H9">
        <v>2.4</v>
      </c>
      <c r="I9">
        <v>2.25</v>
      </c>
      <c r="J9">
        <v>2.25</v>
      </c>
      <c r="K9">
        <v>2.4</v>
      </c>
      <c r="L9">
        <v>2.5</v>
      </c>
      <c r="M9">
        <v>2.5</v>
      </c>
      <c r="N9">
        <v>2.75</v>
      </c>
      <c r="O9">
        <v>3</v>
      </c>
      <c r="P9">
        <v>3.25</v>
      </c>
      <c r="Q9">
        <v>3.25</v>
      </c>
      <c r="R9">
        <v>3</v>
      </c>
      <c r="S9">
        <v>2.8</v>
      </c>
      <c r="T9">
        <v>2.75</v>
      </c>
      <c r="U9">
        <v>2.75</v>
      </c>
      <c r="V9">
        <v>3</v>
      </c>
      <c r="W9">
        <v>3.25</v>
      </c>
      <c r="X9">
        <v>3.3</v>
      </c>
      <c r="Y9">
        <v>3.3</v>
      </c>
    </row>
    <row r="12" spans="1:25">
      <c r="A12" s="8" t="s">
        <v>63</v>
      </c>
    </row>
    <row r="13" spans="1:25">
      <c r="A13" t="s">
        <v>59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</row>
    <row r="14" spans="1:25">
      <c r="A14">
        <v>2</v>
      </c>
      <c r="B14">
        <v>0.75</v>
      </c>
      <c r="C14">
        <v>0.75</v>
      </c>
      <c r="D14">
        <v>0.5</v>
      </c>
      <c r="E14">
        <v>0.5</v>
      </c>
      <c r="F14">
        <v>0.5</v>
      </c>
      <c r="G14">
        <v>0.75</v>
      </c>
      <c r="H14">
        <v>0.75</v>
      </c>
      <c r="I14">
        <v>0.75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</row>
    <row r="15" spans="1:25">
      <c r="A15">
        <v>3</v>
      </c>
      <c r="B15">
        <v>0.25</v>
      </c>
      <c r="C15">
        <v>0.25</v>
      </c>
      <c r="D15">
        <v>0.25</v>
      </c>
      <c r="E15">
        <v>0.25</v>
      </c>
      <c r="F15">
        <v>0.25</v>
      </c>
      <c r="G15">
        <v>0.25</v>
      </c>
      <c r="H15">
        <v>0.5</v>
      </c>
      <c r="I15">
        <v>0.5</v>
      </c>
      <c r="J15">
        <v>0.25</v>
      </c>
      <c r="K15">
        <v>0.25</v>
      </c>
      <c r="L15">
        <v>0.25</v>
      </c>
      <c r="M15">
        <v>0.25</v>
      </c>
      <c r="N15">
        <v>0.25</v>
      </c>
      <c r="O15">
        <v>0.25</v>
      </c>
      <c r="P15">
        <v>0.25</v>
      </c>
      <c r="Q15">
        <v>0.25</v>
      </c>
      <c r="R15">
        <v>0.25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0.5</v>
      </c>
      <c r="Y15">
        <v>0.5</v>
      </c>
    </row>
    <row r="16" spans="1:25">
      <c r="A16">
        <v>4</v>
      </c>
      <c r="B16">
        <v>0.75</v>
      </c>
      <c r="C16">
        <v>0.75</v>
      </c>
      <c r="D16">
        <v>0.5</v>
      </c>
      <c r="E16">
        <v>0.5</v>
      </c>
      <c r="F16">
        <v>0.5</v>
      </c>
      <c r="G16">
        <v>0.75</v>
      </c>
      <c r="H16">
        <v>0.75</v>
      </c>
      <c r="I16">
        <v>0.75</v>
      </c>
      <c r="J16">
        <v>0.6</v>
      </c>
      <c r="K16">
        <v>0.6</v>
      </c>
      <c r="L16">
        <v>0.6</v>
      </c>
      <c r="M16">
        <v>0.6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0.85</v>
      </c>
      <c r="V16">
        <v>0.85</v>
      </c>
      <c r="W16">
        <v>0.85</v>
      </c>
      <c r="X16">
        <v>0.85</v>
      </c>
      <c r="Y16">
        <v>0.85</v>
      </c>
    </row>
    <row r="18" spans="1:25">
      <c r="A18" s="6" t="s">
        <v>64</v>
      </c>
      <c r="C18" t="s">
        <v>59</v>
      </c>
      <c r="D18" t="s">
        <v>60</v>
      </c>
    </row>
    <row r="19" spans="1:25">
      <c r="C19">
        <v>1</v>
      </c>
      <c r="D19">
        <v>250</v>
      </c>
    </row>
    <row r="20" spans="1:25">
      <c r="C20">
        <v>2</v>
      </c>
      <c r="D20">
        <v>200</v>
      </c>
    </row>
    <row r="21" spans="1:25">
      <c r="C21">
        <v>3</v>
      </c>
      <c r="D21">
        <v>100</v>
      </c>
    </row>
    <row r="22" spans="1:25">
      <c r="A22" s="7" t="s">
        <v>62</v>
      </c>
    </row>
    <row r="23" spans="1:25">
      <c r="A23" t="s">
        <v>59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</row>
    <row r="24" spans="1:25">
      <c r="A24">
        <v>1</v>
      </c>
      <c r="B24">
        <v>0.75</v>
      </c>
      <c r="C24">
        <v>0.65</v>
      </c>
      <c r="D24">
        <v>0.6</v>
      </c>
      <c r="E24">
        <v>0.6</v>
      </c>
      <c r="F24">
        <v>0.6</v>
      </c>
      <c r="G24">
        <v>0.65</v>
      </c>
      <c r="H24">
        <v>0.7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0.8</v>
      </c>
      <c r="S24">
        <v>0.85</v>
      </c>
      <c r="T24">
        <v>0.9</v>
      </c>
      <c r="U24">
        <v>0.95</v>
      </c>
      <c r="V24">
        <v>1</v>
      </c>
      <c r="W24">
        <v>0.9</v>
      </c>
      <c r="X24">
        <v>0.8</v>
      </c>
      <c r="Y24">
        <v>0.75</v>
      </c>
    </row>
    <row r="25" spans="1:25">
      <c r="A25">
        <v>2</v>
      </c>
      <c r="B25">
        <v>0.35</v>
      </c>
      <c r="C25">
        <v>0.35</v>
      </c>
      <c r="D25">
        <v>0.35</v>
      </c>
      <c r="E25">
        <v>0.35</v>
      </c>
      <c r="F25">
        <v>0.35</v>
      </c>
      <c r="G25">
        <v>0.35</v>
      </c>
      <c r="H25">
        <v>0.4</v>
      </c>
      <c r="I25">
        <v>0.4</v>
      </c>
      <c r="J25">
        <v>0.4</v>
      </c>
      <c r="K25">
        <v>0.4</v>
      </c>
      <c r="L25">
        <v>0.4</v>
      </c>
      <c r="M25">
        <v>0.4</v>
      </c>
      <c r="N25">
        <v>0.4</v>
      </c>
      <c r="O25">
        <v>0.4</v>
      </c>
      <c r="P25">
        <v>0.4</v>
      </c>
      <c r="Q25">
        <v>0.4</v>
      </c>
      <c r="R25">
        <v>0.4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0.4</v>
      </c>
    </row>
    <row r="26" spans="1:25">
      <c r="A26">
        <v>3</v>
      </c>
      <c r="B26">
        <v>1</v>
      </c>
      <c r="C26">
        <v>0.9</v>
      </c>
      <c r="D26">
        <v>0.9</v>
      </c>
      <c r="E26">
        <v>0.9</v>
      </c>
      <c r="F26">
        <v>0.9</v>
      </c>
      <c r="G26">
        <v>1</v>
      </c>
      <c r="H26">
        <v>1.1000000000000001</v>
      </c>
      <c r="I26">
        <v>1.2</v>
      </c>
      <c r="J26">
        <v>1.25</v>
      </c>
      <c r="K26">
        <v>1.3</v>
      </c>
      <c r="L26">
        <v>1.4</v>
      </c>
      <c r="M26">
        <v>1.5</v>
      </c>
      <c r="N26">
        <v>1.4</v>
      </c>
      <c r="O26">
        <v>1.35</v>
      </c>
      <c r="P26">
        <v>1.3</v>
      </c>
      <c r="Q26">
        <v>1.25</v>
      </c>
      <c r="R26">
        <v>1.25</v>
      </c>
      <c r="S26">
        <v>1.4</v>
      </c>
      <c r="T26">
        <v>1.6</v>
      </c>
      <c r="U26">
        <v>1.8</v>
      </c>
      <c r="V26">
        <v>1.75</v>
      </c>
      <c r="W26">
        <v>1.5</v>
      </c>
      <c r="X26">
        <v>1.25</v>
      </c>
      <c r="Y26">
        <v>1</v>
      </c>
    </row>
    <row r="28" spans="1:25">
      <c r="A28" s="8" t="s">
        <v>63</v>
      </c>
    </row>
    <row r="29" spans="1:25">
      <c r="A29" t="s">
        <v>59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  <c r="Y29">
        <v>23</v>
      </c>
    </row>
    <row r="30" spans="1:25">
      <c r="A30">
        <v>1</v>
      </c>
      <c r="B30">
        <v>0.35</v>
      </c>
      <c r="C30">
        <v>0.3</v>
      </c>
      <c r="D30">
        <v>0.3</v>
      </c>
      <c r="E30">
        <v>0.3</v>
      </c>
      <c r="F30">
        <v>0.3</v>
      </c>
      <c r="G30">
        <v>0.35</v>
      </c>
      <c r="H30">
        <v>0.5</v>
      </c>
      <c r="I30">
        <v>0.6</v>
      </c>
      <c r="J30">
        <v>0.65</v>
      </c>
      <c r="K30">
        <v>0.7</v>
      </c>
      <c r="L30">
        <v>0.75</v>
      </c>
      <c r="M30">
        <v>0.75</v>
      </c>
      <c r="N30">
        <v>0.75</v>
      </c>
      <c r="O30">
        <v>0.7</v>
      </c>
      <c r="P30">
        <v>0.65</v>
      </c>
      <c r="Q30">
        <v>0.6</v>
      </c>
      <c r="R30">
        <v>0.6</v>
      </c>
      <c r="S30">
        <v>0.75</v>
      </c>
      <c r="T30">
        <v>0.8</v>
      </c>
      <c r="U30">
        <v>0.9</v>
      </c>
      <c r="V30">
        <v>0.75</v>
      </c>
      <c r="W30">
        <v>0.7</v>
      </c>
      <c r="X30">
        <v>0.6</v>
      </c>
      <c r="Y30">
        <v>0.5</v>
      </c>
    </row>
    <row r="31" spans="1:25">
      <c r="A31">
        <v>2</v>
      </c>
      <c r="B31">
        <v>0.25</v>
      </c>
      <c r="C31">
        <v>0.25</v>
      </c>
      <c r="D31">
        <v>0.25</v>
      </c>
      <c r="E31">
        <v>0.25</v>
      </c>
      <c r="F31">
        <v>0.35</v>
      </c>
      <c r="G31">
        <v>0.4</v>
      </c>
      <c r="H31">
        <v>0.4</v>
      </c>
      <c r="I31">
        <v>0.4</v>
      </c>
      <c r="J31">
        <v>0.35</v>
      </c>
      <c r="K31">
        <v>0.35</v>
      </c>
      <c r="L31">
        <v>0.35</v>
      </c>
      <c r="M31">
        <v>0.35</v>
      </c>
      <c r="N31">
        <v>0.35</v>
      </c>
      <c r="O31">
        <v>0.35</v>
      </c>
      <c r="P31">
        <v>0.35</v>
      </c>
      <c r="Q31">
        <v>0.35</v>
      </c>
      <c r="R31">
        <v>0.4</v>
      </c>
      <c r="S31">
        <v>0.5</v>
      </c>
      <c r="T31">
        <v>0.5</v>
      </c>
      <c r="U31">
        <v>0.5</v>
      </c>
      <c r="V31">
        <v>0.4</v>
      </c>
      <c r="W31">
        <v>0.4</v>
      </c>
      <c r="X31">
        <v>0.35</v>
      </c>
      <c r="Y31">
        <v>0.25</v>
      </c>
    </row>
    <row r="32" spans="1:25">
      <c r="A32">
        <v>3</v>
      </c>
      <c r="B32">
        <v>0.8</v>
      </c>
      <c r="C32">
        <v>0.75</v>
      </c>
      <c r="D32">
        <v>0.75</v>
      </c>
      <c r="E32">
        <v>0.75</v>
      </c>
      <c r="F32">
        <v>0.6</v>
      </c>
      <c r="G32">
        <v>0.75</v>
      </c>
      <c r="H32">
        <v>1</v>
      </c>
      <c r="I32">
        <v>1.2</v>
      </c>
      <c r="J32">
        <v>1.3</v>
      </c>
      <c r="K32">
        <v>1.35</v>
      </c>
      <c r="L32">
        <v>1.5</v>
      </c>
      <c r="M32">
        <v>1.6</v>
      </c>
      <c r="N32">
        <v>1.6</v>
      </c>
      <c r="O32">
        <v>1.65</v>
      </c>
      <c r="P32">
        <v>1.6</v>
      </c>
      <c r="Q32">
        <v>1.35</v>
      </c>
      <c r="R32">
        <v>1.25</v>
      </c>
      <c r="S32">
        <v>1.4</v>
      </c>
      <c r="T32">
        <v>1.75</v>
      </c>
      <c r="U32">
        <v>2</v>
      </c>
      <c r="V32">
        <v>1.75</v>
      </c>
      <c r="W32">
        <v>1.5</v>
      </c>
      <c r="X32">
        <v>1.25</v>
      </c>
      <c r="Y32">
        <v>1</v>
      </c>
    </row>
    <row r="34" spans="1:25">
      <c r="A34" t="s">
        <v>65</v>
      </c>
    </row>
    <row r="35" spans="1:25">
      <c r="A35">
        <f>D2+D3+D4+D19+D20+D21</f>
        <v>1150</v>
      </c>
    </row>
    <row r="36" spans="1:25">
      <c r="A36" t="s">
        <v>66</v>
      </c>
    </row>
    <row r="37" spans="1:25">
      <c r="A37" t="s">
        <v>62</v>
      </c>
      <c r="B37">
        <f>(B7*$D2+B8*$D3+B9*$D4+B25*$D20+$D19*B24+$D21*B26)/$A35</f>
        <v>1.3978260869565218</v>
      </c>
      <c r="C37">
        <f t="shared" ref="C37:Y37" si="0">(C7*$D2+C8*$D3+C9*$D4+C25*$D20+$D19*C24+$D21*C26)/$A35</f>
        <v>1.2804347826086957</v>
      </c>
      <c r="D37">
        <f t="shared" si="0"/>
        <v>1.2260869565217392</v>
      </c>
      <c r="E37">
        <f t="shared" si="0"/>
        <v>1.1782608695652175</v>
      </c>
      <c r="F37">
        <f t="shared" si="0"/>
        <v>1.0956521739130434</v>
      </c>
      <c r="G37">
        <f t="shared" si="0"/>
        <v>1.076086956521739</v>
      </c>
      <c r="H37">
        <f t="shared" si="0"/>
        <v>1.0826086956521739</v>
      </c>
      <c r="I37">
        <f t="shared" si="0"/>
        <v>1.1195652173913044</v>
      </c>
      <c r="J37">
        <f t="shared" si="0"/>
        <v>1.0369565217391303</v>
      </c>
      <c r="K37">
        <f t="shared" si="0"/>
        <v>1.0456521739130435</v>
      </c>
      <c r="L37">
        <f t="shared" si="0"/>
        <v>1.0717391304347825</v>
      </c>
      <c r="M37">
        <f t="shared" si="0"/>
        <v>1.1456521739130434</v>
      </c>
      <c r="N37">
        <f t="shared" si="0"/>
        <v>1.2021739130434783</v>
      </c>
      <c r="O37">
        <f t="shared" si="0"/>
        <v>1.241304347826087</v>
      </c>
      <c r="P37">
        <f t="shared" si="0"/>
        <v>1.3673913043478261</v>
      </c>
      <c r="Q37">
        <f t="shared" si="0"/>
        <v>1.3630434782608696</v>
      </c>
      <c r="R37">
        <f t="shared" si="0"/>
        <v>1.2652173913043478</v>
      </c>
      <c r="S37">
        <f t="shared" si="0"/>
        <v>1.25</v>
      </c>
      <c r="T37">
        <f t="shared" si="0"/>
        <v>1.2695652173913043</v>
      </c>
      <c r="U37">
        <f t="shared" si="0"/>
        <v>1.3847826086956523</v>
      </c>
      <c r="V37">
        <f t="shared" si="0"/>
        <v>1.4565217391304348</v>
      </c>
      <c r="W37">
        <f t="shared" si="0"/>
        <v>1.4782608695652173</v>
      </c>
      <c r="X37">
        <f t="shared" si="0"/>
        <v>1.5304347826086957</v>
      </c>
      <c r="Y37">
        <f t="shared" si="0"/>
        <v>1.5021739130434784</v>
      </c>
    </row>
    <row r="38" spans="1:25">
      <c r="A38" t="s">
        <v>63</v>
      </c>
      <c r="B38">
        <f>(B14*$D2+$B15*$D3+B16*$D4+B31*$D20+$D19*B30+$D21*B32)/$A35</f>
        <v>0.45</v>
      </c>
      <c r="C38">
        <f t="shared" ref="C38:Y38" si="1">(C14*$D2+$B15*$D3+C16*$D4+C31*$D20+$D19*C30+$D21*C32)/$A35</f>
        <v>0.43478260869565216</v>
      </c>
      <c r="D38">
        <f t="shared" si="1"/>
        <v>0.36956521739130432</v>
      </c>
      <c r="E38">
        <f t="shared" si="1"/>
        <v>0.36956521739130432</v>
      </c>
      <c r="F38">
        <f t="shared" si="1"/>
        <v>0.37391304347826088</v>
      </c>
      <c r="G38">
        <f t="shared" si="1"/>
        <v>0.47173913043478261</v>
      </c>
      <c r="H38">
        <f t="shared" si="1"/>
        <v>0.52608695652173909</v>
      </c>
      <c r="I38">
        <f t="shared" si="1"/>
        <v>0.56521739130434778</v>
      </c>
      <c r="J38">
        <f t="shared" si="1"/>
        <v>0.52826086956521734</v>
      </c>
      <c r="K38">
        <f t="shared" si="1"/>
        <v>0.54347826086956519</v>
      </c>
      <c r="L38">
        <f t="shared" si="1"/>
        <v>0.56739130434782614</v>
      </c>
      <c r="M38">
        <f t="shared" si="1"/>
        <v>0.57608695652173914</v>
      </c>
      <c r="N38">
        <f t="shared" si="1"/>
        <v>0.60217391304347823</v>
      </c>
      <c r="O38">
        <f t="shared" si="1"/>
        <v>0.59565217391304348</v>
      </c>
      <c r="P38">
        <f t="shared" si="1"/>
        <v>0.58043478260869563</v>
      </c>
      <c r="Q38">
        <f t="shared" si="1"/>
        <v>0.54782608695652169</v>
      </c>
      <c r="R38">
        <f t="shared" si="1"/>
        <v>0.54782608695652169</v>
      </c>
      <c r="S38">
        <f t="shared" si="1"/>
        <v>0.61086956521739133</v>
      </c>
      <c r="T38">
        <f t="shared" si="1"/>
        <v>0.67391304347826086</v>
      </c>
      <c r="U38">
        <f t="shared" si="1"/>
        <v>0.73478260869565215</v>
      </c>
      <c r="V38">
        <f t="shared" si="1"/>
        <v>0.66304347826086951</v>
      </c>
      <c r="W38">
        <f t="shared" si="1"/>
        <v>0.63043478260869568</v>
      </c>
      <c r="X38">
        <f t="shared" si="1"/>
        <v>0.57826086956521738</v>
      </c>
      <c r="Y38">
        <f t="shared" si="1"/>
        <v>0.5173913043478261</v>
      </c>
    </row>
    <row r="41" spans="1:25">
      <c r="A41" t="s">
        <v>67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>
        <v>18</v>
      </c>
      <c r="U41">
        <v>19</v>
      </c>
      <c r="V41">
        <v>20</v>
      </c>
      <c r="W41">
        <v>21</v>
      </c>
      <c r="X41">
        <v>22</v>
      </c>
      <c r="Y41">
        <v>23</v>
      </c>
    </row>
    <row r="42" spans="1:25">
      <c r="A42" t="s">
        <v>62</v>
      </c>
      <c r="B42">
        <f>ROUND(B37,2)</f>
        <v>1.4</v>
      </c>
      <c r="C42">
        <f t="shared" ref="C42:Y42" si="2">ROUND(C37,2)</f>
        <v>1.28</v>
      </c>
      <c r="D42">
        <f t="shared" si="2"/>
        <v>1.23</v>
      </c>
      <c r="E42">
        <f t="shared" si="2"/>
        <v>1.18</v>
      </c>
      <c r="F42">
        <f t="shared" si="2"/>
        <v>1.1000000000000001</v>
      </c>
      <c r="G42">
        <f t="shared" si="2"/>
        <v>1.08</v>
      </c>
      <c r="H42">
        <f t="shared" si="2"/>
        <v>1.08</v>
      </c>
      <c r="I42">
        <f t="shared" si="2"/>
        <v>1.1200000000000001</v>
      </c>
      <c r="J42">
        <f t="shared" si="2"/>
        <v>1.04</v>
      </c>
      <c r="K42">
        <f t="shared" si="2"/>
        <v>1.05</v>
      </c>
      <c r="L42">
        <f t="shared" si="2"/>
        <v>1.07</v>
      </c>
      <c r="M42">
        <f t="shared" si="2"/>
        <v>1.1499999999999999</v>
      </c>
      <c r="N42">
        <f t="shared" si="2"/>
        <v>1.2</v>
      </c>
      <c r="O42">
        <f t="shared" si="2"/>
        <v>1.24</v>
      </c>
      <c r="P42">
        <f t="shared" si="2"/>
        <v>1.37</v>
      </c>
      <c r="Q42">
        <f t="shared" si="2"/>
        <v>1.36</v>
      </c>
      <c r="R42">
        <f t="shared" si="2"/>
        <v>1.27</v>
      </c>
      <c r="S42">
        <f t="shared" si="2"/>
        <v>1.25</v>
      </c>
      <c r="T42">
        <f t="shared" si="2"/>
        <v>1.27</v>
      </c>
      <c r="U42">
        <f t="shared" si="2"/>
        <v>1.38</v>
      </c>
      <c r="V42">
        <f t="shared" si="2"/>
        <v>1.46</v>
      </c>
      <c r="W42">
        <f t="shared" si="2"/>
        <v>1.48</v>
      </c>
      <c r="X42">
        <f t="shared" si="2"/>
        <v>1.53</v>
      </c>
      <c r="Y42">
        <f t="shared" si="2"/>
        <v>1.5</v>
      </c>
    </row>
    <row r="43" spans="1:25">
      <c r="A43" t="s">
        <v>68</v>
      </c>
      <c r="B43">
        <f>(B42+B44)/2</f>
        <v>0.92499999999999993</v>
      </c>
      <c r="C43">
        <f t="shared" ref="C43:Y43" si="3">(C42+C44)/2</f>
        <v>0.85499999999999998</v>
      </c>
      <c r="D43">
        <f t="shared" si="3"/>
        <v>0.8</v>
      </c>
      <c r="E43">
        <f t="shared" si="3"/>
        <v>0.77499999999999991</v>
      </c>
      <c r="F43">
        <f t="shared" si="3"/>
        <v>0.7350000000000001</v>
      </c>
      <c r="G43">
        <f t="shared" si="3"/>
        <v>0.77500000000000002</v>
      </c>
      <c r="H43">
        <f t="shared" si="3"/>
        <v>0.80500000000000005</v>
      </c>
      <c r="I43">
        <f t="shared" si="3"/>
        <v>0.84499999999999997</v>
      </c>
      <c r="J43">
        <f t="shared" si="3"/>
        <v>0.78500000000000003</v>
      </c>
      <c r="K43">
        <f t="shared" si="3"/>
        <v>0.79500000000000004</v>
      </c>
      <c r="L43">
        <f t="shared" si="3"/>
        <v>0.82000000000000006</v>
      </c>
      <c r="M43">
        <f t="shared" si="3"/>
        <v>0.86499999999999999</v>
      </c>
      <c r="N43">
        <f t="shared" si="3"/>
        <v>0.89999999999999991</v>
      </c>
      <c r="O43">
        <f t="shared" si="3"/>
        <v>0.91999999999999993</v>
      </c>
      <c r="P43">
        <f t="shared" si="3"/>
        <v>0.97500000000000009</v>
      </c>
      <c r="Q43">
        <f t="shared" si="3"/>
        <v>0.95500000000000007</v>
      </c>
      <c r="R43">
        <f t="shared" si="3"/>
        <v>0.91</v>
      </c>
      <c r="S43">
        <f t="shared" si="3"/>
        <v>0.92999999999999994</v>
      </c>
      <c r="T43">
        <f t="shared" si="3"/>
        <v>0.97</v>
      </c>
      <c r="U43">
        <f t="shared" si="3"/>
        <v>1.0549999999999999</v>
      </c>
      <c r="V43">
        <f t="shared" si="3"/>
        <v>1.06</v>
      </c>
      <c r="W43">
        <f t="shared" si="3"/>
        <v>1.0549999999999999</v>
      </c>
      <c r="X43">
        <f t="shared" si="3"/>
        <v>1.0549999999999999</v>
      </c>
      <c r="Y43">
        <f t="shared" si="3"/>
        <v>1.01</v>
      </c>
    </row>
    <row r="44" spans="1:25">
      <c r="A44" t="s">
        <v>63</v>
      </c>
      <c r="B44">
        <f t="shared" ref="B44:Y44" si="4">ROUND(B38,2)</f>
        <v>0.45</v>
      </c>
      <c r="C44">
        <f t="shared" si="4"/>
        <v>0.43</v>
      </c>
      <c r="D44">
        <f t="shared" si="4"/>
        <v>0.37</v>
      </c>
      <c r="E44">
        <f t="shared" si="4"/>
        <v>0.37</v>
      </c>
      <c r="F44">
        <f t="shared" si="4"/>
        <v>0.37</v>
      </c>
      <c r="G44">
        <f t="shared" si="4"/>
        <v>0.47</v>
      </c>
      <c r="H44">
        <f t="shared" si="4"/>
        <v>0.53</v>
      </c>
      <c r="I44">
        <f t="shared" si="4"/>
        <v>0.56999999999999995</v>
      </c>
      <c r="J44">
        <f t="shared" si="4"/>
        <v>0.53</v>
      </c>
      <c r="K44">
        <f t="shared" si="4"/>
        <v>0.54</v>
      </c>
      <c r="L44">
        <f t="shared" si="4"/>
        <v>0.56999999999999995</v>
      </c>
      <c r="M44">
        <f t="shared" si="4"/>
        <v>0.57999999999999996</v>
      </c>
      <c r="N44">
        <f t="shared" si="4"/>
        <v>0.6</v>
      </c>
      <c r="O44">
        <f t="shared" si="4"/>
        <v>0.6</v>
      </c>
      <c r="P44">
        <f t="shared" si="4"/>
        <v>0.57999999999999996</v>
      </c>
      <c r="Q44">
        <f t="shared" si="4"/>
        <v>0.55000000000000004</v>
      </c>
      <c r="R44">
        <f t="shared" si="4"/>
        <v>0.55000000000000004</v>
      </c>
      <c r="S44">
        <f t="shared" si="4"/>
        <v>0.61</v>
      </c>
      <c r="T44">
        <f t="shared" si="4"/>
        <v>0.67</v>
      </c>
      <c r="U44">
        <f t="shared" si="4"/>
        <v>0.73</v>
      </c>
      <c r="V44">
        <f t="shared" si="4"/>
        <v>0.66</v>
      </c>
      <c r="W44">
        <f t="shared" si="4"/>
        <v>0.63</v>
      </c>
      <c r="X44">
        <f t="shared" si="4"/>
        <v>0.57999999999999996</v>
      </c>
      <c r="Y44">
        <f t="shared" si="4"/>
        <v>0.52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8A37-BD53-4C38-A6DB-35E6E7224D91}">
  <dimension ref="A1:Y2"/>
  <sheetViews>
    <sheetView topLeftCell="E1" workbookViewId="0">
      <selection activeCell="P12" sqref="P12"/>
    </sheetView>
  </sheetViews>
  <sheetFormatPr baseColWidth="10" defaultRowHeight="14.25"/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69</v>
      </c>
      <c r="B2">
        <v>1.0496815286624204</v>
      </c>
      <c r="C2">
        <v>0.70038216560509547</v>
      </c>
      <c r="D2">
        <v>0.55484076433121021</v>
      </c>
      <c r="E2">
        <v>0.40929936305732489</v>
      </c>
      <c r="F2">
        <v>0.17643312101910827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0.99146496815286589</v>
      </c>
      <c r="V2">
        <v>1.2243312101910828</v>
      </c>
      <c r="W2">
        <v>1.282547770700637</v>
      </c>
      <c r="X2">
        <v>1.4280891719745223</v>
      </c>
      <c r="Y2">
        <v>1.3407643312101911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3"/>
  <sheetViews>
    <sheetView workbookViewId="0">
      <selection activeCell="C9" sqref="C9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</row>
    <row r="2" spans="1:7">
      <c r="A2" t="s">
        <v>47</v>
      </c>
      <c r="B2" s="1">
        <v>600</v>
      </c>
      <c r="C2" s="1">
        <v>550</v>
      </c>
      <c r="D2" s="1"/>
      <c r="E2" s="1"/>
      <c r="F2" s="1"/>
      <c r="G2" s="1"/>
    </row>
    <row r="3" spans="1:7">
      <c r="A3" t="s">
        <v>8</v>
      </c>
      <c r="B3" s="1">
        <v>0</v>
      </c>
      <c r="C3" s="1">
        <v>2.7</v>
      </c>
      <c r="D3" s="1"/>
      <c r="E3" s="1"/>
      <c r="F3" s="1"/>
      <c r="G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5"/>
  <sheetViews>
    <sheetView workbookViewId="0">
      <selection activeCell="D14" sqref="D14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t="s">
        <v>15</v>
      </c>
      <c r="B2" s="1">
        <v>1000</v>
      </c>
      <c r="C2" s="1">
        <v>5</v>
      </c>
      <c r="D2" s="1">
        <v>10</v>
      </c>
      <c r="E2" s="1">
        <v>800</v>
      </c>
      <c r="F2" s="1">
        <v>20</v>
      </c>
      <c r="G2" s="1">
        <v>0.06</v>
      </c>
    </row>
    <row r="3" spans="1:7">
      <c r="A3" t="s">
        <v>16</v>
      </c>
      <c r="B3" s="1">
        <v>430</v>
      </c>
      <c r="C3" s="1">
        <v>5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t="s">
        <v>17</v>
      </c>
      <c r="B5" s="1">
        <v>0</v>
      </c>
      <c r="C5" s="1">
        <v>2</v>
      </c>
      <c r="D5" s="1">
        <v>5</v>
      </c>
      <c r="E5" s="1">
        <v>350</v>
      </c>
      <c r="F5" s="1">
        <v>60</v>
      </c>
      <c r="G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B18" sqref="B18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18</v>
      </c>
      <c r="C1" t="s">
        <v>19</v>
      </c>
      <c r="D1" t="s">
        <v>44</v>
      </c>
    </row>
    <row r="2" spans="1:4">
      <c r="A2" t="s">
        <v>20</v>
      </c>
      <c r="B2" s="1">
        <v>0.81</v>
      </c>
      <c r="C2" s="1">
        <v>0.12</v>
      </c>
      <c r="D2">
        <v>100</v>
      </c>
    </row>
    <row r="3" spans="1:4">
      <c r="A3" t="s">
        <v>21</v>
      </c>
      <c r="B3" s="1">
        <v>0.81</v>
      </c>
      <c r="C3" s="1">
        <v>0.12</v>
      </c>
      <c r="D3">
        <v>100</v>
      </c>
    </row>
    <row r="4" spans="1:4">
      <c r="A4" t="s">
        <v>22</v>
      </c>
      <c r="B4" s="1">
        <v>0.81</v>
      </c>
      <c r="C4" s="1">
        <v>0.13</v>
      </c>
      <c r="D4">
        <v>100</v>
      </c>
    </row>
    <row r="5" spans="1:4">
      <c r="A5" t="s">
        <v>23</v>
      </c>
      <c r="B5" s="1">
        <v>0.81</v>
      </c>
      <c r="C5" s="1">
        <v>0.13</v>
      </c>
      <c r="D5">
        <v>100</v>
      </c>
    </row>
    <row r="6" spans="1:4">
      <c r="A6" t="s">
        <v>24</v>
      </c>
      <c r="B6" s="1">
        <v>0.81</v>
      </c>
      <c r="C6" s="1">
        <v>0.13500000000000001</v>
      </c>
      <c r="D6">
        <v>100</v>
      </c>
    </row>
    <row r="7" spans="1:4">
      <c r="A7" t="s">
        <v>25</v>
      </c>
      <c r="B7" s="1">
        <v>0.81</v>
      </c>
      <c r="C7" s="1">
        <v>0.13900000000000001</v>
      </c>
      <c r="D7">
        <v>100</v>
      </c>
    </row>
    <row r="8" spans="1:4">
      <c r="A8" t="s">
        <v>26</v>
      </c>
      <c r="B8" s="1">
        <v>0.81</v>
      </c>
      <c r="C8" s="1">
        <v>0.14299999999999999</v>
      </c>
      <c r="D8">
        <v>100</v>
      </c>
    </row>
    <row r="9" spans="1:4">
      <c r="A9" t="s">
        <v>27</v>
      </c>
      <c r="B9" s="1">
        <v>0.81</v>
      </c>
      <c r="C9" s="1">
        <v>0.14699999999999999</v>
      </c>
      <c r="D9">
        <v>100</v>
      </c>
    </row>
    <row r="10" spans="1:4">
      <c r="A10" t="s">
        <v>28</v>
      </c>
      <c r="B10" s="1">
        <v>0.81</v>
      </c>
      <c r="C10" s="1">
        <v>0.151</v>
      </c>
      <c r="D10">
        <v>100</v>
      </c>
    </row>
    <row r="11" spans="1:4">
      <c r="A11" t="s">
        <v>29</v>
      </c>
      <c r="B11" s="1">
        <v>0.81</v>
      </c>
      <c r="C11" s="1">
        <v>0.155</v>
      </c>
      <c r="D11">
        <v>100</v>
      </c>
    </row>
    <row r="12" spans="1:4">
      <c r="A12" t="s">
        <v>30</v>
      </c>
      <c r="B12" s="1">
        <v>0.81</v>
      </c>
      <c r="C12" s="1">
        <v>0.159</v>
      </c>
      <c r="D12">
        <v>100</v>
      </c>
    </row>
    <row r="13" spans="1:4">
      <c r="A13" t="s">
        <v>31</v>
      </c>
      <c r="B13" s="1">
        <v>0.81</v>
      </c>
      <c r="C13" s="1">
        <v>0.16300000000000001</v>
      </c>
      <c r="D13">
        <v>100</v>
      </c>
    </row>
    <row r="14" spans="1:4">
      <c r="A14" t="s">
        <v>32</v>
      </c>
      <c r="B14" s="1">
        <v>0.81</v>
      </c>
      <c r="C14" s="1">
        <v>0.16700000000000001</v>
      </c>
      <c r="D14">
        <v>100</v>
      </c>
    </row>
    <row r="15" spans="1:4">
      <c r="A15" t="s">
        <v>33</v>
      </c>
      <c r="B15" s="1">
        <v>0.81</v>
      </c>
      <c r="C15" s="1">
        <v>0.17100000000000001</v>
      </c>
      <c r="D15">
        <v>100</v>
      </c>
    </row>
    <row r="16" spans="1:4">
      <c r="A16" t="s">
        <v>34</v>
      </c>
      <c r="B16" s="1">
        <v>0.81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F40" sqref="F40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35</v>
      </c>
    </row>
    <row r="2" spans="1:2">
      <c r="A2" t="s">
        <v>36</v>
      </c>
      <c r="B2">
        <v>0.35</v>
      </c>
    </row>
    <row r="3" spans="1:2">
      <c r="A3" t="s">
        <v>48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B10" sqref="B10"/>
    </sheetView>
  </sheetViews>
  <sheetFormatPr baseColWidth="10" defaultRowHeight="14.25"/>
  <cols>
    <col min="1" max="1" width="14.625" bestFit="1" customWidth="1"/>
  </cols>
  <sheetData>
    <row r="1" spans="1:1">
      <c r="A1" t="s">
        <v>15</v>
      </c>
    </row>
    <row r="2" spans="1:1">
      <c r="A2">
        <v>400</v>
      </c>
    </row>
    <row r="3" spans="1:1">
      <c r="A3">
        <v>250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E14" sqref="E14"/>
    </sheetView>
  </sheetViews>
  <sheetFormatPr baseColWidth="10" defaultColWidth="9" defaultRowHeight="14.25"/>
  <sheetData>
    <row r="1" spans="1:2">
      <c r="B1" t="s">
        <v>37</v>
      </c>
    </row>
    <row r="2" spans="1:2">
      <c r="A2" t="s">
        <v>38</v>
      </c>
      <c r="B2" s="1">
        <v>122</v>
      </c>
    </row>
    <row r="3" spans="1:2">
      <c r="A3" t="s">
        <v>39</v>
      </c>
      <c r="B3" s="1">
        <v>122</v>
      </c>
    </row>
    <row r="4" spans="1:2">
      <c r="A4" t="s">
        <v>40</v>
      </c>
      <c r="B4" s="1">
        <v>121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tabSelected="1" workbookViewId="0">
      <selection activeCell="K3" sqref="K3"/>
    </sheetView>
  </sheetViews>
  <sheetFormatPr baseColWidth="10" defaultRowHeight="14.25"/>
  <sheetData>
    <row r="1" spans="1:12">
      <c r="A1" t="s">
        <v>50</v>
      </c>
      <c r="B1" t="s">
        <v>51</v>
      </c>
      <c r="C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>
      <c r="A2">
        <v>1</v>
      </c>
      <c r="B2">
        <v>110314</v>
      </c>
      <c r="C2">
        <v>0.37</v>
      </c>
      <c r="G2" t="e">
        <f xml:space="preserve"> SUM('elec_demand (1)'!#REF!)</f>
        <v>#REF!</v>
      </c>
      <c r="H2">
        <f xml:space="preserve"> SUM('elec_demand (2)'!$B2:$Y2)</f>
        <v>30.09</v>
      </c>
      <c r="I2">
        <f xml:space="preserve"> SUM('elec_demand (2)'!$B2:$Y2)</f>
        <v>30.09</v>
      </c>
      <c r="J2" t="e">
        <f xml:space="preserve"> SUM(#REF!)</f>
        <v>#REF!</v>
      </c>
      <c r="K2" t="e">
        <f xml:space="preserve"> SUM(#REF!)</f>
        <v>#REF!</v>
      </c>
      <c r="L2" t="e">
        <f xml:space="preserve"> SUM(#REF!)</f>
        <v>#REF!</v>
      </c>
    </row>
    <row r="3" spans="1:12">
      <c r="A3">
        <v>6</v>
      </c>
      <c r="B3">
        <v>101450</v>
      </c>
      <c r="C3">
        <v>0.37</v>
      </c>
      <c r="G3">
        <f xml:space="preserve"> SUM('elec_demand (1)'!B3:Y3)</f>
        <v>21.574999999999999</v>
      </c>
      <c r="H3">
        <f xml:space="preserve"> SUM('elec_demand (2)'!$B3:$Y3)</f>
        <v>21.574999999999999</v>
      </c>
      <c r="I3">
        <f xml:space="preserve"> SUM('elec_demand (2)'!$B3:$Y3)</f>
        <v>21.574999999999999</v>
      </c>
      <c r="J3" t="e">
        <f xml:space="preserve"> SUM(#REF!)</f>
        <v>#REF!</v>
      </c>
      <c r="K3" t="e">
        <f xml:space="preserve"> SUM(#REF!)</f>
        <v>#REF!</v>
      </c>
      <c r="L3" t="e">
        <f xml:space="preserve"> SUM(#REF!)</f>
        <v>#REF!</v>
      </c>
    </row>
    <row r="4" spans="1:12">
      <c r="A4">
        <v>9</v>
      </c>
      <c r="B4">
        <v>126000</v>
      </c>
      <c r="C4">
        <v>0.37</v>
      </c>
      <c r="G4">
        <f xml:space="preserve"> SUM('elec_demand (1)'!B4:Y4)</f>
        <v>13.06</v>
      </c>
      <c r="H4">
        <f xml:space="preserve"> SUM('elec_demand (2)'!$B4:$Y4)</f>
        <v>13.06</v>
      </c>
      <c r="I4">
        <f xml:space="preserve"> SUM('elec_demand (2)'!$B4:$Y4)</f>
        <v>13.06</v>
      </c>
      <c r="J4" t="e">
        <f xml:space="preserve"> SUM(#REF!)</f>
        <v>#REF!</v>
      </c>
      <c r="K4" t="e">
        <f xml:space="preserve"> SUM(#REF!)</f>
        <v>#REF!</v>
      </c>
      <c r="L4" t="e">
        <f xml:space="preserve"> SUM(#REF!)</f>
        <v>#REF!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R17" sqref="R17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0.02</v>
      </c>
      <c r="H2">
        <v>0.15</v>
      </c>
      <c r="I2">
        <v>0.34</v>
      </c>
      <c r="J2">
        <v>0.5</v>
      </c>
      <c r="K2">
        <v>0.62</v>
      </c>
      <c r="L2">
        <v>0.7</v>
      </c>
      <c r="M2">
        <v>0.73</v>
      </c>
      <c r="N2">
        <v>0.71</v>
      </c>
      <c r="O2">
        <v>0.65</v>
      </c>
      <c r="P2">
        <v>0.54</v>
      </c>
      <c r="Q2">
        <v>0.39</v>
      </c>
      <c r="R2">
        <v>0.21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0.01</v>
      </c>
      <c r="H3">
        <v>0.09</v>
      </c>
      <c r="I3">
        <v>0.26</v>
      </c>
      <c r="J3">
        <v>0.43</v>
      </c>
      <c r="K3">
        <v>0.56000000000000005</v>
      </c>
      <c r="L3">
        <v>0.64</v>
      </c>
      <c r="M3">
        <v>0.67</v>
      </c>
      <c r="N3">
        <v>0.65</v>
      </c>
      <c r="O3">
        <v>0.59</v>
      </c>
      <c r="P3">
        <v>0.48</v>
      </c>
      <c r="Q3">
        <v>0.32</v>
      </c>
      <c r="R3">
        <v>0.13</v>
      </c>
      <c r="S3">
        <v>0.02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0.03</v>
      </c>
      <c r="H4">
        <v>0.17</v>
      </c>
      <c r="I4">
        <v>0.35</v>
      </c>
      <c r="J4">
        <v>0.49</v>
      </c>
      <c r="K4">
        <v>0.56000000000000005</v>
      </c>
      <c r="L4">
        <v>0.59</v>
      </c>
      <c r="M4">
        <v>0.56000000000000005</v>
      </c>
      <c r="N4">
        <v>0.49</v>
      </c>
      <c r="O4">
        <v>0.38</v>
      </c>
      <c r="P4">
        <v>0.23</v>
      </c>
      <c r="Q4">
        <v>0.06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hist_demand</vt:lpstr>
      <vt:lpstr>cap_factors</vt:lpstr>
      <vt:lpstr>elec_demand (1)</vt:lpstr>
      <vt:lpstr>elec_demand (2)</vt:lpstr>
      <vt:lpstr>generate_demandprofiles</vt:lpstr>
      <vt:lpstr>ud_pros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2025-02-11T15:45:29Z</dcterms:modified>
  <cp:category/>
  <cp:contentStatus/>
</cp:coreProperties>
</file>