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Notes" sheetId="2" state="visible" r:id="rId3"/>
    <sheet name="Indexes" sheetId="3" state="visible" r:id="rId4"/>
    <sheet name="testing_bug" sheetId="4" state="visible" r:id="rId5"/>
  </sheets>
  <definedNames>
    <definedName function="false" hidden="false" localSheetId="0" name="_xlnm.Print_Area" vbProcedure="false">Samples!$A$1:$AN$1</definedName>
    <definedName function="false" hidden="true" localSheetId="0" name="_xlnm._FilterDatabase" vbProcedure="false">Samples!$A$1:$BZ$29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<sst xmlns="http://schemas.openxmlformats.org/spreadsheetml/2006/main" count="1505" uniqueCount="449">
  <si>
    <t xml:space="preserve">TMRC identifier</t>
  </si>
  <si>
    <t xml:space="preserve">Tube Label  (origin)</t>
  </si>
  <si>
    <t xml:space="preserve">Sample name </t>
  </si>
  <si>
    <t xml:space="preserve">Number of vials </t>
  </si>
  <si>
    <t xml:space="preserve">Source Lab</t>
  </si>
  <si>
    <t xml:space="preserve">Exp person</t>
  </si>
  <si>
    <t xml:space="preserve">Cells source</t>
  </si>
  <si>
    <t xml:space="preserve">Sample collection date</t>
  </si>
  <si>
    <t xml:space="preserve">Time of sample collection</t>
  </si>
  <si>
    <t xml:space="preserve">Time of sample processing</t>
  </si>
  <si>
    <t xml:space="preserve">Type of Cells</t>
  </si>
  <si>
    <t xml:space="preserve">donor</t>
  </si>
  <si>
    <t xml:space="preserve">Isolation method </t>
  </si>
  <si>
    <t xml:space="preserve">Cells purification method</t>
  </si>
  <si>
    <t xml:space="preserve">Selection method</t>
  </si>
  <si>
    <t xml:space="preserve">Cell quantity</t>
  </si>
  <si>
    <t xml:space="preserve">cell purity %</t>
  </si>
  <si>
    <t xml:space="preserve">RNA preservation</t>
  </si>
  <si>
    <t xml:space="preserve">RNA extraction date</t>
  </si>
  <si>
    <t xml:space="preserve">RNA volume (uL)</t>
  </si>
  <si>
    <t xml:space="preserve">RNA available (uL)</t>
  </si>
  <si>
    <t xml:space="preserve">RNA QC tested date</t>
  </si>
  <si>
    <t xml:space="preserve">Bioanalyzer-RNA (ng/uL)</t>
  </si>
  <si>
    <t xml:space="preserve">RNA QC Passed</t>
  </si>
  <si>
    <t xml:space="preserve">RIN</t>
  </si>
  <si>
    <t xml:space="preserve">Nanodrop-RNA (ng/uL)</t>
  </si>
  <si>
    <t xml:space="preserve">260/280 </t>
  </si>
  <si>
    <t xml:space="preserve">260/230 </t>
  </si>
  <si>
    <t xml:space="preserve">RNA used to construct libraries (uL)</t>
  </si>
  <si>
    <t xml:space="preserve">RNA used to construct libraries (ng)</t>
  </si>
  <si>
    <t xml:space="preserve">Library QC tested date</t>
  </si>
  <si>
    <t xml:space="preserve">Lib QC Passed</t>
  </si>
  <si>
    <t xml:space="preserve">Index</t>
  </si>
  <si>
    <t xml:space="preserve">Library volume (uL)</t>
  </si>
  <si>
    <t xml:space="preserve">Library volume sent to Najib´s Lab (uL)</t>
  </si>
  <si>
    <t xml:space="preserve">Shipment   Date</t>
  </si>
  <si>
    <t xml:space="preserve">oldnew</t>
  </si>
  <si>
    <t xml:space="preserve">countersample at CIDEIM (uL)</t>
  </si>
  <si>
    <t xml:space="preserve">Drug</t>
  </si>
  <si>
    <t xml:space="preserve">Descripton and Remarks</t>
  </si>
  <si>
    <t xml:space="preserve">Observation</t>
  </si>
  <si>
    <t xml:space="preserve">Library bioanalyzer profile -El-Sayed lab (filename,well/lane)</t>
  </si>
  <si>
    <t xml:space="preserve">Library conc. (nM)</t>
  </si>
  <si>
    <t xml:space="preserve">sample for 100ul [2 or 4 nM] sequencing</t>
  </si>
  <si>
    <t xml:space="preserve">water for 100ul [2 or 4 nM] sequencing</t>
  </si>
  <si>
    <t xml:space="preserve">Sequencing order no.</t>
  </si>
  <si>
    <t xml:space="preserve">Seq order date</t>
  </si>
  <si>
    <t xml:space="preserve">Seq complete date</t>
  </si>
  <si>
    <t xml:space="preserve">total reads</t>
  </si>
  <si>
    <t xml:space="preserve">trimmed reads</t>
  </si>
  <si>
    <t xml:space="preserve">percent kept</t>
  </si>
  <si>
    <t xml:space="preserve">hg38_100 salmon file</t>
  </si>
  <si>
    <t xml:space="preserve">salmon assigned fragments</t>
  </si>
  <si>
    <t xml:space="preserve">salmon mapping rate</t>
  </si>
  <si>
    <t xml:space="preserve">salmon tximport gene counts</t>
  </si>
  <si>
    <t xml:space="preserve">salmon genes observed</t>
  </si>
  <si>
    <t xml:space="preserve">hg38_100 hisat file</t>
  </si>
  <si>
    <t xml:space="preserve">hisat single mapped hg38</t>
  </si>
  <si>
    <t xml:space="preserve">hisat multi mapped hg38</t>
  </si>
  <si>
    <t xml:space="preserve">hisat mapping rate hg38</t>
  </si>
  <si>
    <t xml:space="preserve">hisat gene counts</t>
  </si>
  <si>
    <t xml:space="preserve">hisat genes observed</t>
  </si>
  <si>
    <t xml:space="preserve">lpanamensis_v36 hisat_file</t>
  </si>
  <si>
    <t xml:space="preserve">hisat_lp single mapped</t>
  </si>
  <si>
    <t xml:space="preserve">hisat_lp multi mapped</t>
  </si>
  <si>
    <t xml:space="preserve">parasite mapping rate</t>
  </si>
  <si>
    <t xml:space="preserve">parasite_host_ratio</t>
  </si>
  <si>
    <t xml:space="preserve">condition</t>
  </si>
  <si>
    <t xml:space="preserve">batch</t>
  </si>
  <si>
    <t xml:space="preserve">macrophage treatment</t>
  </si>
  <si>
    <t xml:space="preserve">macrophage zymodeme</t>
  </si>
  <si>
    <t xml:space="preserve">strain id</t>
  </si>
  <si>
    <t xml:space="preserve">Library bioanalyzer profile -El-Sayed lab (filename,well/lane) v2</t>
  </si>
  <si>
    <t xml:space="preserve">Library conc. (nM) v2</t>
  </si>
  <si>
    <t xml:space="preserve">sample for 100ul [2 nM] sequencing v2</t>
  </si>
  <si>
    <t xml:space="preserve">water for 100ul [2 nM] sequencing v2</t>
  </si>
  <si>
    <t xml:space="preserve">Alejo Verification</t>
  </si>
  <si>
    <t xml:space="preserve">SL r1 fwd</t>
  </si>
  <si>
    <t xml:space="preserve">SL r1 rc</t>
  </si>
  <si>
    <t xml:space="preserve">SL r2 fwd</t>
  </si>
  <si>
    <t xml:space="preserve">SL r2 rc</t>
  </si>
  <si>
    <t xml:space="preserve">SLsum</t>
  </si>
  <si>
    <t xml:space="preserve">SL_VS_READS</t>
  </si>
  <si>
    <t xml:space="preserve">TMRC30051</t>
  </si>
  <si>
    <t xml:space="preserve">M2169+S</t>
  </si>
  <si>
    <t xml:space="preserve">Macrofagos+2169+SbV</t>
  </si>
  <si>
    <t xml:space="preserve">MAG</t>
  </si>
  <si>
    <t xml:space="preserve">MR</t>
  </si>
  <si>
    <t xml:space="preserve">H. sapiens</t>
  </si>
  <si>
    <t xml:space="preserve">Macrophages</t>
  </si>
  <si>
    <t xml:space="preserve">d01</t>
  </si>
  <si>
    <t xml:space="preserve">Ficoll</t>
  </si>
  <si>
    <t xml:space="preserve">MACS</t>
  </si>
  <si>
    <t xml:space="preserve">Positive selection of CD14+ cells</t>
  </si>
  <si>
    <t xml:space="preserve">NA</t>
  </si>
  <si>
    <t xml:space="preserve">Trizol</t>
  </si>
  <si>
    <t xml:space="preserve">Y</t>
  </si>
  <si>
    <t xml:space="preserve">previous</t>
  </si>
  <si>
    <t xml:space="preserve">Antimony</t>
  </si>
  <si>
    <t xml:space="preserve">libqc20200224_01:G1</t>
  </si>
  <si>
    <t xml:space="preserve">elsayed_166389_1</t>
  </si>
  <si>
    <t xml:space="preserve">Macrophage</t>
  </si>
  <si>
    <t xml:space="preserve">inf_sb</t>
  </si>
  <si>
    <t xml:space="preserve">z2.3</t>
  </si>
  <si>
    <t xml:space="preserve">TMRC30057</t>
  </si>
  <si>
    <t xml:space="preserve">M12251</t>
  </si>
  <si>
    <t xml:space="preserve">Macrofagos+12251 (z2.3)</t>
  </si>
  <si>
    <t xml:space="preserve">9.40</t>
  </si>
  <si>
    <t xml:space="preserve">none</t>
  </si>
  <si>
    <t xml:space="preserve">libqc20200224_01:E2</t>
  </si>
  <si>
    <t xml:space="preserve">inf</t>
  </si>
  <si>
    <t xml:space="preserve">TMRC30059</t>
  </si>
  <si>
    <t xml:space="preserve">M0</t>
  </si>
  <si>
    <t xml:space="preserve">Macrofagos</t>
  </si>
  <si>
    <t xml:space="preserve">9.90</t>
  </si>
  <si>
    <t xml:space="preserve">libqc20200224_01:B1</t>
  </si>
  <si>
    <t xml:space="preserve">elsayed_166389_2</t>
  </si>
  <si>
    <t xml:space="preserve">uninf</t>
  </si>
  <si>
    <t xml:space="preserve">TMRC30060</t>
  </si>
  <si>
    <t xml:space="preserve">M0+S</t>
  </si>
  <si>
    <t xml:space="preserve">Macrofagos+SbV</t>
  </si>
  <si>
    <t xml:space="preserve">libqc20200224_01:C1</t>
  </si>
  <si>
    <t xml:space="preserve">uninf_sb</t>
  </si>
  <si>
    <t xml:space="preserve">TMRC30061</t>
  </si>
  <si>
    <t xml:space="preserve">M10772</t>
  </si>
  <si>
    <t xml:space="preserve">Macrofagos+10772 (z2.3)</t>
  </si>
  <si>
    <t xml:space="preserve">libqc20200224_01:D1</t>
  </si>
  <si>
    <t xml:space="preserve">TMRC30062</t>
  </si>
  <si>
    <t xml:space="preserve">M10772+S</t>
  </si>
  <si>
    <t xml:space="preserve">Macrofagos+10772+SbV</t>
  </si>
  <si>
    <t xml:space="preserve">libqc20200224_01:E1</t>
  </si>
  <si>
    <t xml:space="preserve">TMRC30063</t>
  </si>
  <si>
    <t xml:space="preserve">M2169</t>
  </si>
  <si>
    <t xml:space="preserve">Macrofagos+2169 (z2.3)</t>
  </si>
  <si>
    <t xml:space="preserve">libqc20200224_01:F1</t>
  </si>
  <si>
    <t xml:space="preserve">TMRC30064</t>
  </si>
  <si>
    <t xml:space="preserve">M12309</t>
  </si>
  <si>
    <t xml:space="preserve">Macrofagos+12309 (z2.2)</t>
  </si>
  <si>
    <t xml:space="preserve">libqc20200224_01:H1</t>
  </si>
  <si>
    <t xml:space="preserve">z2.2</t>
  </si>
  <si>
    <t xml:space="preserve">TMRC30065</t>
  </si>
  <si>
    <t xml:space="preserve">M12309+S</t>
  </si>
  <si>
    <t xml:space="preserve">Macrofagos+12309+SbV</t>
  </si>
  <si>
    <t xml:space="preserve">libqc20200224_01:A2</t>
  </si>
  <si>
    <t xml:space="preserve">TMRC30066</t>
  </si>
  <si>
    <t xml:space="preserve">M12367+S</t>
  </si>
  <si>
    <t xml:space="preserve">Macrofagos+12367+SbV</t>
  </si>
  <si>
    <t xml:space="preserve">libqc20200224_01:B2</t>
  </si>
  <si>
    <t xml:space="preserve">TMRC30067</t>
  </si>
  <si>
    <t xml:space="preserve">M11126</t>
  </si>
  <si>
    <t xml:space="preserve">Macrofagos+11126 (z2.2)</t>
  </si>
  <si>
    <t xml:space="preserve">There was an error in the transcription and the vial was marked as 1126, but corresponds to strain 11126.</t>
  </si>
  <si>
    <t xml:space="preserve">libqc20200224_01:C2</t>
  </si>
  <si>
    <t xml:space="preserve">TMRC30069</t>
  </si>
  <si>
    <t xml:space="preserve">M12251+S</t>
  </si>
  <si>
    <t xml:space="preserve">Macrofagos+12251+SbV</t>
  </si>
  <si>
    <t xml:space="preserve">9.60</t>
  </si>
  <si>
    <t xml:space="preserve">libqc20200224_01:F2</t>
  </si>
  <si>
    <t xml:space="preserve">TMRC30117</t>
  </si>
  <si>
    <t xml:space="preserve">M11126+S</t>
  </si>
  <si>
    <t xml:space="preserve">Macrofagos+11126+SbV</t>
  </si>
  <si>
    <t xml:space="preserve">libqc20200224_01:D2</t>
  </si>
  <si>
    <t xml:space="preserve">TMRC30162</t>
  </si>
  <si>
    <t xml:space="preserve">M12367</t>
  </si>
  <si>
    <t xml:space="preserve">Macrofagos+12367 (z2.2)</t>
  </si>
  <si>
    <t xml:space="preserve">9.80</t>
  </si>
  <si>
    <t xml:space="preserve">libqc20210326_02:G1</t>
  </si>
  <si>
    <t xml:space="preserve">ATGC-04</t>
  </si>
  <si>
    <t xml:space="preserve">TMRC30243</t>
  </si>
  <si>
    <t xml:space="preserve">M10763</t>
  </si>
  <si>
    <t xml:space="preserve">Macrofagos+10763</t>
  </si>
  <si>
    <t xml:space="preserve">LG</t>
  </si>
  <si>
    <t xml:space="preserve">d02</t>
  </si>
  <si>
    <t xml:space="preserve">ND</t>
  </si>
  <si>
    <t xml:space="preserve">2..04</t>
  </si>
  <si>
    <t xml:space="preserve">TMRC30244</t>
  </si>
  <si>
    <t xml:space="preserve">M10763+S</t>
  </si>
  <si>
    <t xml:space="preserve">Macrofagos+10763+SbV</t>
  </si>
  <si>
    <t xml:space="preserve">TMRC30245</t>
  </si>
  <si>
    <t xml:space="preserve">M10977</t>
  </si>
  <si>
    <t xml:space="preserve">Macrofagos+10977 (z2.2)</t>
  </si>
  <si>
    <t xml:space="preserve">TMRC30246</t>
  </si>
  <si>
    <t xml:space="preserve">M10977+S</t>
  </si>
  <si>
    <t xml:space="preserve">Macrofagos+10977+SbV</t>
  </si>
  <si>
    <t xml:space="preserve">TMRC30247</t>
  </si>
  <si>
    <t xml:space="preserve">M11026</t>
  </si>
  <si>
    <t xml:space="preserve">Macrofagos+11026 (z2.3)</t>
  </si>
  <si>
    <t xml:space="preserve">TMRC30248</t>
  </si>
  <si>
    <t xml:space="preserve">M11026+S</t>
  </si>
  <si>
    <t xml:space="preserve">Macrofagos+11026+SbV</t>
  </si>
  <si>
    <t xml:space="preserve">TMRC30249</t>
  </si>
  <si>
    <t xml:space="preserve">M11075+S</t>
  </si>
  <si>
    <t xml:space="preserve">Macrofagos+11075+SbV</t>
  </si>
  <si>
    <t xml:space="preserve">TMRC30250</t>
  </si>
  <si>
    <t xml:space="preserve">M12355</t>
  </si>
  <si>
    <t xml:space="preserve">Macrofagos+12355 (z2.3)</t>
  </si>
  <si>
    <t xml:space="preserve">TMRC30251</t>
  </si>
  <si>
    <t xml:space="preserve">M12355+S</t>
  </si>
  <si>
    <t xml:space="preserve">Macrofagos+12355+SbV</t>
  </si>
  <si>
    <t xml:space="preserve">TMRC30252</t>
  </si>
  <si>
    <t xml:space="preserve">M7158+S</t>
  </si>
  <si>
    <t xml:space="preserve">Macrofagos+7158+SbV</t>
  </si>
  <si>
    <t xml:space="preserve">TMRC30266</t>
  </si>
  <si>
    <t xml:space="preserve">TMRC30267</t>
  </si>
  <si>
    <t xml:space="preserve">M7158</t>
  </si>
  <si>
    <t xml:space="preserve">Macrofagos+7158 (z2.3)</t>
  </si>
  <si>
    <t xml:space="preserve">TMRC30268</t>
  </si>
  <si>
    <t xml:space="preserve">TMRC30286</t>
  </si>
  <si>
    <t xml:space="preserve">M11075</t>
  </si>
  <si>
    <t xml:space="preserve">Macrofagos+11075 (z2.2)</t>
  </si>
  <si>
    <t xml:space="preserve">TMRC30326</t>
  </si>
  <si>
    <t xml:space="preserve">MΦ-09</t>
  </si>
  <si>
    <t xml:space="preserve">Macrophages-09</t>
  </si>
  <si>
    <t xml:space="preserve">d09</t>
  </si>
  <si>
    <t xml:space="preserve">current</t>
  </si>
  <si>
    <t xml:space="preserve">None</t>
  </si>
  <si>
    <t xml:space="preserve">TMRC_AGTC16</t>
  </si>
  <si>
    <t xml:space="preserve">TMRC30316</t>
  </si>
  <si>
    <t xml:space="preserve">MΦ-09+10772</t>
  </si>
  <si>
    <t xml:space="preserve">Macrophages-09 + 10772</t>
  </si>
  <si>
    <t xml:space="preserve">TMRC30317</t>
  </si>
  <si>
    <t xml:space="preserve">MΦ-09+10772+S</t>
  </si>
  <si>
    <t xml:space="preserve">Macrophages-09 + 10772 + SbV</t>
  </si>
  <si>
    <t xml:space="preserve">TMRC30322</t>
  </si>
  <si>
    <t xml:space="preserve">MΦ-09+11126</t>
  </si>
  <si>
    <t xml:space="preserve">Macrophages-09 + 11126</t>
  </si>
  <si>
    <t xml:space="preserve">TMRC30323</t>
  </si>
  <si>
    <t xml:space="preserve">MΦ-09+11126+S</t>
  </si>
  <si>
    <t xml:space="preserve">Macrophages-09 + 11126 + SbV</t>
  </si>
  <si>
    <t xml:space="preserve">TMRC30328</t>
  </si>
  <si>
    <t xml:space="preserve">MΦ-09+12251</t>
  </si>
  <si>
    <t xml:space="preserve">Macrophages-09 + 12251</t>
  </si>
  <si>
    <t xml:space="preserve">Cleaning with beads was carried out, however, a peak of adapters is still present.</t>
  </si>
  <si>
    <t xml:space="preserve">TMRC30329</t>
  </si>
  <si>
    <t xml:space="preserve">MΦ-09+12251+S</t>
  </si>
  <si>
    <t xml:space="preserve">Macrophages-09 + 12251 + SbV</t>
  </si>
  <si>
    <t xml:space="preserve">TMRC30318</t>
  </si>
  <si>
    <t xml:space="preserve">MΦ-09+12309</t>
  </si>
  <si>
    <t xml:space="preserve">Macrophages-09 + 12309 </t>
  </si>
  <si>
    <t xml:space="preserve">TMRC30319</t>
  </si>
  <si>
    <t xml:space="preserve">MΦ-09+12309+S</t>
  </si>
  <si>
    <t xml:space="preserve">Macrophages-09 + 12309 + SbV</t>
  </si>
  <si>
    <t xml:space="preserve">TMRC30324</t>
  </si>
  <si>
    <t xml:space="preserve">MΦ-09+12367</t>
  </si>
  <si>
    <t xml:space="preserve">Macrophages-09 + 12367</t>
  </si>
  <si>
    <t xml:space="preserve">TMRC30325</t>
  </si>
  <si>
    <t xml:space="preserve">MΦ-09+12367+S</t>
  </si>
  <si>
    <t xml:space="preserve">Macrophages-09 + 12367 + SbV</t>
  </si>
  <si>
    <t xml:space="preserve">TMRC30320</t>
  </si>
  <si>
    <t xml:space="preserve">MΦ-09+2169</t>
  </si>
  <si>
    <t xml:space="preserve">Macrophages-09 + 2169</t>
  </si>
  <si>
    <t xml:space="preserve">TMRC30321</t>
  </si>
  <si>
    <t xml:space="preserve">MΦ-09+2169+S</t>
  </si>
  <si>
    <t xml:space="preserve">Macrophages-09 + 2169 + SbV</t>
  </si>
  <si>
    <t xml:space="preserve">TMRC30327</t>
  </si>
  <si>
    <t xml:space="preserve">MΦ-09+S</t>
  </si>
  <si>
    <t xml:space="preserve">Macrophages-09 + SbV</t>
  </si>
  <si>
    <t xml:space="preserve">TMRC30312</t>
  </si>
  <si>
    <t xml:space="preserve">MΦ-81</t>
  </si>
  <si>
    <t xml:space="preserve">Macrophages-81</t>
  </si>
  <si>
    <t xml:space="preserve">d81</t>
  </si>
  <si>
    <t xml:space="preserve">20220829</t>
  </si>
  <si>
    <t xml:space="preserve">TMRC30297</t>
  </si>
  <si>
    <t xml:space="preserve">MΦ-81+10772</t>
  </si>
  <si>
    <t xml:space="preserve">Macrophages-81 + 10772</t>
  </si>
  <si>
    <t xml:space="preserve">TMRC_AGTC15</t>
  </si>
  <si>
    <t xml:space="preserve">TMRC30298</t>
  </si>
  <si>
    <t xml:space="preserve">MΦ-81+10772+S</t>
  </si>
  <si>
    <t xml:space="preserve">Macrophages-81 + 10772 + SbV</t>
  </si>
  <si>
    <t xml:space="preserve">TMRC30299</t>
  </si>
  <si>
    <t xml:space="preserve">MΦ-81+11126</t>
  </si>
  <si>
    <t xml:space="preserve">Macrophages-81 + 11126</t>
  </si>
  <si>
    <t xml:space="preserve">TMRC30300</t>
  </si>
  <si>
    <t xml:space="preserve">MΦ-81+11126+S</t>
  </si>
  <si>
    <t xml:space="preserve">Macrophages-81 + 11126 + SbV</t>
  </si>
  <si>
    <t xml:space="preserve">TMRC30295</t>
  </si>
  <si>
    <t xml:space="preserve">MΦ-81+12251</t>
  </si>
  <si>
    <t xml:space="preserve">Macrophages-81 + 12251</t>
  </si>
  <si>
    <t xml:space="preserve">TMRC30296</t>
  </si>
  <si>
    <t xml:space="preserve">MΦ-81+12251+S</t>
  </si>
  <si>
    <t xml:space="preserve">Macrophages-81 + 12251 + SbV</t>
  </si>
  <si>
    <t xml:space="preserve">TMRC30303</t>
  </si>
  <si>
    <t xml:space="preserve">MΦ-81+12309</t>
  </si>
  <si>
    <t xml:space="preserve">Macrophages-81 + 12309 </t>
  </si>
  <si>
    <t xml:space="preserve">In with U937</t>
  </si>
  <si>
    <t xml:space="preserve">TMRC30304</t>
  </si>
  <si>
    <t xml:space="preserve">MΦ-81+12309+S</t>
  </si>
  <si>
    <t xml:space="preserve">Macrophages-81 + 12309 + SbV</t>
  </si>
  <si>
    <t xml:space="preserve">TMRC30301</t>
  </si>
  <si>
    <t xml:space="preserve">MΦ-81+12367</t>
  </si>
  <si>
    <t xml:space="preserve">Macrophages-81 + 12367</t>
  </si>
  <si>
    <t xml:space="preserve">TMRC30302</t>
  </si>
  <si>
    <t xml:space="preserve">MΦ-81+12367+S</t>
  </si>
  <si>
    <t xml:space="preserve">Macrophages-81 + 12367 + SbV</t>
  </si>
  <si>
    <t xml:space="preserve">TMRC30314</t>
  </si>
  <si>
    <t xml:space="preserve">MΦ-81+2169</t>
  </si>
  <si>
    <t xml:space="preserve">Macrophages-81 + 2169</t>
  </si>
  <si>
    <t xml:space="preserve">TMRC30315</t>
  </si>
  <si>
    <t xml:space="preserve">MΦ-81+2169+S</t>
  </si>
  <si>
    <t xml:space="preserve">Macrophages-81 + 2169 + SbV</t>
  </si>
  <si>
    <t xml:space="preserve">TMRC30313</t>
  </si>
  <si>
    <t xml:space="preserve">MΦ-81+S</t>
  </si>
  <si>
    <t xml:space="preserve">Macrophages-81 + SbV</t>
  </si>
  <si>
    <t xml:space="preserve">TMRC30309</t>
  </si>
  <si>
    <t xml:space="preserve">U937</t>
  </si>
  <si>
    <t xml:space="preserve">U937 (Well 1)</t>
  </si>
  <si>
    <t xml:space="preserve">du937</t>
  </si>
  <si>
    <t xml:space="preserve">TMRC30293</t>
  </si>
  <si>
    <t xml:space="preserve">U937+10772</t>
  </si>
  <si>
    <t xml:space="preserve">U937 + 10772 </t>
  </si>
  <si>
    <t xml:space="preserve">TMRC30294</t>
  </si>
  <si>
    <t xml:space="preserve">U937+10772+S</t>
  </si>
  <si>
    <t xml:space="preserve">U937 + 10772 + SbV</t>
  </si>
  <si>
    <t xml:space="preserve">TMRC30291</t>
  </si>
  <si>
    <t xml:space="preserve">U937+11126</t>
  </si>
  <si>
    <t xml:space="preserve">U937 + 11126 </t>
  </si>
  <si>
    <t xml:space="preserve">TMRC30292</t>
  </si>
  <si>
    <t xml:space="preserve">U937+11126+S</t>
  </si>
  <si>
    <t xml:space="preserve">U937 + 11126 + SbV</t>
  </si>
  <si>
    <t xml:space="preserve">TMRC30307</t>
  </si>
  <si>
    <t xml:space="preserve">U937+12251</t>
  </si>
  <si>
    <t xml:space="preserve">U937 + 12251 </t>
  </si>
  <si>
    <t xml:space="preserve">TMRC30308</t>
  </si>
  <si>
    <t xml:space="preserve">U937+12251+S</t>
  </si>
  <si>
    <t xml:space="preserve">U937 + 12251 + SbV</t>
  </si>
  <si>
    <t xml:space="preserve">TMRC30310</t>
  </si>
  <si>
    <t xml:space="preserve">U937+12309</t>
  </si>
  <si>
    <t xml:space="preserve">U937 + 12309</t>
  </si>
  <si>
    <t xml:space="preserve">In with Macrophage 81</t>
  </si>
  <si>
    <t xml:space="preserve">TMRC30331</t>
  </si>
  <si>
    <t xml:space="preserve">U937+12309+S</t>
  </si>
  <si>
    <t xml:space="preserve">U937 + 12309 + SbV</t>
  </si>
  <si>
    <t xml:space="preserve">TMRC30311</t>
  </si>
  <si>
    <t xml:space="preserve">U937+12367</t>
  </si>
  <si>
    <t xml:space="preserve">U937 + 12367 </t>
  </si>
  <si>
    <t xml:space="preserve">TMRC30332</t>
  </si>
  <si>
    <t xml:space="preserve">U937+12367+S</t>
  </si>
  <si>
    <t xml:space="preserve">U937 + 12367 + SbV</t>
  </si>
  <si>
    <t xml:space="preserve">TMRC30305</t>
  </si>
  <si>
    <t xml:space="preserve">U937+2169</t>
  </si>
  <si>
    <t xml:space="preserve">U937 + 2169</t>
  </si>
  <si>
    <t xml:space="preserve">TMRC30306</t>
  </si>
  <si>
    <t xml:space="preserve">U937+2169+S</t>
  </si>
  <si>
    <t xml:space="preserve">U937 + 2169 + SbV</t>
  </si>
  <si>
    <t xml:space="preserve">TMRC30330</t>
  </si>
  <si>
    <t xml:space="preserve">U937+S</t>
  </si>
  <si>
    <t xml:space="preserve">U937 + SbV (Well 2)</t>
  </si>
  <si>
    <t xml:space="preserve">Sample ID</t>
  </si>
  <si>
    <t xml:space="preserve">Visit</t>
  </si>
  <si>
    <t xml:space="preserve">biopsy not accepted</t>
  </si>
  <si>
    <t xml:space="preserve">The eosinophils were not purified, Not antibody available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</si>
  <si>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</si>
  <si>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</si>
  <si>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</si>
  <si>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</si>
  <si>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</si>
  <si>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</si>
  <si>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t xml:space="preserve">TTAGGC</t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</si>
  <si>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</si>
  <si>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</si>
  <si>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</si>
  <si>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</si>
  <si>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</si>
  <si>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</si>
  <si>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</si>
  <si>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</si>
  <si>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</si>
  <si>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</si>
  <si>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</si>
  <si>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</si>
  <si>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</si>
  <si>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</si>
  <si>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</si>
  <si>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</si>
  <si>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</si>
  <si>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</si>
  <si>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</si>
  <si>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</si>
  <si>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</si>
  <si>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t xml:space="preserve">AGTTCC</t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</si>
  <si>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</si>
  <si>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</si>
  <si>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</si>
  <si>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t xml:space="preserve">CCGTCC</t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</si>
  <si>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</si>
  <si>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</si>
  <si>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</si>
  <si>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</si>
  <si>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</si>
  <si>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</si>
  <si>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</si>
  <si>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</si>
  <si>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</si>
  <si>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</si>
  <si>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</si>
  <si>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</si>
  <si>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</si>
  <si>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</si>
  <si>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</si>
  <si>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</si>
  <si>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</si>
  <si>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</si>
  <si>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</si>
  <si>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</si>
  <si>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</si>
  <si>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ATTCCT</t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</si>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</sst>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0"/>
    <numFmt numFmtId="167" formatCode="h:mm:ss;@"/>
    <numFmt numFmtId="168" formatCode="0.0E+00"/>
    <numFmt numFmtId="169" formatCode="d\-mmm\-yy"/>
    <numFmt numFmtId="170" formatCode="m/d/yyyy"/>
    <numFmt numFmtId="171" formatCode="[$-409]d\-mmm\-yyyy;@"/>
    <numFmt numFmtId="172" formatCode="_(* #,##0_);_(* \(#,##0\);_(* \-??_);_(@_)"/>
    <numFmt numFmtId="173" formatCode="0.00"/>
    <numFmt numFmtId="174" formatCode="0.0"/>
    <numFmt numFmtId="175" formatCode="0.00%"/>
    <numFmt numFmtId="176" formatCode="0.000%"/>
    <numFmt numFmtId="177" formatCode="0.0000E+00"/>
    <numFmt numFmtId="178" formatCode="_(* #,##0.0000_);_(* \(#,##0.0000\);_(* \-??_);_(@_)"/>
    <numFmt numFmtId="179" formatCode="yyyy\-mm\-dd;@"/>
    <numFmt numFmtId="180" formatCode="General"/>
  </numFmts>
  <fonts count="1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Verdana"/>
      <family val="0"/>
      <charset val="1"/>
    </font>
    <font>
      <sz val="10"/>
      <name val="Verdana"/>
      <family val="2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D7E4BD"/>
      </patternFill>
    </fill>
    <fill>
      <patternFill patternType="solid">
        <fgColor rgb="FFD7E4BD"/>
        <bgColor rgb="FFEBF1DE"/>
      </patternFill>
    </fill>
    <fill>
      <patternFill patternType="solid">
        <fgColor rgb="FFC6D9F1"/>
        <bgColor rgb="FFD7E4B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8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9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80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206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S139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pane xSplit="1" ySplit="0" topLeftCell="C25" activePane="topRight" state="frozen"/>
      <selection pane="topLeft" activeCell="A25" activeCellId="0" sqref="A25"/>
      <selection pane="topRight" activeCell="N1" activeCellId="0" sqref="N1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2" width="18"/>
    <col collapsed="false" customWidth="true" hidden="false" outlineLevel="0" max="3" min="3" style="2" width="28"/>
    <col collapsed="false" customWidth="true" hidden="false" outlineLevel="0" max="4" min="4" style="3" width="10.38"/>
    <col collapsed="false" customWidth="true" hidden="false" outlineLevel="0" max="5" min="5" style="4" width="9.25"/>
    <col collapsed="false" customWidth="true" hidden="false" outlineLevel="0" max="6" min="6" style="5" width="9.75"/>
    <col collapsed="false" customWidth="true" hidden="false" outlineLevel="0" max="7" min="7" style="5" width="13.63"/>
    <col collapsed="false" customWidth="true" hidden="false" outlineLevel="0" max="8" min="8" style="5" width="14.63"/>
    <col collapsed="false" customWidth="true" hidden="false" outlineLevel="0" max="10" min="9" style="6" width="16.25"/>
    <col collapsed="false" customWidth="true" hidden="false" outlineLevel="0" max="11" min="11" style="7" width="17.13"/>
    <col collapsed="false" customWidth="true" hidden="false" outlineLevel="0" max="12" min="12" style="2" width="28"/>
    <col collapsed="false" customWidth="true" hidden="false" outlineLevel="0" max="14" min="13" style="7" width="18.26"/>
    <col collapsed="false" customWidth="true" hidden="false" outlineLevel="0" max="15" min="15" style="7" width="31.75"/>
    <col collapsed="false" customWidth="true" hidden="false" outlineLevel="0" max="16" min="16" style="8" width="16.88"/>
    <col collapsed="false" customWidth="true" hidden="false" outlineLevel="0" max="17" min="17" style="9" width="26.63"/>
    <col collapsed="false" customWidth="true" hidden="false" outlineLevel="0" max="18" min="18" style="5" width="16.88"/>
    <col collapsed="false" customWidth="true" hidden="false" outlineLevel="0" max="19" min="19" style="10" width="15.5"/>
    <col collapsed="false" customWidth="true" hidden="false" outlineLevel="0" max="21" min="20" style="5" width="15.5"/>
    <col collapsed="false" customWidth="true" hidden="false" outlineLevel="0" max="22" min="22" style="11" width="15.5"/>
    <col collapsed="false" customWidth="true" hidden="false" outlineLevel="0" max="23" min="23" style="12" width="7.88"/>
    <col collapsed="false" customWidth="false" hidden="false" outlineLevel="0" max="26" min="24" style="12" width="9"/>
    <col collapsed="false" customWidth="true" hidden="false" outlineLevel="0" max="28" min="27" style="12" width="8.38"/>
    <col collapsed="false" customWidth="true" hidden="false" outlineLevel="0" max="29" min="29" style="12" width="14"/>
    <col collapsed="false" customWidth="true" hidden="false" outlineLevel="0" max="30" min="30" style="12" width="14.88"/>
    <col collapsed="false" customWidth="true" hidden="false" outlineLevel="0" max="31" min="31" style="12" width="15.63"/>
    <col collapsed="false" customWidth="true" hidden="false" outlineLevel="0" max="32" min="32" style="12" width="12"/>
    <col collapsed="false" customWidth="true" hidden="false" outlineLevel="0" max="33" min="33" style="12" width="6.38"/>
    <col collapsed="false" customWidth="true" hidden="false" outlineLevel="0" max="34" min="34" style="12" width="10.13"/>
    <col collapsed="false" customWidth="true" hidden="false" outlineLevel="0" max="35" min="35" style="12" width="16.25"/>
    <col collapsed="false" customWidth="true" hidden="false" outlineLevel="0" max="36" min="36" style="13" width="15.25"/>
    <col collapsed="false" customWidth="true" hidden="false" outlineLevel="0" max="37" min="37" style="13" width="16.25"/>
    <col collapsed="false" customWidth="true" hidden="false" outlineLevel="0" max="39" min="38" style="12" width="16.25"/>
    <col collapsed="false" customWidth="true" hidden="false" outlineLevel="0" max="40" min="40" style="7" width="52.51"/>
    <col collapsed="false" customWidth="true" hidden="false" outlineLevel="0" max="41" min="41" style="7" width="102.63"/>
    <col collapsed="false" customWidth="true" hidden="false" outlineLevel="0" max="42" min="42" style="7" width="35.37"/>
    <col collapsed="false" customWidth="true" hidden="false" outlineLevel="0" max="43" min="43" style="7" width="11"/>
    <col collapsed="false" customWidth="true" hidden="false" outlineLevel="0" max="44" min="44" style="7" width="12.38"/>
    <col collapsed="false" customWidth="true" hidden="false" outlineLevel="0" max="45" min="45" style="7" width="11.88"/>
    <col collapsed="false" customWidth="true" hidden="false" outlineLevel="0" max="46" min="46" style="7" width="19.37"/>
    <col collapsed="false" customWidth="true" hidden="false" outlineLevel="0" max="48" min="47" style="7" width="11"/>
    <col collapsed="false" customWidth="true" hidden="false" outlineLevel="0" max="49" min="49" style="14" width="17.37"/>
    <col collapsed="false" customWidth="true" hidden="false" outlineLevel="0" max="51" min="50" style="14" width="15.13"/>
    <col collapsed="false" customWidth="true" hidden="false" outlineLevel="0" max="52" min="52" style="7" width="56.75"/>
    <col collapsed="false" customWidth="true" hidden="false" outlineLevel="0" max="53" min="53" style="14" width="14"/>
    <col collapsed="false" customWidth="true" hidden="false" outlineLevel="0" max="54" min="54" style="14" width="13.87"/>
    <col collapsed="false" customWidth="true" hidden="false" outlineLevel="0" max="55" min="55" style="14" width="11"/>
    <col collapsed="false" customWidth="true" hidden="false" outlineLevel="0" max="56" min="56" style="7" width="11"/>
    <col collapsed="false" customWidth="true" hidden="false" outlineLevel="0" max="57" min="57" style="7" width="117.38"/>
    <col collapsed="false" customWidth="true" hidden="false" outlineLevel="0" max="58" min="58" style="7" width="16.18"/>
    <col collapsed="false" customWidth="true" hidden="false" outlineLevel="0" max="59" min="59" style="7" width="13.87"/>
    <col collapsed="false" customWidth="true" hidden="false" outlineLevel="0" max="60" min="60" style="7" width="11"/>
    <col collapsed="false" customWidth="true" hidden="false" outlineLevel="0" max="61" min="61" style="7" width="15.13"/>
    <col collapsed="false" customWidth="true" hidden="false" outlineLevel="0" max="62" min="62" style="7" width="11.13"/>
    <col collapsed="false" customWidth="true" hidden="false" outlineLevel="0" max="63" min="63" style="7" width="68.38"/>
    <col collapsed="false" customWidth="true" hidden="false" outlineLevel="0" max="64" min="64" style="14" width="12.63"/>
    <col collapsed="false" customWidth="true" hidden="false" outlineLevel="0" max="65" min="65" style="14" width="11.13"/>
    <col collapsed="false" customWidth="true" hidden="false" outlineLevel="0" max="66" min="66" style="14" width="16.37"/>
    <col collapsed="false" customWidth="true" hidden="false" outlineLevel="0" max="67" min="67" style="14" width="15.13"/>
    <col collapsed="false" customWidth="true" hidden="false" outlineLevel="0" max="68" min="68" style="14" width="24.55"/>
    <col collapsed="false" customWidth="true" hidden="false" outlineLevel="0" max="69" min="69" style="7" width="15.75"/>
    <col collapsed="false" customWidth="true" hidden="false" outlineLevel="0" max="70" min="70" style="7" width="15.63"/>
    <col collapsed="false" customWidth="true" hidden="false" outlineLevel="0" max="73" min="71" style="7" width="11"/>
    <col collapsed="false" customWidth="true" hidden="false" outlineLevel="0" max="74" min="74" style="7" width="19.13"/>
    <col collapsed="false" customWidth="true" hidden="false" outlineLevel="0" max="75" min="75" style="7" width="11"/>
    <col collapsed="false" customWidth="true" hidden="false" outlineLevel="0" max="76" min="76" style="7" width="14.88"/>
    <col collapsed="false" customWidth="true" hidden="false" outlineLevel="0" max="77" min="77" style="7" width="16.63"/>
    <col collapsed="false" customWidth="true" hidden="false" outlineLevel="0" max="78" min="78" style="7" width="12.5"/>
    <col collapsed="false" customWidth="false" hidden="false" outlineLevel="0" max="84" min="79" style="7" width="9"/>
    <col collapsed="false" customWidth="true" hidden="false" outlineLevel="0" max="85" min="85" style="7" width="15.25"/>
    <col collapsed="false" customWidth="false" hidden="false" outlineLevel="0" max="1024" min="86" style="7" width="9"/>
    <col collapsed="false" customWidth="false" hidden="false" outlineLevel="0" max="16381" min="1034" style="7" width="9"/>
    <col collapsed="false" customWidth="true" hidden="false" outlineLevel="0" max="16384" min="16382" style="7" width="10.08"/>
  </cols>
  <sheetData>
    <row r="1" s="27" customFormat="true" ht="65.95" hidden="false" customHeight="true" outlineLevel="0" collapsed="false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21" t="s">
        <v>8</v>
      </c>
      <c r="J1" s="21" t="s">
        <v>9</v>
      </c>
      <c r="K1" s="19" t="s">
        <v>10</v>
      </c>
      <c r="L1" s="16" t="s">
        <v>11</v>
      </c>
      <c r="M1" s="19" t="s">
        <v>12</v>
      </c>
      <c r="N1" s="19" t="s">
        <v>13</v>
      </c>
      <c r="O1" s="19" t="s">
        <v>14</v>
      </c>
      <c r="P1" s="22" t="s">
        <v>15</v>
      </c>
      <c r="Q1" s="18" t="s">
        <v>16</v>
      </c>
      <c r="R1" s="19" t="s">
        <v>17</v>
      </c>
      <c r="S1" s="23" t="s">
        <v>18</v>
      </c>
      <c r="T1" s="19" t="s">
        <v>19</v>
      </c>
      <c r="U1" s="19" t="s">
        <v>20</v>
      </c>
      <c r="V1" s="20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24" t="s">
        <v>35</v>
      </c>
      <c r="AK1" s="24" t="s">
        <v>36</v>
      </c>
      <c r="AL1" s="19" t="s">
        <v>37</v>
      </c>
      <c r="AM1" s="19" t="s">
        <v>38</v>
      </c>
      <c r="AN1" s="25" t="s">
        <v>39</v>
      </c>
      <c r="AO1" s="25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26" t="s">
        <v>48</v>
      </c>
      <c r="AX1" s="26" t="s">
        <v>49</v>
      </c>
      <c r="AY1" s="26" t="s">
        <v>50</v>
      </c>
      <c r="AZ1" s="27" t="s">
        <v>51</v>
      </c>
      <c r="BA1" s="28" t="s">
        <v>52</v>
      </c>
      <c r="BB1" s="28" t="s">
        <v>53</v>
      </c>
      <c r="BC1" s="28" t="s">
        <v>54</v>
      </c>
      <c r="BD1" s="29" t="s">
        <v>55</v>
      </c>
      <c r="BE1" s="29" t="s">
        <v>56</v>
      </c>
      <c r="BF1" s="29" t="s">
        <v>57</v>
      </c>
      <c r="BG1" s="29" t="s">
        <v>58</v>
      </c>
      <c r="BH1" s="29" t="s">
        <v>59</v>
      </c>
      <c r="BI1" s="29" t="s">
        <v>60</v>
      </c>
      <c r="BJ1" s="29" t="s">
        <v>61</v>
      </c>
      <c r="BK1" s="29" t="s">
        <v>62</v>
      </c>
      <c r="BL1" s="28" t="s">
        <v>63</v>
      </c>
      <c r="BM1" s="28" t="s">
        <v>64</v>
      </c>
      <c r="BN1" s="28" t="s">
        <v>65</v>
      </c>
      <c r="BO1" s="28" t="s">
        <v>66</v>
      </c>
      <c r="BP1" s="28"/>
      <c r="BQ1" s="27" t="s">
        <v>67</v>
      </c>
      <c r="BR1" s="27" t="s">
        <v>68</v>
      </c>
      <c r="BS1" s="29" t="s">
        <v>69</v>
      </c>
      <c r="BT1" s="29" t="s">
        <v>70</v>
      </c>
      <c r="BU1" s="27" t="s">
        <v>71</v>
      </c>
      <c r="BV1" s="19" t="s">
        <v>72</v>
      </c>
      <c r="BW1" s="19" t="s">
        <v>73</v>
      </c>
      <c r="BX1" s="19" t="s">
        <v>74</v>
      </c>
      <c r="BY1" s="19" t="s">
        <v>75</v>
      </c>
      <c r="BZ1" s="19" t="s">
        <v>76</v>
      </c>
      <c r="CB1" s="27" t="s">
        <v>77</v>
      </c>
      <c r="CC1" s="27" t="s">
        <v>78</v>
      </c>
      <c r="CD1" s="27" t="s">
        <v>79</v>
      </c>
      <c r="CE1" s="27" t="s">
        <v>80</v>
      </c>
      <c r="CF1" s="27" t="s">
        <v>81</v>
      </c>
      <c r="CG1" s="27" t="s">
        <v>82</v>
      </c>
      <c r="AMH1" s="7"/>
      <c r="AMI1" s="7"/>
      <c r="AMJ1" s="7"/>
      <c r="AMK1" s="30"/>
      <c r="AML1" s="30"/>
      <c r="AMM1" s="30"/>
      <c r="AMN1" s="30"/>
      <c r="AMO1" s="30"/>
      <c r="AMP1" s="30"/>
      <c r="AMQ1" s="30"/>
      <c r="AMR1" s="30"/>
      <c r="AMS1" s="30"/>
    </row>
    <row r="2" customFormat="false" ht="15" hidden="false" customHeight="false" outlineLevel="0" collapsed="false">
      <c r="A2" s="31" t="s">
        <v>83</v>
      </c>
      <c r="B2" s="7" t="s">
        <v>84</v>
      </c>
      <c r="C2" s="7" t="s">
        <v>85</v>
      </c>
      <c r="D2" s="3" t="n">
        <v>1</v>
      </c>
      <c r="E2" s="5" t="s">
        <v>86</v>
      </c>
      <c r="F2" s="5" t="s">
        <v>87</v>
      </c>
      <c r="G2" s="5" t="s">
        <v>88</v>
      </c>
      <c r="H2" s="32" t="n">
        <v>20190629</v>
      </c>
      <c r="K2" s="7" t="s">
        <v>89</v>
      </c>
      <c r="L2" s="7" t="s">
        <v>90</v>
      </c>
      <c r="M2" s="33" t="s">
        <v>91</v>
      </c>
      <c r="N2" s="33" t="s">
        <v>92</v>
      </c>
      <c r="O2" s="33" t="s">
        <v>93</v>
      </c>
      <c r="P2" s="8" t="s">
        <v>94</v>
      </c>
      <c r="Q2" s="34" t="s">
        <v>94</v>
      </c>
      <c r="R2" s="35" t="s">
        <v>95</v>
      </c>
      <c r="S2" s="32" t="n">
        <v>20200113</v>
      </c>
      <c r="T2" s="32" t="n">
        <v>30</v>
      </c>
      <c r="U2" s="36" t="n">
        <f aca="false">T2-(1.5+AC2)</f>
        <v>24.3677685950413</v>
      </c>
      <c r="V2" s="32" t="n">
        <v>20200114</v>
      </c>
      <c r="W2" s="7" t="n">
        <v>121</v>
      </c>
      <c r="X2" s="33" t="s">
        <v>96</v>
      </c>
      <c r="Y2" s="32" t="n">
        <v>10</v>
      </c>
      <c r="Z2" s="12" t="s">
        <v>94</v>
      </c>
      <c r="AA2" s="12" t="s">
        <v>94</v>
      </c>
      <c r="AB2" s="12" t="s">
        <v>94</v>
      </c>
      <c r="AC2" s="37" t="n">
        <v>4.13223140495868</v>
      </c>
      <c r="AD2" s="32" t="n">
        <v>0.5</v>
      </c>
      <c r="AE2" s="32" t="n">
        <v>20200115</v>
      </c>
      <c r="AF2" s="33" t="s">
        <v>96</v>
      </c>
      <c r="AG2" s="33" t="n">
        <v>6</v>
      </c>
      <c r="AH2" s="12" t="n">
        <v>28</v>
      </c>
      <c r="AI2" s="12" t="n">
        <v>15</v>
      </c>
      <c r="AJ2" s="7" t="n">
        <v>20200217</v>
      </c>
      <c r="AK2" s="7" t="s">
        <v>97</v>
      </c>
      <c r="AL2" s="12" t="n">
        <f aca="false">AH2-AI2</f>
        <v>13</v>
      </c>
      <c r="AM2" s="5" t="s">
        <v>98</v>
      </c>
      <c r="AP2" s="7" t="s">
        <v>99</v>
      </c>
      <c r="AQ2" s="7" t="n">
        <v>114</v>
      </c>
      <c r="AR2" s="37" t="n">
        <f aca="false">(100 * 2)/AQ2</f>
        <v>1.75438596491228</v>
      </c>
      <c r="AS2" s="37" t="n">
        <f aca="false">100-AR2</f>
        <v>98.2456140350877</v>
      </c>
      <c r="AT2" s="12" t="s">
        <v>100</v>
      </c>
      <c r="AU2" s="12" t="n">
        <v>20200901</v>
      </c>
      <c r="AV2" s="12" t="n">
        <v>20200910</v>
      </c>
      <c r="AW2" s="14" t="n">
        <v>76480769</v>
      </c>
      <c r="AX2" s="14" t="n">
        <v>59589116</v>
      </c>
      <c r="AY2" s="38" t="n">
        <f aca="false">AX2/AW2</f>
        <v>0.779138557040398</v>
      </c>
      <c r="AZ2" s="12" t="str">
        <f aca="false">CONCATENATE("preprocessing/",A2, "/outputs/salmon_hg38_100/quant.sf")</f>
        <v>preprocessing/TMRC30051/outputs/salmon_hg38_100/quant.sf</v>
      </c>
      <c r="BE2" s="12" t="str">
        <f aca="false">CONCATENATE("preprocessing/", A2, "/outputs/03hisat2_hg38_100/hg38_100_genome-paired_gene_sno_gene_ID.count.xz")</f>
        <v>preprocessing/TMRC30051/outputs/03hisat2_hg38_100/hg38_100_genome-paired_gene_sno_gene_ID.count.xz</v>
      </c>
      <c r="BF2" s="39" t="n">
        <v>52491944</v>
      </c>
      <c r="BG2" s="39" t="n">
        <v>5642804</v>
      </c>
      <c r="BH2" s="38" t="n">
        <f aca="false">(BG2+BF2)/AX2</f>
        <v>0.975593395277084</v>
      </c>
      <c r="BK2" s="12" t="str">
        <f aca="false">CONCATENATE("preprocessing/", A2, "/outputs/40hisat2_lpanamensis_v36/lpanamensis_v36_genome-paired_all_sno_gene_ID.count.xz")</f>
        <v>preprocessing/TMRC30051/outputs/40hisat2_lpanamensis_v36/lpanamensis_v36_genome-paired_all_sno_gene_ID.count.xz</v>
      </c>
      <c r="BL2" s="14" t="n">
        <v>184322</v>
      </c>
      <c r="BM2" s="14" t="n">
        <v>12955</v>
      </c>
      <c r="BN2" s="40" t="n">
        <f aca="false">(BM2+BL2)/AX2</f>
        <v>0.00331062135575228</v>
      </c>
      <c r="BO2" s="41" t="n">
        <f aca="false">(BM2+BL2)/(BG2+BF2)</f>
        <v>0.00339344379715897</v>
      </c>
      <c r="BP2" s="7" t="s">
        <v>85</v>
      </c>
      <c r="BQ2" s="7" t="s">
        <v>101</v>
      </c>
      <c r="BR2" s="32" t="n">
        <v>20190629</v>
      </c>
      <c r="BS2" s="7" t="s">
        <v>102</v>
      </c>
      <c r="BT2" s="7" t="s">
        <v>103</v>
      </c>
      <c r="BU2" s="7" t="n">
        <v>2169</v>
      </c>
      <c r="CB2" s="7" t="n">
        <v>0</v>
      </c>
      <c r="CC2" s="7" t="n">
        <v>2</v>
      </c>
      <c r="CD2" s="7" t="n">
        <v>2778</v>
      </c>
      <c r="CE2" s="7" t="n">
        <v>1</v>
      </c>
      <c r="CF2" s="12" t="n">
        <f aca="false">SUM(CB2:CE2)</f>
        <v>2781</v>
      </c>
      <c r="CG2" s="42" t="n">
        <f aca="false">+CF2/BL2</f>
        <v>0.0150877269126854</v>
      </c>
    </row>
    <row r="3" customFormat="false" ht="15" hidden="false" customHeight="false" outlineLevel="0" collapsed="false">
      <c r="A3" s="31" t="s">
        <v>104</v>
      </c>
      <c r="B3" s="7" t="s">
        <v>105</v>
      </c>
      <c r="C3" s="7" t="s">
        <v>106</v>
      </c>
      <c r="D3" s="3" t="n">
        <v>1</v>
      </c>
      <c r="E3" s="5" t="s">
        <v>86</v>
      </c>
      <c r="F3" s="5" t="s">
        <v>87</v>
      </c>
      <c r="G3" s="5" t="s">
        <v>88</v>
      </c>
      <c r="H3" s="32" t="n">
        <v>20190629</v>
      </c>
      <c r="K3" s="7" t="s">
        <v>89</v>
      </c>
      <c r="L3" s="7" t="s">
        <v>90</v>
      </c>
      <c r="M3" s="33" t="s">
        <v>91</v>
      </c>
      <c r="N3" s="33" t="s">
        <v>92</v>
      </c>
      <c r="O3" s="33" t="s">
        <v>93</v>
      </c>
      <c r="P3" s="8" t="s">
        <v>94</v>
      </c>
      <c r="Q3" s="34" t="s">
        <v>94</v>
      </c>
      <c r="R3" s="35" t="s">
        <v>95</v>
      </c>
      <c r="S3" s="32" t="n">
        <v>20200113</v>
      </c>
      <c r="T3" s="32" t="n">
        <v>30</v>
      </c>
      <c r="U3" s="36" t="n">
        <f aca="false">T3-(1.5+AC3)</f>
        <v>23.2916666666667</v>
      </c>
      <c r="V3" s="32" t="n">
        <v>20200128</v>
      </c>
      <c r="W3" s="7" t="n">
        <v>96</v>
      </c>
      <c r="X3" s="33" t="s">
        <v>96</v>
      </c>
      <c r="Y3" s="33" t="s">
        <v>107</v>
      </c>
      <c r="Z3" s="12" t="s">
        <v>94</v>
      </c>
      <c r="AA3" s="12" t="s">
        <v>94</v>
      </c>
      <c r="AB3" s="12" t="s">
        <v>94</v>
      </c>
      <c r="AC3" s="43" t="n">
        <v>5.20833333333333</v>
      </c>
      <c r="AD3" s="32" t="n">
        <v>0.5</v>
      </c>
      <c r="AE3" s="32" t="n">
        <v>20200129</v>
      </c>
      <c r="AF3" s="33" t="s">
        <v>96</v>
      </c>
      <c r="AG3" s="33" t="n">
        <v>13</v>
      </c>
      <c r="AH3" s="12" t="n">
        <v>28</v>
      </c>
      <c r="AI3" s="12" t="n">
        <v>15</v>
      </c>
      <c r="AJ3" s="7" t="n">
        <v>20200217</v>
      </c>
      <c r="AK3" s="7" t="s">
        <v>97</v>
      </c>
      <c r="AL3" s="12" t="n">
        <f aca="false">AH3-AI3</f>
        <v>13</v>
      </c>
      <c r="AM3" s="12" t="s">
        <v>108</v>
      </c>
      <c r="AP3" s="7" t="s">
        <v>109</v>
      </c>
      <c r="AQ3" s="7" t="n">
        <v>109</v>
      </c>
      <c r="AR3" s="37" t="n">
        <f aca="false">(100 * 2)/AQ3</f>
        <v>1.8348623853211</v>
      </c>
      <c r="AS3" s="37" t="n">
        <f aca="false">100-AR3</f>
        <v>98.1651376146789</v>
      </c>
      <c r="AT3" s="12" t="s">
        <v>100</v>
      </c>
      <c r="AU3" s="12" t="n">
        <v>20200901</v>
      </c>
      <c r="AV3" s="12" t="n">
        <v>20200910</v>
      </c>
      <c r="AW3" s="14" t="n">
        <v>48622214</v>
      </c>
      <c r="AX3" s="14" t="n">
        <v>37253889</v>
      </c>
      <c r="AY3" s="38" t="n">
        <f aca="false">AX3/AW3</f>
        <v>0.766190716860405</v>
      </c>
      <c r="AZ3" s="12" t="str">
        <f aca="false">CONCATENATE("preprocessing/",A3, "/outputs/salmon_hg38_100/quant.sf")</f>
        <v>preprocessing/TMRC30057/outputs/salmon_hg38_100/quant.sf</v>
      </c>
      <c r="BE3" s="12" t="str">
        <f aca="false">CONCATENATE("preprocessing/", A3, "/outputs/03hisat2_hg38_100/hg38_100_genome-paired_gene_sno_gene_ID.count.xz")</f>
        <v>preprocessing/TMRC30057/outputs/03hisat2_hg38_100/hg38_100_genome-paired_gene_sno_gene_ID.count.xz</v>
      </c>
      <c r="BF3" s="39" t="n">
        <v>27840494</v>
      </c>
      <c r="BG3" s="39" t="n">
        <v>4392338</v>
      </c>
      <c r="BH3" s="38" t="n">
        <f aca="false">(BG3+BF3)/AX3</f>
        <v>0.865220594821657</v>
      </c>
      <c r="BK3" s="12" t="str">
        <f aca="false">CONCATENATE("preprocessing/", A3, "/outputs/40hisat2_lpanamensis_v36/lpanamensis_v36_genome-paired_all_sno_gene_ID.count.xz")</f>
        <v>preprocessing/TMRC30057/outputs/40hisat2_lpanamensis_v36/lpanamensis_v36_genome-paired_all_sno_gene_ID.count.xz</v>
      </c>
      <c r="BL3" s="14" t="n">
        <v>3292140</v>
      </c>
      <c r="BM3" s="14" t="n">
        <v>266165</v>
      </c>
      <c r="BN3" s="40" t="n">
        <f aca="false">(BM3+BL3)/AX3</f>
        <v>0.0955149944211194</v>
      </c>
      <c r="BO3" s="41" t="n">
        <f aca="false">(BM3+BL3)/(BG3+BF3)</f>
        <v>0.11039380591814</v>
      </c>
      <c r="BP3" s="7" t="s">
        <v>106</v>
      </c>
      <c r="BQ3" s="7" t="s">
        <v>101</v>
      </c>
      <c r="BR3" s="32" t="n">
        <v>20190629</v>
      </c>
      <c r="BS3" s="7" t="s">
        <v>110</v>
      </c>
      <c r="BT3" s="7" t="s">
        <v>103</v>
      </c>
      <c r="BU3" s="7" t="n">
        <v>12251</v>
      </c>
      <c r="CB3" s="7" t="n">
        <v>4</v>
      </c>
      <c r="CC3" s="7" t="n">
        <v>14</v>
      </c>
      <c r="CD3" s="44" t="n">
        <v>55854</v>
      </c>
      <c r="CE3" s="7" t="n">
        <v>0</v>
      </c>
      <c r="CF3" s="12" t="n">
        <f aca="false">SUM(CB3:CE3)</f>
        <v>55872</v>
      </c>
      <c r="CG3" s="42" t="n">
        <f aca="false">+CF3/BL3</f>
        <v>0.0169713317173632</v>
      </c>
    </row>
    <row r="4" customFormat="false" ht="15" hidden="false" customHeight="false" outlineLevel="0" collapsed="false">
      <c r="A4" s="31" t="s">
        <v>111</v>
      </c>
      <c r="B4" s="7" t="s">
        <v>112</v>
      </c>
      <c r="C4" s="7" t="s">
        <v>113</v>
      </c>
      <c r="D4" s="3" t="n">
        <v>1</v>
      </c>
      <c r="E4" s="5" t="s">
        <v>86</v>
      </c>
      <c r="F4" s="5" t="s">
        <v>87</v>
      </c>
      <c r="G4" s="5" t="s">
        <v>88</v>
      </c>
      <c r="H4" s="32" t="n">
        <v>20190629</v>
      </c>
      <c r="K4" s="7" t="s">
        <v>89</v>
      </c>
      <c r="L4" s="7" t="s">
        <v>90</v>
      </c>
      <c r="M4" s="33" t="s">
        <v>91</v>
      </c>
      <c r="N4" s="33" t="s">
        <v>92</v>
      </c>
      <c r="O4" s="33" t="s">
        <v>93</v>
      </c>
      <c r="P4" s="8" t="s">
        <v>94</v>
      </c>
      <c r="Q4" s="34" t="s">
        <v>94</v>
      </c>
      <c r="R4" s="35" t="s">
        <v>95</v>
      </c>
      <c r="S4" s="32" t="n">
        <v>20200113</v>
      </c>
      <c r="T4" s="32" t="n">
        <v>30</v>
      </c>
      <c r="U4" s="36" t="n">
        <f aca="false">T4-(1.5+AC4)</f>
        <v>25.7067039106145</v>
      </c>
      <c r="V4" s="45" t="n">
        <v>42382</v>
      </c>
      <c r="W4" s="7" t="n">
        <v>179</v>
      </c>
      <c r="X4" s="33" t="s">
        <v>96</v>
      </c>
      <c r="Y4" s="32" t="s">
        <v>114</v>
      </c>
      <c r="Z4" s="12" t="s">
        <v>94</v>
      </c>
      <c r="AA4" s="12" t="s">
        <v>94</v>
      </c>
      <c r="AB4" s="12" t="s">
        <v>94</v>
      </c>
      <c r="AC4" s="37" t="n">
        <v>2.79329608938547</v>
      </c>
      <c r="AD4" s="32" t="n">
        <v>0.5</v>
      </c>
      <c r="AE4" s="32" t="n">
        <v>20200115</v>
      </c>
      <c r="AF4" s="33" t="s">
        <v>96</v>
      </c>
      <c r="AG4" s="7" t="n">
        <v>1</v>
      </c>
      <c r="AH4" s="12" t="n">
        <v>28</v>
      </c>
      <c r="AI4" s="12" t="n">
        <v>15</v>
      </c>
      <c r="AJ4" s="7" t="n">
        <v>20200217</v>
      </c>
      <c r="AK4" s="7" t="s">
        <v>97</v>
      </c>
      <c r="AL4" s="12" t="n">
        <f aca="false">AH4-AI4</f>
        <v>13</v>
      </c>
      <c r="AM4" s="12" t="s">
        <v>108</v>
      </c>
      <c r="AP4" s="7" t="s">
        <v>115</v>
      </c>
      <c r="AQ4" s="7" t="n">
        <v>38.5</v>
      </c>
      <c r="AR4" s="37" t="n">
        <f aca="false">(100 * 2)/AQ4</f>
        <v>5.1948051948052</v>
      </c>
      <c r="AS4" s="37" t="n">
        <f aca="false">100-AR4</f>
        <v>94.8051948051948</v>
      </c>
      <c r="AT4" s="7" t="s">
        <v>116</v>
      </c>
      <c r="AU4" s="12" t="n">
        <v>20200901</v>
      </c>
      <c r="AV4" s="7" t="n">
        <v>20200910</v>
      </c>
      <c r="AW4" s="14" t="n">
        <v>30651064</v>
      </c>
      <c r="AX4" s="14" t="n">
        <v>28531680</v>
      </c>
      <c r="AY4" s="38" t="n">
        <f aca="false">AX4/AW4</f>
        <v>0.930854472131865</v>
      </c>
      <c r="AZ4" s="12" t="str">
        <f aca="false">CONCATENATE("preprocessing/",A4, "/outputs/salmon_hg38_100/quant.sf")</f>
        <v>preprocessing/TMRC30059/outputs/salmon_hg38_100/quant.sf</v>
      </c>
      <c r="BE4" s="12" t="str">
        <f aca="false">CONCATENATE("preprocessing/", A4, "/outputs/03hisat2_hg38_100/hg38_100_genome-paired_gene_sno_gene_ID.count.xz")</f>
        <v>preprocessing/TMRC30059/outputs/03hisat2_hg38_100/hg38_100_genome-paired_gene_sno_gene_ID.count.xz</v>
      </c>
      <c r="BF4" s="39" t="n">
        <v>25232575</v>
      </c>
      <c r="BG4" s="39" t="n">
        <v>2524799</v>
      </c>
      <c r="BH4" s="38" t="n">
        <f aca="false">(BG4+BF4)/AX4</f>
        <v>0.972861534967447</v>
      </c>
      <c r="BK4" s="12"/>
      <c r="BL4" s="14" t="n">
        <v>14007</v>
      </c>
      <c r="BM4" s="14" t="n">
        <v>873</v>
      </c>
      <c r="BN4" s="40" t="n">
        <f aca="false">(BM4+BL4)/AX4</f>
        <v>0.000521525546340068</v>
      </c>
      <c r="BO4" s="41" t="n">
        <f aca="false">(BM4+BL4)/(BG4+BF4)</f>
        <v>0.0005360737654794</v>
      </c>
      <c r="BP4" s="7" t="s">
        <v>113</v>
      </c>
      <c r="BQ4" s="7" t="s">
        <v>101</v>
      </c>
      <c r="BR4" s="32" t="n">
        <v>20190629</v>
      </c>
      <c r="BS4" s="7" t="s">
        <v>117</v>
      </c>
      <c r="BT4" s="7" t="s">
        <v>108</v>
      </c>
      <c r="BU4" s="7" t="s">
        <v>108</v>
      </c>
      <c r="CB4" s="7" t="n">
        <v>0</v>
      </c>
      <c r="CC4" s="7" t="n">
        <v>0</v>
      </c>
      <c r="CD4" s="7" t="n">
        <v>294</v>
      </c>
      <c r="CE4" s="7" t="n">
        <v>0</v>
      </c>
      <c r="CF4" s="12" t="n">
        <f aca="false">SUM(CB4:CE4)</f>
        <v>294</v>
      </c>
      <c r="CG4" s="42" t="n">
        <f aca="false">+CF4/BL4</f>
        <v>0.0209895052473763</v>
      </c>
    </row>
    <row r="5" customFormat="false" ht="15" hidden="false" customHeight="false" outlineLevel="0" collapsed="false">
      <c r="A5" s="31" t="s">
        <v>118</v>
      </c>
      <c r="B5" s="7" t="s">
        <v>119</v>
      </c>
      <c r="C5" s="7" t="s">
        <v>120</v>
      </c>
      <c r="D5" s="3" t="n">
        <v>1</v>
      </c>
      <c r="E5" s="5" t="s">
        <v>86</v>
      </c>
      <c r="F5" s="5" t="s">
        <v>87</v>
      </c>
      <c r="G5" s="5" t="s">
        <v>88</v>
      </c>
      <c r="H5" s="32" t="n">
        <v>20190629</v>
      </c>
      <c r="K5" s="7" t="s">
        <v>89</v>
      </c>
      <c r="L5" s="7" t="s">
        <v>90</v>
      </c>
      <c r="M5" s="33" t="s">
        <v>91</v>
      </c>
      <c r="N5" s="33" t="s">
        <v>92</v>
      </c>
      <c r="O5" s="33" t="s">
        <v>93</v>
      </c>
      <c r="P5" s="8" t="s">
        <v>94</v>
      </c>
      <c r="Q5" s="34" t="s">
        <v>94</v>
      </c>
      <c r="R5" s="35" t="s">
        <v>95</v>
      </c>
      <c r="S5" s="32" t="n">
        <v>20200113</v>
      </c>
      <c r="T5" s="32" t="n">
        <v>30</v>
      </c>
      <c r="U5" s="36" t="n">
        <f aca="false">T5-(1.5+AC5)</f>
        <v>25.5760233918129</v>
      </c>
      <c r="V5" s="32" t="n">
        <v>20200114</v>
      </c>
      <c r="W5" s="7" t="n">
        <v>171</v>
      </c>
      <c r="X5" s="33" t="s">
        <v>96</v>
      </c>
      <c r="Y5" s="32" t="n">
        <v>10</v>
      </c>
      <c r="Z5" s="12" t="s">
        <v>94</v>
      </c>
      <c r="AA5" s="12" t="s">
        <v>94</v>
      </c>
      <c r="AB5" s="12" t="s">
        <v>94</v>
      </c>
      <c r="AC5" s="37" t="n">
        <v>2.92397660818713</v>
      </c>
      <c r="AD5" s="32" t="n">
        <v>0.5</v>
      </c>
      <c r="AE5" s="32" t="n">
        <v>20200115</v>
      </c>
      <c r="AF5" s="33" t="s">
        <v>96</v>
      </c>
      <c r="AG5" s="33" t="n">
        <v>2</v>
      </c>
      <c r="AH5" s="12" t="n">
        <v>28</v>
      </c>
      <c r="AI5" s="12" t="n">
        <v>15</v>
      </c>
      <c r="AJ5" s="7" t="n">
        <v>20200217</v>
      </c>
      <c r="AK5" s="7" t="s">
        <v>97</v>
      </c>
      <c r="AL5" s="12" t="n">
        <f aca="false">AH5-AI5</f>
        <v>13</v>
      </c>
      <c r="AM5" s="5" t="s">
        <v>98</v>
      </c>
      <c r="AP5" s="7" t="s">
        <v>121</v>
      </c>
      <c r="AQ5" s="7" t="n">
        <v>94.4</v>
      </c>
      <c r="AR5" s="37" t="n">
        <f aca="false">(100 * 2)/AQ5</f>
        <v>2.11864406779661</v>
      </c>
      <c r="AS5" s="37" t="n">
        <f aca="false">100-AR5</f>
        <v>97.8813559322034</v>
      </c>
      <c r="AT5" s="7" t="s">
        <v>116</v>
      </c>
      <c r="AU5" s="12" t="n">
        <v>20200901</v>
      </c>
      <c r="AV5" s="7" t="n">
        <v>20200910</v>
      </c>
      <c r="AW5" s="14" t="n">
        <v>56458945</v>
      </c>
      <c r="AX5" s="14" t="n">
        <v>52743866</v>
      </c>
      <c r="AY5" s="38" t="n">
        <f aca="false">AX5/AW5</f>
        <v>0.93419857561986</v>
      </c>
      <c r="AZ5" s="12" t="str">
        <f aca="false">CONCATENATE("preprocessing/",A5, "/outputs/salmon_hg38_100/quant.sf")</f>
        <v>preprocessing/TMRC30060/outputs/salmon_hg38_100/quant.sf</v>
      </c>
      <c r="BE5" s="12" t="str">
        <f aca="false">CONCATENATE("preprocessing/", A5, "/outputs/03hisat2_hg38_100/hg38_100_genome-paired_gene_sno_gene_ID.count.xz")</f>
        <v>preprocessing/TMRC30060/outputs/03hisat2_hg38_100/hg38_100_genome-paired_gene_sno_gene_ID.count.xz</v>
      </c>
      <c r="BF5" s="39" t="n">
        <v>47311698</v>
      </c>
      <c r="BG5" s="39" t="n">
        <v>4295613</v>
      </c>
      <c r="BH5" s="38" t="n">
        <f aca="false">(BG5+BF5)/AX5</f>
        <v>0.978451427887368</v>
      </c>
      <c r="BK5" s="12"/>
      <c r="BL5" s="14" t="n">
        <v>20156</v>
      </c>
      <c r="BM5" s="14" t="n">
        <v>1204</v>
      </c>
      <c r="BN5" s="40" t="n">
        <f aca="false">(BM5+BL5)/AX5</f>
        <v>0.00040497600232793</v>
      </c>
      <c r="BO5" s="41" t="n">
        <f aca="false">(BM5+BL5)/(BG5+BF5)</f>
        <v>0.000413894845247798</v>
      </c>
      <c r="BP5" s="7" t="s">
        <v>120</v>
      </c>
      <c r="BQ5" s="7" t="s">
        <v>101</v>
      </c>
      <c r="BR5" s="32" t="n">
        <v>20190629</v>
      </c>
      <c r="BS5" s="7" t="s">
        <v>122</v>
      </c>
      <c r="BT5" s="7" t="s">
        <v>108</v>
      </c>
      <c r="BU5" s="7" t="s">
        <v>108</v>
      </c>
      <c r="CB5" s="7" t="n">
        <v>0</v>
      </c>
      <c r="CC5" s="7" t="n">
        <v>0</v>
      </c>
      <c r="CD5" s="7" t="n">
        <v>392</v>
      </c>
      <c r="CE5" s="7" t="n">
        <v>0</v>
      </c>
      <c r="CF5" s="12" t="n">
        <f aca="false">SUM(CB5:CE5)</f>
        <v>392</v>
      </c>
      <c r="CG5" s="42" t="n">
        <f aca="false">+CF5/BL5</f>
        <v>0.0194483032347688</v>
      </c>
    </row>
    <row r="6" customFormat="false" ht="15" hidden="false" customHeight="false" outlineLevel="0" collapsed="false">
      <c r="A6" s="31" t="s">
        <v>123</v>
      </c>
      <c r="B6" s="7" t="s">
        <v>124</v>
      </c>
      <c r="C6" s="7" t="s">
        <v>125</v>
      </c>
      <c r="D6" s="3" t="n">
        <v>1</v>
      </c>
      <c r="E6" s="5" t="s">
        <v>86</v>
      </c>
      <c r="F6" s="5" t="s">
        <v>87</v>
      </c>
      <c r="G6" s="5" t="s">
        <v>88</v>
      </c>
      <c r="H6" s="32" t="n">
        <v>20190629</v>
      </c>
      <c r="K6" s="7" t="s">
        <v>89</v>
      </c>
      <c r="L6" s="7" t="s">
        <v>90</v>
      </c>
      <c r="M6" s="33" t="s">
        <v>91</v>
      </c>
      <c r="N6" s="33" t="s">
        <v>92</v>
      </c>
      <c r="O6" s="33" t="s">
        <v>93</v>
      </c>
      <c r="P6" s="8" t="s">
        <v>94</v>
      </c>
      <c r="Q6" s="34" t="s">
        <v>94</v>
      </c>
      <c r="R6" s="35" t="s">
        <v>95</v>
      </c>
      <c r="S6" s="32" t="n">
        <v>20200113</v>
      </c>
      <c r="T6" s="32" t="n">
        <v>30</v>
      </c>
      <c r="U6" s="36" t="n">
        <f aca="false">T6-(1.5+AC6)</f>
        <v>26.0845410628019</v>
      </c>
      <c r="V6" s="32" t="n">
        <v>20200114</v>
      </c>
      <c r="W6" s="7" t="n">
        <v>207</v>
      </c>
      <c r="X6" s="33" t="s">
        <v>96</v>
      </c>
      <c r="Y6" s="32" t="n">
        <v>10</v>
      </c>
      <c r="Z6" s="12" t="s">
        <v>94</v>
      </c>
      <c r="AA6" s="12" t="s">
        <v>94</v>
      </c>
      <c r="AB6" s="12" t="s">
        <v>94</v>
      </c>
      <c r="AC6" s="37" t="n">
        <v>2.41545893719807</v>
      </c>
      <c r="AD6" s="32" t="n">
        <v>0.5</v>
      </c>
      <c r="AE6" s="32" t="n">
        <v>20200115</v>
      </c>
      <c r="AF6" s="33" t="s">
        <v>96</v>
      </c>
      <c r="AG6" s="7" t="n">
        <v>3</v>
      </c>
      <c r="AH6" s="12" t="n">
        <v>28</v>
      </c>
      <c r="AI6" s="12" t="n">
        <v>15</v>
      </c>
      <c r="AJ6" s="7" t="n">
        <v>20200217</v>
      </c>
      <c r="AK6" s="7" t="s">
        <v>97</v>
      </c>
      <c r="AL6" s="12" t="n">
        <f aca="false">AH6-AI6</f>
        <v>13</v>
      </c>
      <c r="AM6" s="12" t="s">
        <v>108</v>
      </c>
      <c r="AP6" s="7" t="s">
        <v>126</v>
      </c>
      <c r="AQ6" s="7" t="n">
        <v>82.3</v>
      </c>
      <c r="AR6" s="37" t="n">
        <f aca="false">(100 * 2)/AQ6</f>
        <v>2.43013365735115</v>
      </c>
      <c r="AS6" s="37" t="n">
        <f aca="false">100-AR6</f>
        <v>97.5698663426489</v>
      </c>
      <c r="AT6" s="7" t="s">
        <v>116</v>
      </c>
      <c r="AU6" s="12" t="n">
        <v>20200901</v>
      </c>
      <c r="AV6" s="7" t="n">
        <v>20200910</v>
      </c>
      <c r="AW6" s="14" t="n">
        <v>86048061</v>
      </c>
      <c r="AX6" s="14" t="n">
        <v>79775170</v>
      </c>
      <c r="AY6" s="38" t="n">
        <f aca="false">AX6/AW6</f>
        <v>0.92710014697484</v>
      </c>
      <c r="AZ6" s="12" t="str">
        <f aca="false">CONCATENATE("preprocessing/",A6, "/outputs/salmon_hg38_100/quant.sf")</f>
        <v>preprocessing/TMRC30061/outputs/salmon_hg38_100/quant.sf</v>
      </c>
      <c r="BE6" s="12" t="str">
        <f aca="false">CONCATENATE("preprocessing/", A6, "/outputs/03hisat2_hg38_100/hg38_100_genome-paired_gene_sno_gene_ID.count.xz")</f>
        <v>preprocessing/TMRC30061/outputs/03hisat2_hg38_100/hg38_100_genome-paired_gene_sno_gene_ID.count.xz</v>
      </c>
      <c r="BF6" s="39" t="n">
        <v>70100660</v>
      </c>
      <c r="BG6" s="39" t="n">
        <v>7030835</v>
      </c>
      <c r="BH6" s="38" t="n">
        <f aca="false">(BG6+BF6)/AX6</f>
        <v>0.966860929284137</v>
      </c>
      <c r="BK6" s="12" t="str">
        <f aca="false">CONCATENATE("preprocessing/", A6, "/outputs/40hisat2_lpanamensis_v36/lpanamensis_v36_genome-paired_all_sno_gene_ID.count.xz")</f>
        <v>preprocessing/TMRC30061/outputs/40hisat2_lpanamensis_v36/lpanamensis_v36_genome-paired_all_sno_gene_ID.count.xz</v>
      </c>
      <c r="BL6" s="14" t="n">
        <v>571868</v>
      </c>
      <c r="BM6" s="14" t="n">
        <v>47278</v>
      </c>
      <c r="BN6" s="40" t="n">
        <f aca="false">(BM6+BL6)/AX6</f>
        <v>0.0077611367045661</v>
      </c>
      <c r="BO6" s="41" t="n">
        <f aca="false">(BM6+BL6)/(BG6+BF6)</f>
        <v>0.00802714896165308</v>
      </c>
      <c r="BP6" s="7" t="s">
        <v>125</v>
      </c>
      <c r="BQ6" s="7" t="s">
        <v>101</v>
      </c>
      <c r="BR6" s="32" t="n">
        <v>20190629</v>
      </c>
      <c r="BS6" s="7" t="s">
        <v>110</v>
      </c>
      <c r="BT6" s="7" t="s">
        <v>103</v>
      </c>
      <c r="BU6" s="7" t="n">
        <v>10772</v>
      </c>
      <c r="CB6" s="7" t="n">
        <v>1</v>
      </c>
      <c r="CC6" s="7" t="n">
        <v>1</v>
      </c>
      <c r="CD6" s="7" t="n">
        <v>9211</v>
      </c>
      <c r="CE6" s="7" t="n">
        <v>0</v>
      </c>
      <c r="CF6" s="12" t="n">
        <f aca="false">SUM(CB6:CE6)</f>
        <v>9213</v>
      </c>
      <c r="CG6" s="42" t="n">
        <f aca="false">+CF6/BL6</f>
        <v>0.0161103611322893</v>
      </c>
    </row>
    <row r="7" customFormat="false" ht="15" hidden="false" customHeight="false" outlineLevel="0" collapsed="false">
      <c r="A7" s="31" t="s">
        <v>127</v>
      </c>
      <c r="B7" s="7" t="s">
        <v>128</v>
      </c>
      <c r="C7" s="7" t="s">
        <v>129</v>
      </c>
      <c r="D7" s="3" t="n">
        <v>1</v>
      </c>
      <c r="E7" s="5" t="s">
        <v>86</v>
      </c>
      <c r="F7" s="5" t="s">
        <v>87</v>
      </c>
      <c r="G7" s="5" t="s">
        <v>88</v>
      </c>
      <c r="H7" s="32" t="n">
        <v>20190629</v>
      </c>
      <c r="K7" s="7" t="s">
        <v>89</v>
      </c>
      <c r="L7" s="7" t="s">
        <v>90</v>
      </c>
      <c r="M7" s="33" t="s">
        <v>91</v>
      </c>
      <c r="N7" s="33" t="s">
        <v>92</v>
      </c>
      <c r="O7" s="33" t="s">
        <v>93</v>
      </c>
      <c r="P7" s="8" t="s">
        <v>94</v>
      </c>
      <c r="Q7" s="34" t="s">
        <v>94</v>
      </c>
      <c r="R7" s="35" t="s">
        <v>95</v>
      </c>
      <c r="S7" s="32" t="n">
        <v>20200113</v>
      </c>
      <c r="T7" s="32" t="n">
        <v>30</v>
      </c>
      <c r="U7" s="36" t="n">
        <f aca="false">T7-(1.5+AC7)</f>
        <v>26.1525821596244</v>
      </c>
      <c r="V7" s="32" t="n">
        <v>20200114</v>
      </c>
      <c r="W7" s="7" t="n">
        <v>213</v>
      </c>
      <c r="X7" s="33" t="s">
        <v>96</v>
      </c>
      <c r="Y7" s="32" t="n">
        <v>10</v>
      </c>
      <c r="Z7" s="12" t="s">
        <v>94</v>
      </c>
      <c r="AA7" s="12" t="s">
        <v>94</v>
      </c>
      <c r="AB7" s="12" t="s">
        <v>94</v>
      </c>
      <c r="AC7" s="37" t="n">
        <v>2.34741784037559</v>
      </c>
      <c r="AD7" s="32" t="n">
        <v>0.5</v>
      </c>
      <c r="AE7" s="32" t="n">
        <v>20200115</v>
      </c>
      <c r="AF7" s="33" t="s">
        <v>96</v>
      </c>
      <c r="AG7" s="33" t="n">
        <v>4</v>
      </c>
      <c r="AH7" s="12" t="n">
        <v>28</v>
      </c>
      <c r="AI7" s="12" t="n">
        <v>15</v>
      </c>
      <c r="AJ7" s="7" t="n">
        <v>20200217</v>
      </c>
      <c r="AK7" s="7" t="s">
        <v>97</v>
      </c>
      <c r="AL7" s="12" t="n">
        <f aca="false">AH7-AI7</f>
        <v>13</v>
      </c>
      <c r="AM7" s="5" t="s">
        <v>98</v>
      </c>
      <c r="AP7" s="7" t="s">
        <v>130</v>
      </c>
      <c r="AQ7" s="7" t="n">
        <v>109</v>
      </c>
      <c r="AR7" s="37" t="n">
        <f aca="false">(100 * 2)/AQ7</f>
        <v>1.8348623853211</v>
      </c>
      <c r="AS7" s="37" t="n">
        <f aca="false">100-AR7</f>
        <v>98.1651376146789</v>
      </c>
      <c r="AT7" s="7" t="s">
        <v>116</v>
      </c>
      <c r="AU7" s="12" t="n">
        <v>20200901</v>
      </c>
      <c r="AV7" s="7" t="n">
        <v>20200910</v>
      </c>
      <c r="AW7" s="14" t="n">
        <v>71753984</v>
      </c>
      <c r="AX7" s="14" t="n">
        <v>67213979</v>
      </c>
      <c r="AY7" s="38" t="n">
        <f aca="false">AX7/AW7</f>
        <v>0.936728182228878</v>
      </c>
      <c r="AZ7" s="12" t="str">
        <f aca="false">CONCATENATE("preprocessing/",A7, "/outputs/salmon_hg38_100/quant.sf")</f>
        <v>preprocessing/TMRC30062/outputs/salmon_hg38_100/quant.sf</v>
      </c>
      <c r="BE7" s="12" t="str">
        <f aca="false">CONCATENATE("preprocessing/", A7, "/outputs/03hisat2_hg38_100/hg38_100_genome-paired_gene_sno_gene_ID.count.xz")</f>
        <v>preprocessing/TMRC30062/outputs/03hisat2_hg38_100/hg38_100_genome-paired_gene_sno_gene_ID.count.xz</v>
      </c>
      <c r="BF7" s="39" t="n">
        <v>60036165</v>
      </c>
      <c r="BG7" s="39" t="n">
        <v>5691220</v>
      </c>
      <c r="BH7" s="38" t="n">
        <f aca="false">(BG7+BF7)/AX7</f>
        <v>0.977882666342369</v>
      </c>
      <c r="BK7" s="12" t="str">
        <f aca="false">CONCATENATE("preprocessing/", A7, "/outputs/40hisat2_lpanamensis_v36/lpanamensis_v36_genome-paired_all_sno_gene_ID.count.xz")</f>
        <v>preprocessing/TMRC30062/outputs/40hisat2_lpanamensis_v36/lpanamensis_v36_genome-paired_all_sno_gene_ID.count.xz</v>
      </c>
      <c r="BL7" s="14" t="n">
        <v>47161</v>
      </c>
      <c r="BM7" s="14" t="n">
        <v>3278</v>
      </c>
      <c r="BN7" s="40" t="n">
        <f aca="false">(BM7+BL7)/AX7</f>
        <v>0.00075042425326434</v>
      </c>
      <c r="BO7" s="41" t="n">
        <f aca="false">(BM7+BL7)/(BG7+BF7)</f>
        <v>0.000767397029411713</v>
      </c>
      <c r="BP7" s="7" t="s">
        <v>129</v>
      </c>
      <c r="BQ7" s="7" t="s">
        <v>101</v>
      </c>
      <c r="BR7" s="32" t="n">
        <v>20190629</v>
      </c>
      <c r="BS7" s="7" t="s">
        <v>102</v>
      </c>
      <c r="BT7" s="7" t="s">
        <v>103</v>
      </c>
      <c r="BU7" s="7" t="n">
        <v>10772</v>
      </c>
      <c r="CB7" s="7" t="n">
        <v>0</v>
      </c>
      <c r="CC7" s="7" t="n">
        <v>0</v>
      </c>
      <c r="CD7" s="7" t="n">
        <v>758</v>
      </c>
      <c r="CE7" s="7" t="n">
        <v>0</v>
      </c>
      <c r="CF7" s="12" t="n">
        <f aca="false">SUM(CB7:CE7)</f>
        <v>758</v>
      </c>
      <c r="CG7" s="42" t="n">
        <f aca="false">+CF7/BL7</f>
        <v>0.0160726023621212</v>
      </c>
    </row>
    <row r="8" customFormat="false" ht="15" hidden="false" customHeight="false" outlineLevel="0" collapsed="false">
      <c r="A8" s="31" t="s">
        <v>131</v>
      </c>
      <c r="B8" s="7" t="s">
        <v>132</v>
      </c>
      <c r="C8" s="7" t="s">
        <v>133</v>
      </c>
      <c r="D8" s="3" t="n">
        <v>1</v>
      </c>
      <c r="E8" s="5" t="s">
        <v>86</v>
      </c>
      <c r="F8" s="5" t="s">
        <v>87</v>
      </c>
      <c r="G8" s="5" t="s">
        <v>88</v>
      </c>
      <c r="H8" s="32" t="n">
        <v>20190629</v>
      </c>
      <c r="K8" s="7" t="s">
        <v>89</v>
      </c>
      <c r="L8" s="7" t="s">
        <v>90</v>
      </c>
      <c r="M8" s="33" t="s">
        <v>91</v>
      </c>
      <c r="N8" s="33" t="s">
        <v>92</v>
      </c>
      <c r="O8" s="33" t="s">
        <v>93</v>
      </c>
      <c r="P8" s="8" t="s">
        <v>94</v>
      </c>
      <c r="Q8" s="34" t="s">
        <v>94</v>
      </c>
      <c r="R8" s="35" t="s">
        <v>95</v>
      </c>
      <c r="S8" s="32" t="n">
        <v>20200113</v>
      </c>
      <c r="T8" s="32" t="n">
        <v>30</v>
      </c>
      <c r="U8" s="36" t="n">
        <f aca="false">T8-(1.5+AC8)</f>
        <v>25.8118279569892</v>
      </c>
      <c r="V8" s="32" t="n">
        <v>20200114</v>
      </c>
      <c r="W8" s="7" t="n">
        <v>186</v>
      </c>
      <c r="X8" s="33" t="s">
        <v>96</v>
      </c>
      <c r="Y8" s="32" t="n">
        <v>10</v>
      </c>
      <c r="Z8" s="12" t="s">
        <v>94</v>
      </c>
      <c r="AA8" s="12" t="s">
        <v>94</v>
      </c>
      <c r="AB8" s="12" t="s">
        <v>94</v>
      </c>
      <c r="AC8" s="37" t="n">
        <v>2.68817204301075</v>
      </c>
      <c r="AD8" s="32" t="n">
        <v>0.5</v>
      </c>
      <c r="AE8" s="32" t="n">
        <v>20200115</v>
      </c>
      <c r="AF8" s="33" t="s">
        <v>96</v>
      </c>
      <c r="AG8" s="7" t="n">
        <v>5</v>
      </c>
      <c r="AH8" s="12" t="n">
        <v>28</v>
      </c>
      <c r="AI8" s="12" t="n">
        <v>15</v>
      </c>
      <c r="AJ8" s="7" t="n">
        <v>20200217</v>
      </c>
      <c r="AK8" s="7" t="s">
        <v>97</v>
      </c>
      <c r="AL8" s="12" t="n">
        <f aca="false">AH8-AI8</f>
        <v>13</v>
      </c>
      <c r="AM8" s="12" t="s">
        <v>108</v>
      </c>
      <c r="AP8" s="7" t="s">
        <v>134</v>
      </c>
      <c r="AQ8" s="7" t="n">
        <v>137</v>
      </c>
      <c r="AR8" s="37" t="n">
        <f aca="false">(100 * 2)/AQ8</f>
        <v>1.45985401459854</v>
      </c>
      <c r="AS8" s="37" t="n">
        <f aca="false">100-AR8</f>
        <v>98.5401459854015</v>
      </c>
      <c r="AT8" s="7" t="s">
        <v>116</v>
      </c>
      <c r="AU8" s="12" t="n">
        <v>20200901</v>
      </c>
      <c r="AV8" s="7" t="n">
        <v>20200910</v>
      </c>
      <c r="AW8" s="14" t="n">
        <v>51424636</v>
      </c>
      <c r="AX8" s="14" t="n">
        <v>47943975</v>
      </c>
      <c r="AY8" s="38" t="n">
        <f aca="false">AX8/AW8</f>
        <v>0.932315301171991</v>
      </c>
      <c r="AZ8" s="12" t="str">
        <f aca="false">CONCATENATE("preprocessing/",A8, "/outputs/salmon_hg38_100/quant.sf")</f>
        <v>preprocessing/TMRC30063/outputs/salmon_hg38_100/quant.sf</v>
      </c>
      <c r="BE8" s="12" t="str">
        <f aca="false">CONCATENATE("preprocessing/", A8, "/outputs/03hisat2_hg38_100/hg38_100_genome-paired_gene_sno_gene_ID.count.xz")</f>
        <v>preprocessing/TMRC30063/outputs/03hisat2_hg38_100/hg38_100_genome-paired_gene_sno_gene_ID.count.xz</v>
      </c>
      <c r="BF8" s="39" t="n">
        <v>38810830</v>
      </c>
      <c r="BG8" s="39" t="n">
        <v>4357468</v>
      </c>
      <c r="BH8" s="38" t="n">
        <f aca="false">(BG8+BF8)/AX8</f>
        <v>0.900390466163892</v>
      </c>
      <c r="BK8" s="12" t="str">
        <f aca="false">CONCATENATE("preprocessing/", A8, "/outputs/40hisat2_lpanamensis_v36/lpanamensis_v36_genome-paired_all_sno_gene_ID.count.xz")</f>
        <v>preprocessing/TMRC30063/outputs/40hisat2_lpanamensis_v36/lpanamensis_v36_genome-paired_all_sno_gene_ID.count.xz</v>
      </c>
      <c r="BL8" s="14" t="n">
        <v>2718615</v>
      </c>
      <c r="BM8" s="14" t="n">
        <v>228153</v>
      </c>
      <c r="BN8" s="40" t="n">
        <f aca="false">(BM8+BL8)/AX8</f>
        <v>0.0614627385401398</v>
      </c>
      <c r="BO8" s="41" t="n">
        <f aca="false">(BM8+BL8)/(BG8+BF8)</f>
        <v>0.0682623160171847</v>
      </c>
      <c r="BP8" s="7" t="s">
        <v>133</v>
      </c>
      <c r="BQ8" s="7" t="s">
        <v>101</v>
      </c>
      <c r="BR8" s="32" t="n">
        <v>20190629</v>
      </c>
      <c r="BS8" s="7" t="s">
        <v>110</v>
      </c>
      <c r="BT8" s="7" t="s">
        <v>103</v>
      </c>
      <c r="BU8" s="7" t="n">
        <v>2169</v>
      </c>
      <c r="CB8" s="7" t="n">
        <v>3</v>
      </c>
      <c r="CC8" s="7" t="n">
        <v>2</v>
      </c>
      <c r="CD8" s="7" t="n">
        <v>37930</v>
      </c>
      <c r="CE8" s="7" t="n">
        <v>2</v>
      </c>
      <c r="CF8" s="12" t="n">
        <f aca="false">SUM(CB8:CE8)</f>
        <v>37937</v>
      </c>
      <c r="CG8" s="42" t="n">
        <f aca="false">+CF8/BL8</f>
        <v>0.0139545319951519</v>
      </c>
    </row>
    <row r="9" customFormat="false" ht="15" hidden="false" customHeight="false" outlineLevel="0" collapsed="false">
      <c r="A9" s="31" t="s">
        <v>135</v>
      </c>
      <c r="B9" s="7" t="s">
        <v>136</v>
      </c>
      <c r="C9" s="7" t="s">
        <v>137</v>
      </c>
      <c r="D9" s="3" t="n">
        <v>1</v>
      </c>
      <c r="E9" s="5" t="s">
        <v>86</v>
      </c>
      <c r="F9" s="5" t="s">
        <v>87</v>
      </c>
      <c r="G9" s="5" t="s">
        <v>88</v>
      </c>
      <c r="H9" s="32" t="n">
        <v>20190629</v>
      </c>
      <c r="K9" s="7" t="s">
        <v>89</v>
      </c>
      <c r="L9" s="7" t="s">
        <v>90</v>
      </c>
      <c r="M9" s="33" t="s">
        <v>91</v>
      </c>
      <c r="N9" s="33" t="s">
        <v>92</v>
      </c>
      <c r="O9" s="33" t="s">
        <v>93</v>
      </c>
      <c r="P9" s="8" t="s">
        <v>94</v>
      </c>
      <c r="Q9" s="34" t="s">
        <v>94</v>
      </c>
      <c r="R9" s="35" t="s">
        <v>95</v>
      </c>
      <c r="S9" s="32" t="n">
        <v>20200113</v>
      </c>
      <c r="T9" s="32" t="n">
        <v>30</v>
      </c>
      <c r="U9" s="36" t="n">
        <f aca="false">T9-(1.5+AC9)</f>
        <v>25.2320261437909</v>
      </c>
      <c r="V9" s="32" t="n">
        <v>20200114</v>
      </c>
      <c r="W9" s="7" t="n">
        <v>153</v>
      </c>
      <c r="X9" s="33" t="s">
        <v>96</v>
      </c>
      <c r="Y9" s="32" t="n">
        <v>10</v>
      </c>
      <c r="Z9" s="12" t="s">
        <v>94</v>
      </c>
      <c r="AA9" s="12" t="s">
        <v>94</v>
      </c>
      <c r="AB9" s="12" t="s">
        <v>94</v>
      </c>
      <c r="AC9" s="37" t="n">
        <v>3.26797385620915</v>
      </c>
      <c r="AD9" s="32" t="n">
        <v>0.5</v>
      </c>
      <c r="AE9" s="32" t="n">
        <v>20200115</v>
      </c>
      <c r="AF9" s="33" t="s">
        <v>96</v>
      </c>
      <c r="AG9" s="7" t="n">
        <v>7</v>
      </c>
      <c r="AH9" s="12" t="n">
        <v>28</v>
      </c>
      <c r="AI9" s="12" t="n">
        <v>15</v>
      </c>
      <c r="AJ9" s="7" t="n">
        <v>20200217</v>
      </c>
      <c r="AK9" s="7" t="s">
        <v>97</v>
      </c>
      <c r="AL9" s="12" t="n">
        <f aca="false">AH9-AI9</f>
        <v>13</v>
      </c>
      <c r="AM9" s="12" t="s">
        <v>108</v>
      </c>
      <c r="AP9" s="7" t="s">
        <v>138</v>
      </c>
      <c r="AQ9" s="7" t="n">
        <v>174</v>
      </c>
      <c r="AR9" s="37" t="n">
        <f aca="false">(100 * 2)/AQ9</f>
        <v>1.14942528735632</v>
      </c>
      <c r="AS9" s="37" t="n">
        <f aca="false">100-AR9</f>
        <v>98.8505747126437</v>
      </c>
      <c r="AT9" s="7" t="s">
        <v>116</v>
      </c>
      <c r="AU9" s="12" t="n">
        <v>20200901</v>
      </c>
      <c r="AV9" s="7" t="n">
        <v>20200910</v>
      </c>
      <c r="AW9" s="14" t="n">
        <v>81207378</v>
      </c>
      <c r="AX9" s="14" t="n">
        <v>76363379</v>
      </c>
      <c r="AY9" s="38" t="n">
        <f aca="false">AX9/AW9</f>
        <v>0.940350259800286</v>
      </c>
      <c r="AZ9" s="12" t="str">
        <f aca="false">CONCATENATE("preprocessing/",A9, "/outputs/salmon_hg38_100/quant.sf")</f>
        <v>preprocessing/TMRC30064/outputs/salmon_hg38_100/quant.sf</v>
      </c>
      <c r="BE9" s="12" t="str">
        <f aca="false">CONCATENATE("preprocessing/", A9, "/outputs/03hisat2_hg38_100/hg38_100_genome-paired_gene_sno_gene_ID.count.xz")</f>
        <v>preprocessing/TMRC30064/outputs/03hisat2_hg38_100/hg38_100_genome-paired_gene_sno_gene_ID.count.xz</v>
      </c>
      <c r="BF9" s="39" t="n">
        <v>61669520</v>
      </c>
      <c r="BG9" s="39" t="n">
        <v>5942350</v>
      </c>
      <c r="BH9" s="38" t="n">
        <f aca="false">(BG9+BF9)/AX9</f>
        <v>0.885396519711366</v>
      </c>
      <c r="BK9" s="12" t="str">
        <f aca="false">CONCATENATE("preprocessing/", A9, "/outputs/40hisat2_lpanamensis_v36/lpanamensis_v36_genome-paired_all_sno_gene_ID.count.xz")</f>
        <v>preprocessing/TMRC30064/outputs/40hisat2_lpanamensis_v36/lpanamensis_v36_genome-paired_all_sno_gene_ID.count.xz</v>
      </c>
      <c r="BL9" s="14" t="n">
        <v>6092002</v>
      </c>
      <c r="BM9" s="14" t="n">
        <v>620799</v>
      </c>
      <c r="BN9" s="40" t="n">
        <f aca="false">(BM9+BL9)/AX9</f>
        <v>0.0879060236451821</v>
      </c>
      <c r="BO9" s="41" t="n">
        <f aca="false">(BM9+BL9)/(BG9+BF9)</f>
        <v>0.0992843564303132</v>
      </c>
      <c r="BP9" s="7" t="s">
        <v>137</v>
      </c>
      <c r="BQ9" s="7" t="s">
        <v>101</v>
      </c>
      <c r="BR9" s="32" t="n">
        <v>20190629</v>
      </c>
      <c r="BS9" s="7" t="s">
        <v>110</v>
      </c>
      <c r="BT9" s="7" t="s">
        <v>139</v>
      </c>
      <c r="BU9" s="7" t="n">
        <v>12309</v>
      </c>
      <c r="CB9" s="7" t="n">
        <v>7</v>
      </c>
      <c r="CC9" s="7" t="n">
        <v>17</v>
      </c>
      <c r="CD9" s="44" t="n">
        <v>100548</v>
      </c>
      <c r="CE9" s="7" t="n">
        <v>2</v>
      </c>
      <c r="CF9" s="12" t="n">
        <f aca="false">SUM(CB9:CE9)</f>
        <v>100574</v>
      </c>
      <c r="CG9" s="42" t="n">
        <f aca="false">+CF9/BL9</f>
        <v>0.0165091869634974</v>
      </c>
    </row>
    <row r="10" customFormat="false" ht="15" hidden="false" customHeight="false" outlineLevel="0" collapsed="false">
      <c r="A10" s="31" t="s">
        <v>140</v>
      </c>
      <c r="B10" s="7" t="s">
        <v>141</v>
      </c>
      <c r="C10" s="7" t="s">
        <v>142</v>
      </c>
      <c r="D10" s="3" t="n">
        <v>1</v>
      </c>
      <c r="E10" s="5" t="s">
        <v>86</v>
      </c>
      <c r="F10" s="5" t="s">
        <v>87</v>
      </c>
      <c r="G10" s="5" t="s">
        <v>88</v>
      </c>
      <c r="H10" s="32" t="n">
        <v>20190629</v>
      </c>
      <c r="K10" s="7" t="s">
        <v>89</v>
      </c>
      <c r="L10" s="7" t="s">
        <v>90</v>
      </c>
      <c r="M10" s="33" t="s">
        <v>91</v>
      </c>
      <c r="N10" s="33" t="s">
        <v>92</v>
      </c>
      <c r="O10" s="33" t="s">
        <v>93</v>
      </c>
      <c r="P10" s="8" t="s">
        <v>94</v>
      </c>
      <c r="Q10" s="34" t="s">
        <v>94</v>
      </c>
      <c r="R10" s="35" t="s">
        <v>95</v>
      </c>
      <c r="S10" s="32" t="n">
        <v>20200113</v>
      </c>
      <c r="T10" s="32" t="n">
        <v>30</v>
      </c>
      <c r="U10" s="36" t="n">
        <f aca="false">T10-(1.5+AC10)</f>
        <v>25.8404255319149</v>
      </c>
      <c r="V10" s="32" t="n">
        <v>20200114</v>
      </c>
      <c r="W10" s="7" t="n">
        <v>188</v>
      </c>
      <c r="X10" s="33" t="s">
        <v>96</v>
      </c>
      <c r="Y10" s="32" t="n">
        <v>10</v>
      </c>
      <c r="Z10" s="12" t="s">
        <v>94</v>
      </c>
      <c r="AA10" s="12" t="s">
        <v>94</v>
      </c>
      <c r="AB10" s="12" t="s">
        <v>94</v>
      </c>
      <c r="AC10" s="37" t="n">
        <v>2.65957446808511</v>
      </c>
      <c r="AD10" s="32" t="n">
        <v>0.5</v>
      </c>
      <c r="AE10" s="32" t="n">
        <v>20200115</v>
      </c>
      <c r="AF10" s="33" t="s">
        <v>96</v>
      </c>
      <c r="AG10" s="7" t="n">
        <v>8</v>
      </c>
      <c r="AH10" s="12" t="n">
        <v>28</v>
      </c>
      <c r="AI10" s="12" t="n">
        <v>15</v>
      </c>
      <c r="AJ10" s="7" t="n">
        <v>20200217</v>
      </c>
      <c r="AK10" s="7" t="s">
        <v>97</v>
      </c>
      <c r="AL10" s="12" t="n">
        <f aca="false">AH10-AI10</f>
        <v>13</v>
      </c>
      <c r="AM10" s="5" t="s">
        <v>98</v>
      </c>
      <c r="AP10" s="7" t="s">
        <v>143</v>
      </c>
      <c r="AQ10" s="7" t="n">
        <v>218</v>
      </c>
      <c r="AR10" s="37" t="n">
        <f aca="false">(100 * 2)/AQ10</f>
        <v>0.917431192660551</v>
      </c>
      <c r="AS10" s="37" t="n">
        <f aca="false">100-AR10</f>
        <v>99.0825688073395</v>
      </c>
      <c r="AT10" s="7" t="s">
        <v>116</v>
      </c>
      <c r="AU10" s="12" t="n">
        <v>20200901</v>
      </c>
      <c r="AV10" s="7" t="n">
        <v>20200910</v>
      </c>
      <c r="AW10" s="14" t="n">
        <v>50758168</v>
      </c>
      <c r="AX10" s="14" t="n">
        <v>47653072</v>
      </c>
      <c r="AY10" s="38" t="n">
        <f aca="false">AX10/AW10</f>
        <v>0.938825688113882</v>
      </c>
      <c r="AZ10" s="12" t="str">
        <f aca="false">CONCATENATE("preprocessing/",A10, "/outputs/salmon_hg38_100/quant.sf")</f>
        <v>preprocessing/TMRC30065/outputs/salmon_hg38_100/quant.sf</v>
      </c>
      <c r="BE10" s="12" t="str">
        <f aca="false">CONCATENATE("preprocessing/", A10, "/outputs/03hisat2_hg38_100/hg38_100_genome-paired_gene_sno_gene_ID.count.xz")</f>
        <v>preprocessing/TMRC30065/outputs/03hisat2_hg38_100/hg38_100_genome-paired_gene_sno_gene_ID.count.xz</v>
      </c>
      <c r="BF10" s="39" t="n">
        <v>42691606</v>
      </c>
      <c r="BG10" s="39" t="n">
        <v>4156994</v>
      </c>
      <c r="BH10" s="38" t="n">
        <f aca="false">(BG10+BF10)/AX10</f>
        <v>0.983118150284204</v>
      </c>
      <c r="BK10" s="12" t="str">
        <f aca="false">CONCATENATE("preprocessing/", A10, "/outputs/40hisat2_lpanamensis_v36/lpanamensis_v36_genome-paired_all_sno_gene_ID.count.xz")</f>
        <v>preprocessing/TMRC30065/outputs/40hisat2_lpanamensis_v36/lpanamensis_v36_genome-paired_all_sno_gene_ID.count.xz</v>
      </c>
      <c r="BL10" s="14" t="n">
        <v>41757</v>
      </c>
      <c r="BM10" s="14" t="n">
        <v>3171</v>
      </c>
      <c r="BN10" s="40" t="n">
        <f aca="false">(BM10+BL10)/AX10</f>
        <v>0.0009428143478347</v>
      </c>
      <c r="BO10" s="41" t="n">
        <f aca="false">(BM10+BL10)/(BG10+BF10)</f>
        <v>0.00095900411111538</v>
      </c>
      <c r="BP10" s="7" t="s">
        <v>142</v>
      </c>
      <c r="BQ10" s="7" t="s">
        <v>101</v>
      </c>
      <c r="BR10" s="32" t="n">
        <v>20190629</v>
      </c>
      <c r="BS10" s="7" t="s">
        <v>102</v>
      </c>
      <c r="BT10" s="7" t="s">
        <v>139</v>
      </c>
      <c r="BU10" s="7" t="n">
        <v>12309</v>
      </c>
      <c r="CB10" s="7" t="n">
        <v>0</v>
      </c>
      <c r="CC10" s="7" t="n">
        <v>1</v>
      </c>
      <c r="CD10" s="7" t="n">
        <v>669</v>
      </c>
      <c r="CE10" s="7" t="n">
        <v>0</v>
      </c>
      <c r="CF10" s="12" t="n">
        <f aca="false">SUM(CB10:CE10)</f>
        <v>670</v>
      </c>
      <c r="CG10" s="42" t="n">
        <f aca="false">+CF10/BL10</f>
        <v>0.0160452139760998</v>
      </c>
    </row>
    <row r="11" customFormat="false" ht="15" hidden="false" customHeight="false" outlineLevel="0" collapsed="false">
      <c r="A11" s="31" t="s">
        <v>144</v>
      </c>
      <c r="B11" s="7" t="s">
        <v>145</v>
      </c>
      <c r="C11" s="7" t="s">
        <v>146</v>
      </c>
      <c r="D11" s="3" t="n">
        <v>1</v>
      </c>
      <c r="E11" s="5" t="s">
        <v>86</v>
      </c>
      <c r="F11" s="5" t="s">
        <v>87</v>
      </c>
      <c r="G11" s="5" t="s">
        <v>88</v>
      </c>
      <c r="H11" s="32" t="n">
        <v>20190629</v>
      </c>
      <c r="K11" s="7" t="s">
        <v>89</v>
      </c>
      <c r="L11" s="7" t="s">
        <v>90</v>
      </c>
      <c r="M11" s="33" t="s">
        <v>91</v>
      </c>
      <c r="N11" s="33" t="s">
        <v>92</v>
      </c>
      <c r="O11" s="33" t="s">
        <v>93</v>
      </c>
      <c r="P11" s="8" t="s">
        <v>94</v>
      </c>
      <c r="Q11" s="34" t="s">
        <v>94</v>
      </c>
      <c r="R11" s="35" t="s">
        <v>95</v>
      </c>
      <c r="S11" s="32" t="n">
        <v>20200113</v>
      </c>
      <c r="T11" s="32" t="n">
        <v>30</v>
      </c>
      <c r="U11" s="36" t="n">
        <f aca="false">T11-(1.5+AC11)</f>
        <v>25.1887417218543</v>
      </c>
      <c r="V11" s="32" t="n">
        <v>20200114</v>
      </c>
      <c r="W11" s="7" t="n">
        <v>151</v>
      </c>
      <c r="X11" s="33" t="s">
        <v>96</v>
      </c>
      <c r="Y11" s="32" t="n">
        <v>10</v>
      </c>
      <c r="Z11" s="12" t="s">
        <v>94</v>
      </c>
      <c r="AA11" s="12" t="s">
        <v>94</v>
      </c>
      <c r="AB11" s="12" t="s">
        <v>94</v>
      </c>
      <c r="AC11" s="43" t="n">
        <v>3.3112582781457</v>
      </c>
      <c r="AD11" s="32" t="n">
        <v>0.5</v>
      </c>
      <c r="AE11" s="32" t="n">
        <v>20200129</v>
      </c>
      <c r="AF11" s="33" t="s">
        <v>96</v>
      </c>
      <c r="AG11" s="12" t="n">
        <v>10</v>
      </c>
      <c r="AH11" s="12" t="n">
        <v>28</v>
      </c>
      <c r="AI11" s="12" t="n">
        <v>15</v>
      </c>
      <c r="AJ11" s="7" t="n">
        <v>20200217</v>
      </c>
      <c r="AK11" s="7" t="s">
        <v>97</v>
      </c>
      <c r="AL11" s="12" t="n">
        <f aca="false">AH11-AI11</f>
        <v>13</v>
      </c>
      <c r="AM11" s="5" t="s">
        <v>98</v>
      </c>
      <c r="AP11" s="7" t="s">
        <v>147</v>
      </c>
      <c r="AQ11" s="7" t="n">
        <v>25</v>
      </c>
      <c r="AR11" s="37" t="n">
        <f aca="false">(100 * 2)/AQ11</f>
        <v>8</v>
      </c>
      <c r="AS11" s="37" t="n">
        <f aca="false">100-AR11</f>
        <v>92</v>
      </c>
      <c r="AT11" s="7" t="s">
        <v>116</v>
      </c>
      <c r="AU11" s="12" t="n">
        <v>20200901</v>
      </c>
      <c r="AV11" s="7" t="n">
        <v>20200910</v>
      </c>
      <c r="AW11" s="14" t="n">
        <v>12254196</v>
      </c>
      <c r="AX11" s="14" t="n">
        <v>11520138</v>
      </c>
      <c r="AY11" s="38" t="n">
        <f aca="false">AX11/AW11</f>
        <v>0.94009741642781</v>
      </c>
      <c r="AZ11" s="12" t="str">
        <f aca="false">CONCATENATE("preprocessing/",A11, "/outputs/salmon_hg38_100/quant.sf")</f>
        <v>preprocessing/TMRC30066/outputs/salmon_hg38_100/quant.sf</v>
      </c>
      <c r="BE11" s="12" t="str">
        <f aca="false">CONCATENATE("preprocessing/", A11, "/outputs/03hisat2_hg38_100/hg38_100_genome-paired_gene_sno_gene_ID.count.xz")</f>
        <v>preprocessing/TMRC30066/outputs/03hisat2_hg38_100/hg38_100_genome-paired_gene_sno_gene_ID.count.xz</v>
      </c>
      <c r="BF11" s="39" t="n">
        <v>10376266</v>
      </c>
      <c r="BG11" s="39" t="n">
        <v>931332</v>
      </c>
      <c r="BH11" s="38" t="n">
        <f aca="false">(BG11+BF11)/AX11</f>
        <v>0.98155056823104</v>
      </c>
      <c r="BK11" s="12" t="str">
        <f aca="false">CONCATENATE("preprocessing/", A11, "/outputs/40hisat2_lpanamensis_v36/lpanamensis_v36_genome-paired_all_sno_gene_ID.count.xz")</f>
        <v>preprocessing/TMRC30066/outputs/40hisat2_lpanamensis_v36/lpanamensis_v36_genome-paired_all_sno_gene_ID.count.xz</v>
      </c>
      <c r="BL11" s="14" t="n">
        <v>5264</v>
      </c>
      <c r="BM11" s="14" t="n">
        <v>342</v>
      </c>
      <c r="BN11" s="40" t="n">
        <f aca="false">(BM11+BL11)/AX11</f>
        <v>0.000486626115069108</v>
      </c>
      <c r="BO11" s="41" t="n">
        <f aca="false">(BM11+BL11)/(BG11+BF11)</f>
        <v>0.00049577284229595</v>
      </c>
      <c r="BP11" s="7" t="s">
        <v>146</v>
      </c>
      <c r="BQ11" s="7" t="s">
        <v>101</v>
      </c>
      <c r="BR11" s="32" t="n">
        <v>20190629</v>
      </c>
      <c r="BS11" s="7" t="s">
        <v>102</v>
      </c>
      <c r="BT11" s="7" t="s">
        <v>139</v>
      </c>
      <c r="BU11" s="7" t="n">
        <v>12367</v>
      </c>
      <c r="CB11" s="7" t="n">
        <v>0</v>
      </c>
      <c r="CC11" s="7" t="n">
        <v>0</v>
      </c>
      <c r="CD11" s="7" t="n">
        <v>90</v>
      </c>
      <c r="CE11" s="7" t="n">
        <v>0</v>
      </c>
      <c r="CF11" s="12" t="n">
        <f aca="false">SUM(CB11:CE11)</f>
        <v>90</v>
      </c>
      <c r="CG11" s="42" t="n">
        <f aca="false">+CF11/BL11</f>
        <v>0.01709726443769</v>
      </c>
    </row>
    <row r="12" customFormat="false" ht="15" hidden="false" customHeight="false" outlineLevel="0" collapsed="false">
      <c r="A12" s="31" t="s">
        <v>148</v>
      </c>
      <c r="B12" s="7" t="s">
        <v>149</v>
      </c>
      <c r="C12" s="7" t="s">
        <v>150</v>
      </c>
      <c r="D12" s="3" t="n">
        <v>1</v>
      </c>
      <c r="E12" s="5" t="s">
        <v>86</v>
      </c>
      <c r="F12" s="5" t="s">
        <v>87</v>
      </c>
      <c r="G12" s="5" t="s">
        <v>88</v>
      </c>
      <c r="H12" s="32" t="n">
        <v>20190629</v>
      </c>
      <c r="K12" s="7" t="s">
        <v>89</v>
      </c>
      <c r="L12" s="7" t="s">
        <v>90</v>
      </c>
      <c r="M12" s="33" t="s">
        <v>91</v>
      </c>
      <c r="N12" s="33" t="s">
        <v>92</v>
      </c>
      <c r="O12" s="33" t="s">
        <v>93</v>
      </c>
      <c r="P12" s="8" t="s">
        <v>94</v>
      </c>
      <c r="Q12" s="34" t="s">
        <v>94</v>
      </c>
      <c r="R12" s="35" t="s">
        <v>95</v>
      </c>
      <c r="S12" s="32" t="n">
        <v>20200113</v>
      </c>
      <c r="T12" s="32" t="n">
        <v>30</v>
      </c>
      <c r="U12" s="36" t="n">
        <f aca="false">T12-(1.5+AC12)</f>
        <v>25.5588235294118</v>
      </c>
      <c r="V12" s="32" t="n">
        <v>20200114</v>
      </c>
      <c r="W12" s="7" t="n">
        <v>170</v>
      </c>
      <c r="X12" s="33" t="s">
        <v>96</v>
      </c>
      <c r="Y12" s="32" t="n">
        <v>10</v>
      </c>
      <c r="Z12" s="12" t="s">
        <v>94</v>
      </c>
      <c r="AA12" s="12" t="s">
        <v>94</v>
      </c>
      <c r="AB12" s="12" t="s">
        <v>94</v>
      </c>
      <c r="AC12" s="43" t="n">
        <v>2.94117647058823</v>
      </c>
      <c r="AD12" s="32" t="n">
        <v>0.5</v>
      </c>
      <c r="AE12" s="32" t="n">
        <v>20200129</v>
      </c>
      <c r="AF12" s="33" t="s">
        <v>96</v>
      </c>
      <c r="AG12" s="12" t="n">
        <v>11</v>
      </c>
      <c r="AH12" s="12" t="n">
        <v>28</v>
      </c>
      <c r="AI12" s="12" t="n">
        <v>15</v>
      </c>
      <c r="AJ12" s="7" t="n">
        <v>20200217</v>
      </c>
      <c r="AK12" s="7" t="s">
        <v>97</v>
      </c>
      <c r="AL12" s="12" t="n">
        <f aca="false">AH12-AI12</f>
        <v>13</v>
      </c>
      <c r="AM12" s="12" t="s">
        <v>108</v>
      </c>
      <c r="AO12" s="7" t="s">
        <v>151</v>
      </c>
      <c r="AP12" s="7" t="s">
        <v>152</v>
      </c>
      <c r="AQ12" s="7" t="n">
        <v>64.9</v>
      </c>
      <c r="AR12" s="37" t="n">
        <f aca="false">(100 * 2)/AQ12</f>
        <v>3.08166409861325</v>
      </c>
      <c r="AS12" s="37" t="n">
        <f aca="false">100-AR12</f>
        <v>96.9183359013868</v>
      </c>
      <c r="AT12" s="7" t="s">
        <v>116</v>
      </c>
      <c r="AU12" s="12" t="n">
        <v>20200901</v>
      </c>
      <c r="AV12" s="7" t="n">
        <v>20200910</v>
      </c>
      <c r="AW12" s="14" t="n">
        <v>40885578</v>
      </c>
      <c r="AX12" s="14" t="n">
        <v>38351715</v>
      </c>
      <c r="AY12" s="38" t="n">
        <f aca="false">AX12/AW12</f>
        <v>0.938025506206614</v>
      </c>
      <c r="AZ12" s="12" t="str">
        <f aca="false">CONCATENATE("preprocessing/",A12, "/outputs/salmon_hg38_100/quant.sf")</f>
        <v>preprocessing/TMRC30067/outputs/salmon_hg38_100/quant.sf</v>
      </c>
      <c r="BE12" s="12" t="str">
        <f aca="false">CONCATENATE("preprocessing/", A12, "/outputs/03hisat2_hg38_100/hg38_100_genome-paired_gene_sno_gene_ID.count.xz")</f>
        <v>preprocessing/TMRC30067/outputs/03hisat2_hg38_100/hg38_100_genome-paired_gene_sno_gene_ID.count.xz</v>
      </c>
      <c r="BF12" s="39" t="n">
        <v>31648504</v>
      </c>
      <c r="BG12" s="39" t="n">
        <v>3189481</v>
      </c>
      <c r="BH12" s="38" t="n">
        <f aca="false">(BG12+BF12)/AX12</f>
        <v>0.908381411365828</v>
      </c>
      <c r="BK12" s="12" t="str">
        <f aca="false">CONCATENATE("preprocessing/", A12, "/outputs/40hisat2_lpanamensis_v36/lpanamensis_v36_genome-paired_all_sno_gene_ID.count.xz")</f>
        <v>preprocessing/TMRC30067/outputs/40hisat2_lpanamensis_v36/lpanamensis_v36_genome-paired_all_sno_gene_ID.count.xz</v>
      </c>
      <c r="BL12" s="14" t="n">
        <v>2323906</v>
      </c>
      <c r="BM12" s="14" t="n">
        <v>186896</v>
      </c>
      <c r="BN12" s="40" t="n">
        <f aca="false">(BM12+BL12)/AX12</f>
        <v>0.0654677893804749</v>
      </c>
      <c r="BO12" s="41" t="n">
        <f aca="false">(BM12+BL12)/(BG12+BF12)</f>
        <v>0.0720708158063677</v>
      </c>
      <c r="BP12" s="7" t="s">
        <v>150</v>
      </c>
      <c r="BQ12" s="7" t="s">
        <v>101</v>
      </c>
      <c r="BR12" s="32" t="n">
        <v>20190629</v>
      </c>
      <c r="BS12" s="7" t="s">
        <v>110</v>
      </c>
      <c r="BT12" s="7" t="s">
        <v>139</v>
      </c>
      <c r="BU12" s="7" t="n">
        <v>11126</v>
      </c>
      <c r="CB12" s="7" t="n">
        <v>2</v>
      </c>
      <c r="CC12" s="7" t="n">
        <v>26</v>
      </c>
      <c r="CD12" s="44" t="n">
        <v>38310</v>
      </c>
      <c r="CE12" s="7" t="n">
        <v>0</v>
      </c>
      <c r="CF12" s="12" t="n">
        <f aca="false">SUM(CB12:CE12)</f>
        <v>38338</v>
      </c>
      <c r="CG12" s="42" t="n">
        <f aca="false">+CF12/BL12</f>
        <v>0.0164972249307846</v>
      </c>
    </row>
    <row r="13" customFormat="false" ht="15" hidden="false" customHeight="false" outlineLevel="0" collapsed="false">
      <c r="A13" s="31" t="s">
        <v>153</v>
      </c>
      <c r="B13" s="7" t="s">
        <v>154</v>
      </c>
      <c r="C13" s="7" t="s">
        <v>155</v>
      </c>
      <c r="D13" s="3" t="n">
        <v>1</v>
      </c>
      <c r="E13" s="5" t="s">
        <v>86</v>
      </c>
      <c r="F13" s="5" t="s">
        <v>87</v>
      </c>
      <c r="G13" s="5" t="s">
        <v>88</v>
      </c>
      <c r="H13" s="32" t="n">
        <v>20190629</v>
      </c>
      <c r="K13" s="7" t="s">
        <v>89</v>
      </c>
      <c r="L13" s="7" t="s">
        <v>90</v>
      </c>
      <c r="M13" s="33" t="s">
        <v>91</v>
      </c>
      <c r="N13" s="33" t="s">
        <v>92</v>
      </c>
      <c r="O13" s="33" t="s">
        <v>93</v>
      </c>
      <c r="P13" s="8" t="s">
        <v>94</v>
      </c>
      <c r="Q13" s="34" t="s">
        <v>94</v>
      </c>
      <c r="R13" s="35" t="s">
        <v>95</v>
      </c>
      <c r="S13" s="32" t="n">
        <v>20200113</v>
      </c>
      <c r="T13" s="32" t="n">
        <v>30</v>
      </c>
      <c r="U13" s="36" t="n">
        <f aca="false">T13-(1.5+AC13)</f>
        <v>21.6506849315069</v>
      </c>
      <c r="V13" s="32" t="n">
        <v>20200128</v>
      </c>
      <c r="W13" s="7" t="n">
        <v>73</v>
      </c>
      <c r="X13" s="33" t="s">
        <v>96</v>
      </c>
      <c r="Y13" s="33" t="s">
        <v>156</v>
      </c>
      <c r="Z13" s="12" t="s">
        <v>94</v>
      </c>
      <c r="AA13" s="12" t="s">
        <v>94</v>
      </c>
      <c r="AB13" s="12" t="s">
        <v>94</v>
      </c>
      <c r="AC13" s="43" t="n">
        <v>6.84931506849315</v>
      </c>
      <c r="AD13" s="32" t="n">
        <v>0.5</v>
      </c>
      <c r="AE13" s="32" t="n">
        <v>20200129</v>
      </c>
      <c r="AF13" s="33" t="s">
        <v>96</v>
      </c>
      <c r="AG13" s="33" t="n">
        <v>14</v>
      </c>
      <c r="AH13" s="12" t="n">
        <v>28</v>
      </c>
      <c r="AI13" s="12" t="n">
        <v>15</v>
      </c>
      <c r="AJ13" s="7" t="n">
        <v>20200217</v>
      </c>
      <c r="AK13" s="7" t="s">
        <v>97</v>
      </c>
      <c r="AL13" s="12" t="n">
        <f aca="false">AH13-AI13</f>
        <v>13</v>
      </c>
      <c r="AM13" s="5" t="s">
        <v>98</v>
      </c>
      <c r="AP13" s="7" t="s">
        <v>157</v>
      </c>
      <c r="AQ13" s="7" t="n">
        <v>103</v>
      </c>
      <c r="AR13" s="37" t="n">
        <f aca="false">(100 * 2)/AQ13</f>
        <v>1.94174757281553</v>
      </c>
      <c r="AS13" s="37" t="n">
        <f aca="false">100-AR13</f>
        <v>98.0582524271845</v>
      </c>
      <c r="AT13" s="7" t="s">
        <v>116</v>
      </c>
      <c r="AU13" s="12" t="n">
        <v>20200901</v>
      </c>
      <c r="AV13" s="7" t="n">
        <v>20200910</v>
      </c>
      <c r="AW13" s="14" t="n">
        <v>73194563</v>
      </c>
      <c r="AX13" s="14" t="n">
        <v>68867549</v>
      </c>
      <c r="AY13" s="38" t="n">
        <f aca="false">AX13/AW13</f>
        <v>0.940883395942947</v>
      </c>
      <c r="AZ13" s="12" t="str">
        <f aca="false">CONCATENATE("preprocessing/",A13, "/outputs/salmon_hg38_100/quant.sf")</f>
        <v>preprocessing/TMRC30069/outputs/salmon_hg38_100/quant.sf</v>
      </c>
      <c r="BE13" s="12" t="str">
        <f aca="false">CONCATENATE("preprocessing/", A13, "/outputs/03hisat2_hg38_100/hg38_100_genome-paired_gene_sno_gene_ID.count.xz")</f>
        <v>preprocessing/TMRC30069/outputs/03hisat2_hg38_100/hg38_100_genome-paired_gene_sno_gene_ID.count.xz</v>
      </c>
      <c r="BF13" s="39" t="n">
        <v>60561214</v>
      </c>
      <c r="BG13" s="39" t="n">
        <v>6379533</v>
      </c>
      <c r="BH13" s="38" t="n">
        <f aca="false">(BG13+BF13)/AX13</f>
        <v>0.972021626615462</v>
      </c>
      <c r="BK13" s="12" t="str">
        <f aca="false">CONCATENATE("preprocessing/", A13, "/outputs/40hisat2_lpanamensis_v36/lpanamensis_v36_genome-paired_all_sno_gene_ID.count.xz")</f>
        <v>preprocessing/TMRC30069/outputs/40hisat2_lpanamensis_v36/lpanamensis_v36_genome-paired_all_sno_gene_ID.count.xz</v>
      </c>
      <c r="BL13" s="14" t="n">
        <v>397108</v>
      </c>
      <c r="BM13" s="14" t="n">
        <v>28622</v>
      </c>
      <c r="BN13" s="40" t="n">
        <f aca="false">(BM13+BL13)/AX13</f>
        <v>0.00618186658566867</v>
      </c>
      <c r="BO13" s="41" t="n">
        <f aca="false">(BM13+BL13)/(BG13+BF13)</f>
        <v>0.00635980354387142</v>
      </c>
      <c r="BP13" s="7" t="s">
        <v>155</v>
      </c>
      <c r="BQ13" s="7" t="s">
        <v>101</v>
      </c>
      <c r="BR13" s="32" t="n">
        <v>20190629</v>
      </c>
      <c r="BS13" s="7" t="s">
        <v>102</v>
      </c>
      <c r="BT13" s="7" t="s">
        <v>103</v>
      </c>
      <c r="BU13" s="7" t="n">
        <v>12251</v>
      </c>
      <c r="CB13" s="7" t="n">
        <v>0</v>
      </c>
      <c r="CC13" s="7" t="n">
        <v>4</v>
      </c>
      <c r="CD13" s="7" t="n">
        <v>6357</v>
      </c>
      <c r="CE13" s="7" t="n">
        <v>0</v>
      </c>
      <c r="CF13" s="12" t="n">
        <f aca="false">SUM(CB13:CE13)</f>
        <v>6361</v>
      </c>
      <c r="CG13" s="42" t="n">
        <f aca="false">+CF13/BL13</f>
        <v>0.0160183123986422</v>
      </c>
    </row>
    <row r="14" customFormat="false" ht="15" hidden="false" customHeight="false" outlineLevel="0" collapsed="false">
      <c r="A14" s="46" t="s">
        <v>158</v>
      </c>
      <c r="B14" s="7" t="s">
        <v>159</v>
      </c>
      <c r="C14" s="7" t="s">
        <v>160</v>
      </c>
      <c r="D14" s="3" t="n">
        <v>1</v>
      </c>
      <c r="E14" s="5" t="s">
        <v>86</v>
      </c>
      <c r="F14" s="5" t="s">
        <v>87</v>
      </c>
      <c r="G14" s="5" t="s">
        <v>88</v>
      </c>
      <c r="H14" s="32" t="n">
        <v>20190629</v>
      </c>
      <c r="K14" s="7" t="s">
        <v>89</v>
      </c>
      <c r="L14" s="7" t="s">
        <v>90</v>
      </c>
      <c r="M14" s="33" t="s">
        <v>91</v>
      </c>
      <c r="N14" s="33" t="s">
        <v>92</v>
      </c>
      <c r="O14" s="33" t="s">
        <v>93</v>
      </c>
      <c r="P14" s="8" t="s">
        <v>94</v>
      </c>
      <c r="Q14" s="34" t="s">
        <v>94</v>
      </c>
      <c r="R14" s="35" t="s">
        <v>95</v>
      </c>
      <c r="S14" s="32" t="n">
        <v>20200113</v>
      </c>
      <c r="T14" s="32" t="n">
        <v>30</v>
      </c>
      <c r="U14" s="36" t="n">
        <f aca="false">T14-(1.5+AC14)</f>
        <v>25.2948717948718</v>
      </c>
      <c r="V14" s="32" t="n">
        <v>20200114</v>
      </c>
      <c r="W14" s="7" t="n">
        <v>156</v>
      </c>
      <c r="X14" s="33" t="s">
        <v>96</v>
      </c>
      <c r="Y14" s="32" t="n">
        <v>10</v>
      </c>
      <c r="Z14" s="12" t="s">
        <v>94</v>
      </c>
      <c r="AA14" s="12" t="s">
        <v>94</v>
      </c>
      <c r="AB14" s="12" t="s">
        <v>94</v>
      </c>
      <c r="AC14" s="43" t="n">
        <v>3.20512820512821</v>
      </c>
      <c r="AD14" s="32" t="n">
        <v>0.5</v>
      </c>
      <c r="AE14" s="32" t="n">
        <v>20200129</v>
      </c>
      <c r="AF14" s="33" t="s">
        <v>96</v>
      </c>
      <c r="AG14" s="33" t="n">
        <v>12</v>
      </c>
      <c r="AH14" s="12" t="n">
        <v>28</v>
      </c>
      <c r="AI14" s="12" t="n">
        <v>15</v>
      </c>
      <c r="AJ14" s="7" t="n">
        <v>20200217</v>
      </c>
      <c r="AK14" s="7" t="s">
        <v>97</v>
      </c>
      <c r="AL14" s="12" t="n">
        <f aca="false">AH14-AI14</f>
        <v>13</v>
      </c>
      <c r="AM14" s="5" t="s">
        <v>98</v>
      </c>
      <c r="AO14" s="7" t="s">
        <v>151</v>
      </c>
      <c r="AP14" s="7" t="s">
        <v>161</v>
      </c>
      <c r="AQ14" s="7" t="n">
        <v>55.4</v>
      </c>
      <c r="AR14" s="37" t="n">
        <f aca="false">(100 * 4)/AQ14</f>
        <v>7.2202166064982</v>
      </c>
      <c r="AS14" s="37" t="n">
        <f aca="false">100-AR14</f>
        <v>92.7797833935018</v>
      </c>
      <c r="AU14" s="7" t="n">
        <v>20210601</v>
      </c>
      <c r="AV14" s="7" t="n">
        <v>20210610</v>
      </c>
      <c r="AW14" s="14" t="n">
        <v>14345695</v>
      </c>
      <c r="AX14" s="14" t="n">
        <v>12478129</v>
      </c>
      <c r="AY14" s="38" t="n">
        <f aca="false">AX14/AW14</f>
        <v>0.869816972966454</v>
      </c>
      <c r="AZ14" s="12" t="str">
        <f aca="false">CONCATENATE("preprocessing/",A14, "/outputs/salmon_hg38_100/quant.sf")</f>
        <v>preprocessing/TMRC30117/outputs/salmon_hg38_100/quant.sf</v>
      </c>
      <c r="BE14" s="12" t="str">
        <f aca="false">CONCATENATE("preprocessing/", A14, "/outputs/03hisat2_hg38_100/hg38_100_genome-paired_gene_sno_gene_ID.count.xz")</f>
        <v>preprocessing/TMRC30117/outputs/03hisat2_hg38_100/hg38_100_genome-paired_gene_sno_gene_ID.count.xz</v>
      </c>
      <c r="BF14" s="39" t="n">
        <v>11698249</v>
      </c>
      <c r="BG14" s="39" t="n">
        <v>559309</v>
      </c>
      <c r="BH14" s="38" t="n">
        <f aca="false">(BG14+BF14)/AX14</f>
        <v>0.9823233915918</v>
      </c>
      <c r="BK14" s="12" t="str">
        <f aca="false">CONCATENATE("preprocessing/", A14, "/outputs/40hisat2_lpanamensis_v36/lpanamensis_v36_genome-paired_all_sno_gene_ID.count.xz")</f>
        <v>preprocessing/TMRC30117/outputs/40hisat2_lpanamensis_v36/lpanamensis_v36_genome-paired_all_sno_gene_ID.count.xz</v>
      </c>
      <c r="BL14" s="14" t="n">
        <v>2351</v>
      </c>
      <c r="BM14" s="14" t="n">
        <v>149</v>
      </c>
      <c r="BN14" s="40" t="n">
        <f aca="false">(BM14+BL14)/AX14</f>
        <v>0.000200350549349185</v>
      </c>
      <c r="BO14" s="41" t="n">
        <f aca="false">(BM14+BL14)/(BG14+BF14)</f>
        <v>0.000203955796089237</v>
      </c>
      <c r="BP14" s="7" t="s">
        <v>160</v>
      </c>
      <c r="BQ14" s="7" t="s">
        <v>101</v>
      </c>
      <c r="BR14" s="32" t="n">
        <v>20190629</v>
      </c>
      <c r="BS14" s="7" t="s">
        <v>102</v>
      </c>
      <c r="BT14" s="7" t="s">
        <v>139</v>
      </c>
      <c r="BU14" s="7" t="n">
        <v>11126</v>
      </c>
      <c r="CB14" s="7" t="n">
        <v>0</v>
      </c>
      <c r="CC14" s="7" t="n">
        <v>0</v>
      </c>
      <c r="CD14" s="7" t="n">
        <v>26</v>
      </c>
      <c r="CE14" s="7" t="n">
        <v>0</v>
      </c>
      <c r="CF14" s="12" t="n">
        <f aca="false">SUM(CB14:CE14)</f>
        <v>26</v>
      </c>
      <c r="CG14" s="12" t="n">
        <f aca="false">+CF14/BL14</f>
        <v>0.0110591237771161</v>
      </c>
    </row>
    <row r="15" customFormat="false" ht="15" hidden="false" customHeight="false" outlineLevel="0" collapsed="false">
      <c r="A15" s="31" t="s">
        <v>162</v>
      </c>
      <c r="B15" s="7" t="s">
        <v>163</v>
      </c>
      <c r="C15" s="7" t="s">
        <v>164</v>
      </c>
      <c r="D15" s="3" t="n">
        <v>1</v>
      </c>
      <c r="E15" s="5" t="s">
        <v>86</v>
      </c>
      <c r="F15" s="5" t="s">
        <v>87</v>
      </c>
      <c r="G15" s="5" t="s">
        <v>88</v>
      </c>
      <c r="H15" s="32" t="n">
        <v>20190629</v>
      </c>
      <c r="K15" s="7" t="s">
        <v>89</v>
      </c>
      <c r="L15" s="7" t="s">
        <v>90</v>
      </c>
      <c r="M15" s="33" t="s">
        <v>91</v>
      </c>
      <c r="N15" s="33" t="s">
        <v>92</v>
      </c>
      <c r="O15" s="33" t="s">
        <v>93</v>
      </c>
      <c r="P15" s="8" t="s">
        <v>94</v>
      </c>
      <c r="Q15" s="34" t="s">
        <v>94</v>
      </c>
      <c r="R15" s="35" t="s">
        <v>95</v>
      </c>
      <c r="S15" s="32" t="n">
        <v>20200113</v>
      </c>
      <c r="T15" s="32" t="n">
        <v>30</v>
      </c>
      <c r="U15" s="36" t="n">
        <f aca="false">T15-(1.5+AC15)</f>
        <v>25.7</v>
      </c>
      <c r="V15" s="32" t="n">
        <v>20200114</v>
      </c>
      <c r="W15" s="7" t="n">
        <v>254</v>
      </c>
      <c r="X15" s="33" t="s">
        <v>96</v>
      </c>
      <c r="Y15" s="32" t="s">
        <v>165</v>
      </c>
      <c r="Z15" s="12" t="s">
        <v>94</v>
      </c>
      <c r="AA15" s="12" t="s">
        <v>94</v>
      </c>
      <c r="AB15" s="12" t="s">
        <v>94</v>
      </c>
      <c r="AC15" s="43" t="n">
        <v>2.8</v>
      </c>
      <c r="AD15" s="32" t="n">
        <v>0.7</v>
      </c>
      <c r="AE15" s="32" t="n">
        <v>20201221</v>
      </c>
      <c r="AF15" s="33" t="s">
        <v>96</v>
      </c>
      <c r="AG15" s="12" t="n">
        <v>7</v>
      </c>
      <c r="AH15" s="12" t="n">
        <v>28</v>
      </c>
      <c r="AI15" s="12" t="n">
        <v>15</v>
      </c>
      <c r="AJ15" s="7" t="n">
        <v>20210104</v>
      </c>
      <c r="AK15" s="7" t="s">
        <v>97</v>
      </c>
      <c r="AM15" s="12" t="s">
        <v>108</v>
      </c>
      <c r="AN15" s="33"/>
      <c r="AP15" s="12" t="s">
        <v>166</v>
      </c>
      <c r="AQ15" s="7" t="n">
        <v>22.1</v>
      </c>
      <c r="AT15" s="5" t="s">
        <v>167</v>
      </c>
      <c r="AU15" s="7" t="n">
        <v>20210601</v>
      </c>
      <c r="AV15" s="7" t="n">
        <v>20210610</v>
      </c>
      <c r="AW15" s="14" t="n">
        <v>21118517</v>
      </c>
      <c r="AX15" s="14" t="n">
        <v>17232047</v>
      </c>
      <c r="AY15" s="38" t="n">
        <f aca="false">AX15/AW15</f>
        <v>0.815968611811142</v>
      </c>
      <c r="AZ15" s="12" t="str">
        <f aca="false">CONCATENATE("preprocessing/",A15, "/outputs/salmon_hg38_100/quant.sf")</f>
        <v>preprocessing/TMRC30162/outputs/salmon_hg38_100/quant.sf</v>
      </c>
      <c r="BE15" s="12" t="str">
        <f aca="false">CONCATENATE("preprocessing/", A15, "/outputs/03hisat2_hg38_100/hg38_100_genome-paired_gene_sno_gene_ID.count.xz")</f>
        <v>preprocessing/TMRC30162/outputs/03hisat2_hg38_100/hg38_100_genome-paired_gene_sno_gene_ID.count.xz</v>
      </c>
      <c r="BF15" s="39" t="n">
        <v>13519736</v>
      </c>
      <c r="BG15" s="39" t="n">
        <v>605198</v>
      </c>
      <c r="BH15" s="38" t="n">
        <f aca="false">(BG15+BF15)/AX15</f>
        <v>0.819689848803221</v>
      </c>
      <c r="BK15" s="12" t="str">
        <f aca="false">CONCATENATE("preprocessing/", A15, "/outputs/40hisat2_lpanamensis_v36/lpanamensis_v36_genome-paired_all_sno_gene_ID.count.xz")</f>
        <v>preprocessing/TMRC30162/outputs/40hisat2_lpanamensis_v36/lpanamensis_v36_genome-paired_all_sno_gene_ID.count.xz</v>
      </c>
      <c r="BL15" s="14" t="n">
        <v>2019670</v>
      </c>
      <c r="BM15" s="14" t="n">
        <v>174658</v>
      </c>
      <c r="BN15" s="40" t="n">
        <f aca="false">(BM15+BL15)/AX15</f>
        <v>0.12733994980399</v>
      </c>
      <c r="BO15" s="41" t="n">
        <f aca="false">(BM15+BL15)/(BG15+BF15)</f>
        <v>0.155351380756894</v>
      </c>
      <c r="BP15" s="7" t="s">
        <v>164</v>
      </c>
      <c r="BQ15" s="7" t="s">
        <v>101</v>
      </c>
      <c r="BR15" s="32" t="n">
        <v>20190629</v>
      </c>
      <c r="BS15" s="7" t="s">
        <v>110</v>
      </c>
      <c r="BT15" s="7" t="s">
        <v>139</v>
      </c>
      <c r="BU15" s="7" t="n">
        <v>12367</v>
      </c>
      <c r="CB15" s="7" t="n">
        <v>0</v>
      </c>
      <c r="CC15" s="7" t="n">
        <v>112</v>
      </c>
      <c r="CD15" s="44" t="n">
        <v>40326</v>
      </c>
      <c r="CE15" s="7" t="n">
        <v>2</v>
      </c>
      <c r="CF15" s="12" t="n">
        <f aca="false">SUM(CB15:CE15)</f>
        <v>40440</v>
      </c>
      <c r="CG15" s="12" t="n">
        <f aca="false">+CF15/BL15</f>
        <v>0.0200230730762946</v>
      </c>
    </row>
    <row r="16" customFormat="false" ht="15" hidden="false" customHeight="false" outlineLevel="0" collapsed="false">
      <c r="A16" s="1" t="s">
        <v>168</v>
      </c>
      <c r="B16" s="5" t="s">
        <v>169</v>
      </c>
      <c r="C16" s="5" t="s">
        <v>170</v>
      </c>
      <c r="D16" s="5" t="n">
        <v>1</v>
      </c>
      <c r="E16" s="5" t="s">
        <v>86</v>
      </c>
      <c r="F16" s="5" t="s">
        <v>171</v>
      </c>
      <c r="G16" s="5" t="s">
        <v>88</v>
      </c>
      <c r="H16" s="47" t="n">
        <v>20210813</v>
      </c>
      <c r="I16" s="5"/>
      <c r="J16" s="5"/>
      <c r="K16" s="5" t="s">
        <v>89</v>
      </c>
      <c r="L16" s="7" t="s">
        <v>172</v>
      </c>
      <c r="M16" s="32" t="s">
        <v>91</v>
      </c>
      <c r="N16" s="32" t="s">
        <v>92</v>
      </c>
      <c r="O16" s="32" t="s">
        <v>93</v>
      </c>
      <c r="P16" s="5" t="s">
        <v>94</v>
      </c>
      <c r="Q16" s="5" t="s">
        <v>94</v>
      </c>
      <c r="R16" s="32" t="s">
        <v>95</v>
      </c>
      <c r="S16" s="5" t="n">
        <v>20211221</v>
      </c>
      <c r="T16" s="5" t="n">
        <v>30</v>
      </c>
      <c r="U16" s="5" t="n">
        <f aca="false">(T16-1.5)-AC16</f>
        <v>22.2</v>
      </c>
      <c r="V16" s="5" t="n">
        <v>20211221</v>
      </c>
      <c r="W16" s="5" t="s">
        <v>173</v>
      </c>
      <c r="X16" s="5" t="s">
        <v>173</v>
      </c>
      <c r="Y16" s="5" t="s">
        <v>173</v>
      </c>
      <c r="Z16" s="5" t="n">
        <v>79.33</v>
      </c>
      <c r="AA16" s="5" t="s">
        <v>174</v>
      </c>
      <c r="AB16" s="5" t="n">
        <v>1.54</v>
      </c>
      <c r="AC16" s="5" t="n">
        <v>6.3</v>
      </c>
      <c r="AD16" s="5" t="n">
        <v>500</v>
      </c>
      <c r="AE16" s="5" t="n">
        <v>20211223</v>
      </c>
      <c r="AF16" s="5" t="s">
        <v>96</v>
      </c>
      <c r="AG16" s="5" t="n">
        <v>25</v>
      </c>
      <c r="AH16" s="5" t="n">
        <v>28</v>
      </c>
      <c r="AI16" s="5" t="n">
        <v>15</v>
      </c>
      <c r="AJ16" s="5" t="n">
        <v>20220103</v>
      </c>
      <c r="AK16" s="7" t="s">
        <v>97</v>
      </c>
      <c r="AM16" s="12" t="s">
        <v>108</v>
      </c>
      <c r="AW16" s="14" t="n">
        <v>22086727</v>
      </c>
      <c r="AX16" s="14" t="n">
        <v>19878828</v>
      </c>
      <c r="AY16" s="38" t="n">
        <f aca="false">AX16/AW16</f>
        <v>0.900035030088433</v>
      </c>
      <c r="AZ16" s="12" t="str">
        <f aca="false">CONCATENATE("preprocessing/",A16, "/outputs/salmon_hg38_100/quant.sf")</f>
        <v>preprocessing/TMRC30243/outputs/salmon_hg38_100/quant.sf</v>
      </c>
      <c r="BE16" s="12" t="str">
        <f aca="false">CONCATENATE("preprocessing/", A16, "/outputs/03hisat2_hg38_100/hg38_100_genome-paired_gene_sno_gene_ID.count.xz")</f>
        <v>preprocessing/TMRC30243/outputs/03hisat2_hg38_100/hg38_100_genome-paired_gene_sno_gene_ID.count.xz</v>
      </c>
      <c r="BF16" s="39" t="n">
        <v>15475628</v>
      </c>
      <c r="BG16" s="39" t="n">
        <v>530022</v>
      </c>
      <c r="BH16" s="38" t="n">
        <f aca="false">(BG16+BF16)/AX16</f>
        <v>0.805160646291622</v>
      </c>
      <c r="BL16" s="14" t="n">
        <v>2858730</v>
      </c>
      <c r="BM16" s="14" t="n">
        <v>233082</v>
      </c>
      <c r="BN16" s="40" t="n">
        <f aca="false">(BM16+BL16)/AX16</f>
        <v>0.155532911698818</v>
      </c>
      <c r="BP16" s="5" t="s">
        <v>170</v>
      </c>
      <c r="BQ16" s="7" t="s">
        <v>101</v>
      </c>
      <c r="BR16" s="47" t="n">
        <v>20210813</v>
      </c>
      <c r="BS16" s="7" t="s">
        <v>110</v>
      </c>
      <c r="BT16" s="7" t="s">
        <v>139</v>
      </c>
      <c r="BU16" s="7" t="n">
        <v>10763</v>
      </c>
      <c r="CB16" s="7" t="n">
        <v>6</v>
      </c>
      <c r="CC16" s="7" t="n">
        <v>36</v>
      </c>
      <c r="CD16" s="44" t="n">
        <v>57402</v>
      </c>
      <c r="CE16" s="7" t="n">
        <v>0</v>
      </c>
      <c r="CF16" s="12" t="n">
        <f aca="false">SUM(CB16:CE16)</f>
        <v>57444</v>
      </c>
      <c r="CG16" s="12" t="n">
        <f aca="false">+CF16/BL16</f>
        <v>0.0200942376509849</v>
      </c>
    </row>
    <row r="17" customFormat="false" ht="15" hidden="false" customHeight="false" outlineLevel="0" collapsed="false">
      <c r="A17" s="1" t="s">
        <v>175</v>
      </c>
      <c r="B17" s="5" t="s">
        <v>176</v>
      </c>
      <c r="C17" s="5" t="s">
        <v>177</v>
      </c>
      <c r="D17" s="5" t="n">
        <v>1</v>
      </c>
      <c r="E17" s="5" t="s">
        <v>86</v>
      </c>
      <c r="F17" s="5" t="s">
        <v>87</v>
      </c>
      <c r="G17" s="5" t="s">
        <v>88</v>
      </c>
      <c r="H17" s="47" t="n">
        <v>20210813</v>
      </c>
      <c r="I17" s="5"/>
      <c r="J17" s="5"/>
      <c r="K17" s="5" t="s">
        <v>89</v>
      </c>
      <c r="L17" s="7" t="s">
        <v>172</v>
      </c>
      <c r="M17" s="32" t="s">
        <v>91</v>
      </c>
      <c r="N17" s="32" t="s">
        <v>92</v>
      </c>
      <c r="O17" s="32" t="s">
        <v>93</v>
      </c>
      <c r="P17" s="5" t="s">
        <v>94</v>
      </c>
      <c r="Q17" s="5" t="s">
        <v>94</v>
      </c>
      <c r="R17" s="32" t="s">
        <v>95</v>
      </c>
      <c r="S17" s="5" t="n">
        <v>20210831</v>
      </c>
      <c r="T17" s="5" t="n">
        <v>30</v>
      </c>
      <c r="U17" s="5" t="n">
        <v>21.1</v>
      </c>
      <c r="V17" s="5" t="n">
        <v>20210914</v>
      </c>
      <c r="W17" s="5" t="s">
        <v>173</v>
      </c>
      <c r="X17" s="5" t="s">
        <v>173</v>
      </c>
      <c r="Y17" s="5" t="s">
        <v>173</v>
      </c>
      <c r="Z17" s="5" t="n">
        <v>81.18</v>
      </c>
      <c r="AA17" s="5" t="n">
        <v>2.02</v>
      </c>
      <c r="AB17" s="5" t="n">
        <v>1.79</v>
      </c>
      <c r="AC17" s="5" t="n">
        <v>7.4</v>
      </c>
      <c r="AD17" s="5" t="n">
        <v>600</v>
      </c>
      <c r="AE17" s="5"/>
      <c r="AF17" s="5"/>
      <c r="AG17" s="5" t="n">
        <v>27</v>
      </c>
      <c r="AH17" s="5" t="n">
        <v>28</v>
      </c>
      <c r="AI17" s="5" t="n">
        <v>15</v>
      </c>
      <c r="AJ17" s="5" t="n">
        <v>20211012</v>
      </c>
      <c r="AK17" s="7" t="s">
        <v>97</v>
      </c>
      <c r="AM17" s="12" t="s">
        <v>98</v>
      </c>
      <c r="AW17" s="14" t="n">
        <v>21299488</v>
      </c>
      <c r="AX17" s="14" t="n">
        <v>19476608</v>
      </c>
      <c r="AY17" s="38" t="n">
        <f aca="false">AX17/AW17</f>
        <v>0.914416722129659</v>
      </c>
      <c r="AZ17" s="12" t="str">
        <f aca="false">CONCATENATE("preprocessing/",A17, "/outputs/salmon_hg38_100/quant.sf")</f>
        <v>preprocessing/TMRC30244/outputs/salmon_hg38_100/quant.sf</v>
      </c>
      <c r="BE17" s="12" t="str">
        <f aca="false">CONCATENATE("preprocessing/", A17, "/outputs/03hisat2_hg38_100/hg38_100_genome-paired_gene_sno_gene_ID.count.xz")</f>
        <v>preprocessing/TMRC30244/outputs/03hisat2_hg38_100/hg38_100_genome-paired_gene_sno_gene_ID.count.xz</v>
      </c>
      <c r="BF17" s="39" t="n">
        <v>18505187</v>
      </c>
      <c r="BG17" s="39" t="n">
        <v>654651</v>
      </c>
      <c r="BH17" s="38" t="n">
        <f aca="false">(BG17+BF17)/AX17</f>
        <v>0.983735874337051</v>
      </c>
      <c r="BK17" s="12" t="str">
        <f aca="false">CONCATENATE("preprocessing/", A17, "/outputs/40hisat2_lpanamensis_v36/lpanamensis_v36_genome-paired_all_sno_gene_ID.count.xz")</f>
        <v>preprocessing/TMRC30244/outputs/40hisat2_lpanamensis_v36/lpanamensis_v36_genome-paired_all_sno_gene_ID.count.xz</v>
      </c>
      <c r="BL17" s="14" t="n">
        <v>2580</v>
      </c>
      <c r="BM17" s="14" t="n">
        <v>248</v>
      </c>
      <c r="BN17" s="40" t="n">
        <f aca="false">(BM17+BL17)/AX17</f>
        <v>0.000145199821241974</v>
      </c>
      <c r="BP17" s="5" t="s">
        <v>177</v>
      </c>
      <c r="BQ17" s="7" t="s">
        <v>101</v>
      </c>
      <c r="BR17" s="47" t="n">
        <v>20210813</v>
      </c>
      <c r="BS17" s="7" t="s">
        <v>102</v>
      </c>
      <c r="BT17" s="7" t="s">
        <v>139</v>
      </c>
      <c r="BU17" s="7" t="n">
        <v>10763</v>
      </c>
      <c r="CB17" s="7" t="n">
        <v>0</v>
      </c>
      <c r="CC17" s="7" t="n">
        <v>1</v>
      </c>
      <c r="CD17" s="7" t="n">
        <v>51</v>
      </c>
      <c r="CE17" s="7" t="n">
        <v>0</v>
      </c>
      <c r="CF17" s="12" t="n">
        <f aca="false">SUM(CB17:CE17)</f>
        <v>52</v>
      </c>
      <c r="CG17" s="42" t="n">
        <f aca="false">+CF17/BL17</f>
        <v>0.0201550387596899</v>
      </c>
    </row>
    <row r="18" customFormat="false" ht="15" hidden="false" customHeight="false" outlineLevel="0" collapsed="false">
      <c r="A18" s="1" t="s">
        <v>178</v>
      </c>
      <c r="B18" s="5" t="s">
        <v>179</v>
      </c>
      <c r="C18" s="5" t="s">
        <v>180</v>
      </c>
      <c r="D18" s="5" t="n">
        <v>1</v>
      </c>
      <c r="E18" s="5" t="s">
        <v>86</v>
      </c>
      <c r="F18" s="5" t="s">
        <v>87</v>
      </c>
      <c r="G18" s="5" t="s">
        <v>88</v>
      </c>
      <c r="H18" s="47" t="n">
        <v>20210813</v>
      </c>
      <c r="I18" s="5"/>
      <c r="J18" s="5"/>
      <c r="K18" s="5" t="s">
        <v>89</v>
      </c>
      <c r="L18" s="7" t="s">
        <v>172</v>
      </c>
      <c r="M18" s="32" t="s">
        <v>91</v>
      </c>
      <c r="N18" s="32" t="s">
        <v>92</v>
      </c>
      <c r="O18" s="32" t="s">
        <v>93</v>
      </c>
      <c r="P18" s="5" t="s">
        <v>94</v>
      </c>
      <c r="Q18" s="5" t="s">
        <v>94</v>
      </c>
      <c r="R18" s="32" t="s">
        <v>95</v>
      </c>
      <c r="S18" s="5" t="n">
        <v>20210831</v>
      </c>
      <c r="T18" s="5" t="n">
        <v>30</v>
      </c>
      <c r="U18" s="5" t="n">
        <v>22.7</v>
      </c>
      <c r="V18" s="5" t="n">
        <v>20211111</v>
      </c>
      <c r="W18" s="5" t="n">
        <v>171</v>
      </c>
      <c r="X18" s="5" t="s">
        <v>96</v>
      </c>
      <c r="Y18" s="5" t="n">
        <v>8.6</v>
      </c>
      <c r="Z18" s="5" t="s">
        <v>173</v>
      </c>
      <c r="AA18" s="5" t="s">
        <v>173</v>
      </c>
      <c r="AB18" s="5" t="s">
        <v>173</v>
      </c>
      <c r="AC18" s="5" t="n">
        <v>4.7</v>
      </c>
      <c r="AD18" s="5" t="n">
        <v>800</v>
      </c>
      <c r="AE18" s="5" t="n">
        <v>20211210</v>
      </c>
      <c r="AF18" s="5" t="s">
        <v>96</v>
      </c>
      <c r="AG18" s="5" t="n">
        <v>20</v>
      </c>
      <c r="AH18" s="5" t="n">
        <v>28</v>
      </c>
      <c r="AI18" s="5" t="n">
        <v>15</v>
      </c>
      <c r="AJ18" s="5" t="n">
        <v>20220103</v>
      </c>
      <c r="AK18" s="7" t="s">
        <v>97</v>
      </c>
      <c r="AM18" s="12" t="s">
        <v>108</v>
      </c>
      <c r="AW18" s="14" t="n">
        <v>24848371</v>
      </c>
      <c r="AX18" s="14" t="n">
        <v>22859530</v>
      </c>
      <c r="AY18" s="38" t="n">
        <f aca="false">AX18/AW18</f>
        <v>0.919960910113585</v>
      </c>
      <c r="AZ18" s="12" t="str">
        <f aca="false">CONCATENATE("preprocessing/",A18, "/outputs/salmon_hg38_100/quant.sf")</f>
        <v>preprocessing/TMRC30245/outputs/salmon_hg38_100/quant.sf</v>
      </c>
      <c r="BE18" s="12" t="str">
        <f aca="false">CONCATENATE("preprocessing/", A18, "/outputs/03hisat2_hg38_100/hg38_100_genome-paired_gene_sno_gene_ID.count.xz")</f>
        <v>preprocessing/TMRC30245/outputs/03hisat2_hg38_100/hg38_100_genome-paired_gene_sno_gene_ID.count.xz</v>
      </c>
      <c r="BF18" s="39" t="n">
        <v>18878103</v>
      </c>
      <c r="BG18" s="39" t="n">
        <v>676394</v>
      </c>
      <c r="BH18" s="38" t="n">
        <f aca="false">(BG18+BF18)/AX18</f>
        <v>0.855419905833585</v>
      </c>
      <c r="BK18" s="12" t="str">
        <f aca="false">CONCATENATE("preprocessing/", A18, "/outputs/40hisat2_lpanamensis_v36/lpanamensis_v36_genome-paired_all_sno_gene_ID.count.xz")</f>
        <v>preprocessing/TMRC30245/outputs/40hisat2_lpanamensis_v36/lpanamensis_v36_genome-paired_all_sno_gene_ID.count.xz</v>
      </c>
      <c r="BL18" s="14" t="n">
        <v>2436612</v>
      </c>
      <c r="BM18" s="14" t="n">
        <v>186835</v>
      </c>
      <c r="BN18" s="40" t="n">
        <f aca="false">(BM18+BL18)/AX18</f>
        <v>0.114763820603486</v>
      </c>
      <c r="BP18" s="5" t="s">
        <v>180</v>
      </c>
      <c r="BQ18" s="7" t="s">
        <v>101</v>
      </c>
      <c r="BR18" s="47" t="n">
        <v>20210813</v>
      </c>
      <c r="BS18" s="7" t="s">
        <v>110</v>
      </c>
      <c r="BT18" s="7" t="s">
        <v>139</v>
      </c>
      <c r="BU18" s="7" t="n">
        <v>10977</v>
      </c>
      <c r="CB18" s="7" t="n">
        <v>1</v>
      </c>
      <c r="CC18" s="7" t="n">
        <v>230</v>
      </c>
      <c r="CD18" s="44" t="n">
        <v>59447</v>
      </c>
      <c r="CE18" s="7" t="n">
        <v>0</v>
      </c>
      <c r="CF18" s="12" t="n">
        <f aca="false">SUM(CB18:CE18)</f>
        <v>59678</v>
      </c>
      <c r="CG18" s="42" t="n">
        <f aca="false">+CF18/BL18</f>
        <v>0.024492204749874</v>
      </c>
    </row>
    <row r="19" customFormat="false" ht="15" hidden="false" customHeight="false" outlineLevel="0" collapsed="false">
      <c r="A19" s="1" t="s">
        <v>181</v>
      </c>
      <c r="B19" s="5" t="s">
        <v>182</v>
      </c>
      <c r="C19" s="5" t="s">
        <v>183</v>
      </c>
      <c r="D19" s="5" t="n">
        <v>1</v>
      </c>
      <c r="E19" s="5" t="s">
        <v>86</v>
      </c>
      <c r="F19" s="5" t="s">
        <v>171</v>
      </c>
      <c r="G19" s="5" t="s">
        <v>88</v>
      </c>
      <c r="H19" s="47" t="n">
        <v>20210813</v>
      </c>
      <c r="I19" s="5"/>
      <c r="J19" s="5"/>
      <c r="K19" s="5" t="s">
        <v>89</v>
      </c>
      <c r="L19" s="7" t="s">
        <v>172</v>
      </c>
      <c r="M19" s="32" t="s">
        <v>91</v>
      </c>
      <c r="N19" s="32" t="s">
        <v>92</v>
      </c>
      <c r="O19" s="32" t="s">
        <v>93</v>
      </c>
      <c r="P19" s="5" t="s">
        <v>94</v>
      </c>
      <c r="Q19" s="5" t="s">
        <v>94</v>
      </c>
      <c r="R19" s="32" t="s">
        <v>95</v>
      </c>
      <c r="S19" s="5" t="n">
        <v>20210831</v>
      </c>
      <c r="T19" s="5" t="n">
        <v>30</v>
      </c>
      <c r="U19" s="5" t="n">
        <v>22.1</v>
      </c>
      <c r="V19" s="5" t="n">
        <v>20211111</v>
      </c>
      <c r="W19" s="5" t="n">
        <v>179</v>
      </c>
      <c r="X19" s="5" t="s">
        <v>96</v>
      </c>
      <c r="Y19" s="5" t="n">
        <v>8.6</v>
      </c>
      <c r="Z19" s="5" t="s">
        <v>173</v>
      </c>
      <c r="AA19" s="5" t="s">
        <v>173</v>
      </c>
      <c r="AB19" s="5" t="s">
        <v>173</v>
      </c>
      <c r="AC19" s="5" t="n">
        <v>2.8</v>
      </c>
      <c r="AD19" s="5" t="n">
        <v>500</v>
      </c>
      <c r="AE19" s="5" t="n">
        <v>20211215</v>
      </c>
      <c r="AF19" s="5"/>
      <c r="AG19" s="5" t="n">
        <v>21</v>
      </c>
      <c r="AH19" s="5" t="n">
        <v>28</v>
      </c>
      <c r="AI19" s="5" t="n">
        <v>15</v>
      </c>
      <c r="AJ19" s="5" t="n">
        <v>20220103</v>
      </c>
      <c r="AK19" s="7" t="s">
        <v>97</v>
      </c>
      <c r="AM19" s="12" t="s">
        <v>98</v>
      </c>
      <c r="AW19" s="14" t="n">
        <v>22817035</v>
      </c>
      <c r="AX19" s="14" t="n">
        <v>20085203</v>
      </c>
      <c r="AY19" s="38" t="n">
        <f aca="false">AX19/AW19</f>
        <v>0.880272261492346</v>
      </c>
      <c r="AZ19" s="12" t="str">
        <f aca="false">CONCATENATE("preprocessing/",A19, "/outputs/salmon_hg38_100/quant.sf")</f>
        <v>preprocessing/TMRC30246/outputs/salmon_hg38_100/quant.sf</v>
      </c>
      <c r="BE19" s="12" t="str">
        <f aca="false">CONCATENATE("preprocessing/", A19, "/outputs/03hisat2_hg38_100/hg38_100_genome-paired_gene_sno_gene_ID.count.xz")</f>
        <v>preprocessing/TMRC30246/outputs/03hisat2_hg38_100/hg38_100_genome-paired_gene_sno_gene_ID.count.xz</v>
      </c>
      <c r="BF19" s="39" t="n">
        <v>501881</v>
      </c>
      <c r="BG19" s="39" t="n">
        <v>338557</v>
      </c>
      <c r="BH19" s="38" t="n">
        <f aca="false">(BG19+BF19)/AX19</f>
        <v>0.0418436398178301</v>
      </c>
      <c r="BK19" s="12" t="str">
        <f aca="false">CONCATENATE("preprocessing/", A19, "/outputs/40hisat2_lpanamensis_v36/lpanamensis_v36_genome-paired_all_sno_gene_ID.count.xz")</f>
        <v>preprocessing/TMRC30246/outputs/40hisat2_lpanamensis_v36/lpanamensis_v36_genome-paired_all_sno_gene_ID.count.xz</v>
      </c>
      <c r="BL19" s="14" t="n">
        <v>4361</v>
      </c>
      <c r="BM19" s="14" t="n">
        <v>319</v>
      </c>
      <c r="BN19" s="40" t="n">
        <f aca="false">(BM19+BL19)/AX19</f>
        <v>0.000233007353722041</v>
      </c>
      <c r="BP19" s="5" t="s">
        <v>183</v>
      </c>
      <c r="BQ19" s="7" t="s">
        <v>101</v>
      </c>
      <c r="BR19" s="47" t="n">
        <v>20210813</v>
      </c>
      <c r="BS19" s="7" t="s">
        <v>102</v>
      </c>
      <c r="BT19" s="7" t="s">
        <v>139</v>
      </c>
      <c r="BU19" s="7" t="n">
        <v>10977</v>
      </c>
      <c r="CB19" s="7" t="n">
        <v>0</v>
      </c>
      <c r="CC19" s="7" t="n">
        <v>2</v>
      </c>
      <c r="CD19" s="7" t="n">
        <v>77</v>
      </c>
      <c r="CE19" s="7" t="n">
        <v>0</v>
      </c>
      <c r="CF19" s="12" t="n">
        <f aca="false">SUM(CB19:CE19)</f>
        <v>79</v>
      </c>
      <c r="CG19" s="12" t="n">
        <f aca="false">+CF19/BL19</f>
        <v>0.0181151112130245</v>
      </c>
    </row>
    <row r="20" customFormat="false" ht="15" hidden="false" customHeight="false" outlineLevel="0" collapsed="false">
      <c r="A20" s="1" t="s">
        <v>184</v>
      </c>
      <c r="B20" s="5" t="s">
        <v>185</v>
      </c>
      <c r="C20" s="5" t="s">
        <v>186</v>
      </c>
      <c r="D20" s="5" t="n">
        <v>1</v>
      </c>
      <c r="E20" s="5" t="s">
        <v>86</v>
      </c>
      <c r="F20" s="5" t="s">
        <v>87</v>
      </c>
      <c r="G20" s="5" t="s">
        <v>88</v>
      </c>
      <c r="H20" s="47" t="n">
        <v>20210813</v>
      </c>
      <c r="I20" s="5"/>
      <c r="J20" s="5"/>
      <c r="K20" s="5" t="s">
        <v>89</v>
      </c>
      <c r="L20" s="7" t="s">
        <v>172</v>
      </c>
      <c r="M20" s="32" t="s">
        <v>91</v>
      </c>
      <c r="N20" s="32" t="s">
        <v>92</v>
      </c>
      <c r="O20" s="32" t="s">
        <v>93</v>
      </c>
      <c r="P20" s="5" t="s">
        <v>94</v>
      </c>
      <c r="Q20" s="5" t="s">
        <v>94</v>
      </c>
      <c r="R20" s="32" t="s">
        <v>95</v>
      </c>
      <c r="S20" s="5" t="n">
        <v>20211118</v>
      </c>
      <c r="T20" s="5" t="n">
        <v>30</v>
      </c>
      <c r="U20" s="5" t="n">
        <f aca="false">(T20-1.5)-AC20</f>
        <v>5.2</v>
      </c>
      <c r="V20" s="5" t="n">
        <v>20211118</v>
      </c>
      <c r="W20" s="5" t="s">
        <v>173</v>
      </c>
      <c r="X20" s="5" t="s">
        <v>173</v>
      </c>
      <c r="Y20" s="5" t="s">
        <v>173</v>
      </c>
      <c r="Z20" s="5" t="n">
        <v>34.29</v>
      </c>
      <c r="AA20" s="5" t="n">
        <v>2.04</v>
      </c>
      <c r="AB20" s="5" t="n">
        <v>0.57</v>
      </c>
      <c r="AC20" s="5" t="n">
        <v>23.3</v>
      </c>
      <c r="AD20" s="5" t="n">
        <v>800</v>
      </c>
      <c r="AE20" s="5" t="n">
        <v>20211210</v>
      </c>
      <c r="AF20" s="5" t="s">
        <v>96</v>
      </c>
      <c r="AG20" s="5" t="n">
        <v>22</v>
      </c>
      <c r="AH20" s="5" t="n">
        <v>28</v>
      </c>
      <c r="AI20" s="5" t="n">
        <v>15</v>
      </c>
      <c r="AJ20" s="5" t="n">
        <v>20220103</v>
      </c>
      <c r="AK20" s="7" t="s">
        <v>97</v>
      </c>
      <c r="AM20" s="12" t="s">
        <v>108</v>
      </c>
      <c r="AW20" s="14" t="n">
        <v>28077063</v>
      </c>
      <c r="AX20" s="14" t="n">
        <v>25809859</v>
      </c>
      <c r="AY20" s="38" t="n">
        <f aca="false">AX20/AW20</f>
        <v>0.91925067091241</v>
      </c>
      <c r="AZ20" s="12" t="str">
        <f aca="false">CONCATENATE("preprocessing/",A20, "/outputs/salmon_hg38_100/quant.sf")</f>
        <v>preprocessing/TMRC30247/outputs/salmon_hg38_100/quant.sf</v>
      </c>
      <c r="BE20" s="12" t="str">
        <f aca="false">CONCATENATE("preprocessing/", A20, "/outputs/03hisat2_hg38_100/hg38_100_genome-paired_gene_sno_gene_ID.count.xz")</f>
        <v>preprocessing/TMRC30247/outputs/03hisat2_hg38_100/hg38_100_genome-paired_gene_sno_gene_ID.count.xz</v>
      </c>
      <c r="BF20" s="39" t="n">
        <v>16064542</v>
      </c>
      <c r="BG20" s="39" t="n">
        <v>544307</v>
      </c>
      <c r="BH20" s="38" t="n">
        <f aca="false">(BG20+BF20)/AX20</f>
        <v>0.643507932375764</v>
      </c>
      <c r="BK20" s="12" t="str">
        <f aca="false">CONCATENATE("preprocessing/", A20, "/outputs/40hisat2_lpanamensis_v36/lpanamensis_v36_genome-paired_all_sno_gene_ID.count.xz")</f>
        <v>preprocessing/TMRC30247/outputs/40hisat2_lpanamensis_v36/lpanamensis_v36_genome-paired_all_sno_gene_ID.count.xz</v>
      </c>
      <c r="BL20" s="14" t="n">
        <v>7086371</v>
      </c>
      <c r="BM20" s="14" t="n">
        <v>460293</v>
      </c>
      <c r="BN20" s="40" t="n">
        <f aca="false">(BM20+BL20)/AX20</f>
        <v>0.292394623310418</v>
      </c>
      <c r="BP20" s="5" t="s">
        <v>186</v>
      </c>
      <c r="BQ20" s="7" t="s">
        <v>101</v>
      </c>
      <c r="BR20" s="47" t="n">
        <v>20210813</v>
      </c>
      <c r="BS20" s="7" t="s">
        <v>110</v>
      </c>
      <c r="BT20" s="7" t="s">
        <v>103</v>
      </c>
      <c r="BU20" s="7" t="n">
        <v>11026</v>
      </c>
      <c r="CB20" s="7" t="n">
        <v>11</v>
      </c>
      <c r="CC20" s="7" t="n">
        <v>641</v>
      </c>
      <c r="CD20" s="44" t="n">
        <v>168826</v>
      </c>
      <c r="CE20" s="7" t="n">
        <v>9</v>
      </c>
      <c r="CF20" s="12" t="n">
        <f aca="false">SUM(CB20:CE20)</f>
        <v>169487</v>
      </c>
      <c r="CG20" s="42" t="n">
        <f aca="false">+CF20/BL20</f>
        <v>0.0239173195984235</v>
      </c>
    </row>
    <row r="21" customFormat="false" ht="15" hidden="false" customHeight="false" outlineLevel="0" collapsed="false">
      <c r="A21" s="1" t="s">
        <v>187</v>
      </c>
      <c r="B21" s="5" t="s">
        <v>188</v>
      </c>
      <c r="C21" s="5" t="s">
        <v>189</v>
      </c>
      <c r="D21" s="5" t="n">
        <v>1</v>
      </c>
      <c r="E21" s="5" t="s">
        <v>86</v>
      </c>
      <c r="F21" s="5" t="s">
        <v>171</v>
      </c>
      <c r="G21" s="5" t="s">
        <v>88</v>
      </c>
      <c r="H21" s="47" t="n">
        <v>20210813</v>
      </c>
      <c r="I21" s="5"/>
      <c r="J21" s="5"/>
      <c r="K21" s="5" t="s">
        <v>89</v>
      </c>
      <c r="L21" s="7" t="s">
        <v>172</v>
      </c>
      <c r="M21" s="32" t="s">
        <v>91</v>
      </c>
      <c r="N21" s="32" t="s">
        <v>92</v>
      </c>
      <c r="O21" s="32" t="s">
        <v>93</v>
      </c>
      <c r="P21" s="5" t="s">
        <v>94</v>
      </c>
      <c r="Q21" s="5" t="s">
        <v>94</v>
      </c>
      <c r="R21" s="32" t="s">
        <v>95</v>
      </c>
      <c r="S21" s="5" t="n">
        <v>20211221</v>
      </c>
      <c r="T21" s="5" t="n">
        <v>30</v>
      </c>
      <c r="U21" s="5" t="n">
        <f aca="false">(T21-1.5)-AC21</f>
        <v>22.5</v>
      </c>
      <c r="V21" s="5" t="n">
        <v>20211221</v>
      </c>
      <c r="W21" s="5" t="s">
        <v>173</v>
      </c>
      <c r="X21" s="5" t="s">
        <v>173</v>
      </c>
      <c r="Y21" s="5" t="s">
        <v>173</v>
      </c>
      <c r="Z21" s="5" t="n">
        <v>82.81</v>
      </c>
      <c r="AA21" s="5" t="n">
        <v>2.08</v>
      </c>
      <c r="AB21" s="5" t="n">
        <v>0.97</v>
      </c>
      <c r="AC21" s="5" t="n">
        <v>6</v>
      </c>
      <c r="AD21" s="5" t="n">
        <v>500</v>
      </c>
      <c r="AE21" s="5" t="n">
        <v>20211223</v>
      </c>
      <c r="AF21" s="5" t="s">
        <v>96</v>
      </c>
      <c r="AG21" s="5" t="n">
        <v>23</v>
      </c>
      <c r="AH21" s="5" t="n">
        <v>28</v>
      </c>
      <c r="AI21" s="5" t="n">
        <v>15</v>
      </c>
      <c r="AJ21" s="5" t="n">
        <v>20220103</v>
      </c>
      <c r="AK21" s="7" t="s">
        <v>97</v>
      </c>
      <c r="AM21" s="12" t="s">
        <v>98</v>
      </c>
      <c r="AW21" s="14" t="n">
        <v>27204665</v>
      </c>
      <c r="AX21" s="14" t="n">
        <v>24956614</v>
      </c>
      <c r="AY21" s="38" t="n">
        <f aca="false">AX21/AW21</f>
        <v>0.917365238645651</v>
      </c>
      <c r="AZ21" s="12" t="str">
        <f aca="false">CONCATENATE("preprocessing/",A21, "/outputs/salmon_hg38_100/quant.sf")</f>
        <v>preprocessing/TMRC30248/outputs/salmon_hg38_100/quant.sf</v>
      </c>
      <c r="BE21" s="12" t="str">
        <f aca="false">CONCATENATE("preprocessing/", A21, "/outputs/03hisat2_hg38_100/hg38_100_genome-paired_gene_sno_gene_ID.count.xz")</f>
        <v>preprocessing/TMRC30248/outputs/03hisat2_hg38_100/hg38_100_genome-paired_gene_sno_gene_ID.count.xz</v>
      </c>
      <c r="BF21" s="39" t="n">
        <v>21450826</v>
      </c>
      <c r="BG21" s="39" t="n">
        <v>809731</v>
      </c>
      <c r="BH21" s="38" t="n">
        <f aca="false">(BG21+BF21)/AX21</f>
        <v>0.891970240834754</v>
      </c>
      <c r="BK21" s="12" t="str">
        <f aca="false">CONCATENATE("preprocessing/", A21, "/outputs/40hisat2_lpanamensis_v36/lpanamensis_v36_genome-paired_all_sno_gene_ID.count.xz")</f>
        <v>preprocessing/TMRC30248/outputs/40hisat2_lpanamensis_v36/lpanamensis_v36_genome-paired_all_sno_gene_ID.count.xz</v>
      </c>
      <c r="BL21" s="14" t="n">
        <v>1618219</v>
      </c>
      <c r="BM21" s="14" t="n">
        <v>115676</v>
      </c>
      <c r="BN21" s="40" t="n">
        <f aca="false">(BM21+BL21)/AX21</f>
        <v>0.0694763720751541</v>
      </c>
      <c r="BP21" s="5" t="s">
        <v>189</v>
      </c>
      <c r="BQ21" s="7" t="s">
        <v>101</v>
      </c>
      <c r="BR21" s="47" t="n">
        <v>20210813</v>
      </c>
      <c r="BS21" s="7" t="s">
        <v>102</v>
      </c>
      <c r="BT21" s="7" t="s">
        <v>103</v>
      </c>
      <c r="BU21" s="7" t="n">
        <v>11026</v>
      </c>
      <c r="CB21" s="7" t="n">
        <v>1</v>
      </c>
      <c r="CC21" s="7" t="n">
        <v>28</v>
      </c>
      <c r="CD21" s="44" t="n">
        <v>30052</v>
      </c>
      <c r="CE21" s="7" t="n">
        <v>1</v>
      </c>
      <c r="CF21" s="12" t="n">
        <f aca="false">SUM(CB21:CE21)</f>
        <v>30082</v>
      </c>
      <c r="CG21" s="42" t="n">
        <f aca="false">+CF21/BL21</f>
        <v>0.0185895728575675</v>
      </c>
    </row>
    <row r="22" customFormat="false" ht="15" hidden="false" customHeight="false" outlineLevel="0" collapsed="false">
      <c r="A22" s="1" t="s">
        <v>190</v>
      </c>
      <c r="B22" s="5" t="s">
        <v>191</v>
      </c>
      <c r="C22" s="5" t="s">
        <v>192</v>
      </c>
      <c r="D22" s="5" t="n">
        <v>1</v>
      </c>
      <c r="E22" s="5" t="s">
        <v>86</v>
      </c>
      <c r="F22" s="5" t="s">
        <v>171</v>
      </c>
      <c r="G22" s="5" t="s">
        <v>88</v>
      </c>
      <c r="H22" s="47" t="n">
        <v>20210813</v>
      </c>
      <c r="I22" s="5"/>
      <c r="J22" s="5"/>
      <c r="K22" s="5" t="s">
        <v>89</v>
      </c>
      <c r="L22" s="7" t="s">
        <v>172</v>
      </c>
      <c r="M22" s="32" t="s">
        <v>91</v>
      </c>
      <c r="N22" s="32" t="s">
        <v>92</v>
      </c>
      <c r="O22" s="32" t="s">
        <v>93</v>
      </c>
      <c r="P22" s="5" t="s">
        <v>94</v>
      </c>
      <c r="Q22" s="5" t="s">
        <v>94</v>
      </c>
      <c r="R22" s="32" t="s">
        <v>95</v>
      </c>
      <c r="S22" s="5" t="n">
        <v>20210831</v>
      </c>
      <c r="T22" s="5" t="n">
        <v>30</v>
      </c>
      <c r="U22" s="5" t="n">
        <v>22.4</v>
      </c>
      <c r="V22" s="5" t="n">
        <v>20211111</v>
      </c>
      <c r="W22" s="5" t="n">
        <v>109</v>
      </c>
      <c r="X22" s="5" t="s">
        <v>96</v>
      </c>
      <c r="Y22" s="5" t="n">
        <v>9.5</v>
      </c>
      <c r="Z22" s="5" t="s">
        <v>173</v>
      </c>
      <c r="AA22" s="5" t="s">
        <v>173</v>
      </c>
      <c r="AB22" s="5" t="s">
        <v>173</v>
      </c>
      <c r="AC22" s="5" t="n">
        <v>4.6</v>
      </c>
      <c r="AD22" s="5" t="n">
        <v>500</v>
      </c>
      <c r="AE22" s="5" t="n">
        <v>20211223</v>
      </c>
      <c r="AF22" s="5" t="s">
        <v>96</v>
      </c>
      <c r="AG22" s="32" t="n">
        <v>16</v>
      </c>
      <c r="AH22" s="5" t="n">
        <v>28</v>
      </c>
      <c r="AI22" s="5" t="n">
        <v>15</v>
      </c>
      <c r="AJ22" s="5" t="n">
        <v>20220103</v>
      </c>
      <c r="AK22" s="7" t="s">
        <v>97</v>
      </c>
      <c r="AM22" s="12" t="s">
        <v>98</v>
      </c>
      <c r="AW22" s="14" t="n">
        <v>15299966</v>
      </c>
      <c r="AX22" s="14" t="n">
        <v>11238667</v>
      </c>
      <c r="AY22" s="38" t="n">
        <f aca="false">AX22/AW22</f>
        <v>0.734555031037324</v>
      </c>
      <c r="AZ22" s="12" t="str">
        <f aca="false">CONCATENATE("preprocessing/",A22, "/outputs/salmon_hg38_100/quant.sf")</f>
        <v>preprocessing/TMRC30249/outputs/salmon_hg38_100/quant.sf</v>
      </c>
      <c r="BE22" s="12" t="str">
        <f aca="false">CONCATENATE("preprocessing/", A22, "/outputs/03hisat2_hg38_100/hg38_100_genome-paired_gene_sno_gene_ID.count.xz")</f>
        <v>preprocessing/TMRC30249/outputs/03hisat2_hg38_100/hg38_100_genome-paired_gene_sno_gene_ID.count.xz</v>
      </c>
      <c r="BF22" s="39" t="n">
        <v>9825288</v>
      </c>
      <c r="BG22" s="39" t="n">
        <v>328180</v>
      </c>
      <c r="BH22" s="38" t="n">
        <f aca="false">(BG22+BF22)/AX22</f>
        <v>0.903440594867701</v>
      </c>
      <c r="BK22" s="12" t="str">
        <f aca="false">CONCATENATE("preprocessing/", A22, "/outputs/40hisat2_lpanamensis_v36/lpanamensis_v36_genome-paired_all_sno_gene_ID.count.xz")</f>
        <v>preprocessing/TMRC30249/outputs/40hisat2_lpanamensis_v36/lpanamensis_v36_genome-paired_all_sno_gene_ID.count.xz</v>
      </c>
      <c r="BL22" s="14" t="n">
        <v>19449</v>
      </c>
      <c r="BM22" s="14" t="n">
        <v>1554</v>
      </c>
      <c r="BN22" s="40" t="n">
        <f aca="false">(BM22+BL22)/AX22</f>
        <v>0.001868815936979</v>
      </c>
      <c r="BP22" s="5" t="s">
        <v>192</v>
      </c>
      <c r="BQ22" s="7" t="s">
        <v>101</v>
      </c>
      <c r="BR22" s="47" t="n">
        <v>20210813</v>
      </c>
      <c r="BS22" s="7" t="s">
        <v>102</v>
      </c>
      <c r="BT22" s="7" t="s">
        <v>139</v>
      </c>
      <c r="BU22" s="7" t="n">
        <v>11075</v>
      </c>
      <c r="CB22" s="7" t="n">
        <v>0</v>
      </c>
      <c r="CC22" s="7" t="n">
        <v>2</v>
      </c>
      <c r="CD22" s="7" t="n">
        <v>462</v>
      </c>
      <c r="CE22" s="7" t="n">
        <v>0</v>
      </c>
      <c r="CG22" s="12" t="n">
        <f aca="false">+CF22/BL22</f>
        <v>0</v>
      </c>
    </row>
    <row r="23" customFormat="false" ht="15" hidden="false" customHeight="false" outlineLevel="0" collapsed="false">
      <c r="A23" s="1" t="s">
        <v>193</v>
      </c>
      <c r="B23" s="5" t="s">
        <v>194</v>
      </c>
      <c r="C23" s="5" t="s">
        <v>195</v>
      </c>
      <c r="D23" s="5" t="n">
        <v>1</v>
      </c>
      <c r="E23" s="5" t="s">
        <v>86</v>
      </c>
      <c r="F23" s="5" t="s">
        <v>171</v>
      </c>
      <c r="G23" s="5" t="s">
        <v>88</v>
      </c>
      <c r="H23" s="47" t="n">
        <v>20210813</v>
      </c>
      <c r="I23" s="5"/>
      <c r="J23" s="5"/>
      <c r="K23" s="5" t="s">
        <v>89</v>
      </c>
      <c r="L23" s="7" t="s">
        <v>172</v>
      </c>
      <c r="M23" s="32" t="s">
        <v>91</v>
      </c>
      <c r="N23" s="32" t="s">
        <v>92</v>
      </c>
      <c r="O23" s="32" t="s">
        <v>93</v>
      </c>
      <c r="P23" s="5" t="s">
        <v>94</v>
      </c>
      <c r="Q23" s="5" t="s">
        <v>94</v>
      </c>
      <c r="R23" s="32" t="s">
        <v>95</v>
      </c>
      <c r="S23" s="5" t="n">
        <v>20210831</v>
      </c>
      <c r="T23" s="5" t="n">
        <v>30</v>
      </c>
      <c r="U23" s="5" t="n">
        <v>23.4</v>
      </c>
      <c r="V23" s="5" t="n">
        <v>20211111</v>
      </c>
      <c r="W23" s="5" t="n">
        <v>182</v>
      </c>
      <c r="X23" s="5" t="s">
        <v>96</v>
      </c>
      <c r="Y23" s="5" t="n">
        <v>9</v>
      </c>
      <c r="Z23" s="5" t="s">
        <v>173</v>
      </c>
      <c r="AA23" s="5" t="s">
        <v>173</v>
      </c>
      <c r="AB23" s="5" t="s">
        <v>173</v>
      </c>
      <c r="AC23" s="5" t="n">
        <v>2.7</v>
      </c>
      <c r="AD23" s="5" t="n">
        <v>500</v>
      </c>
      <c r="AE23" s="5" t="n">
        <v>20211215</v>
      </c>
      <c r="AF23" s="5" t="s">
        <v>96</v>
      </c>
      <c r="AG23" s="5" t="n">
        <v>18</v>
      </c>
      <c r="AH23" s="5" t="n">
        <v>28</v>
      </c>
      <c r="AI23" s="5" t="n">
        <v>15</v>
      </c>
      <c r="AJ23" s="5" t="n">
        <v>20220103</v>
      </c>
      <c r="AK23" s="7" t="s">
        <v>97</v>
      </c>
      <c r="AM23" s="12" t="s">
        <v>108</v>
      </c>
      <c r="AW23" s="14" t="n">
        <v>23528430</v>
      </c>
      <c r="AX23" s="14" t="n">
        <v>21147815</v>
      </c>
      <c r="AY23" s="38" t="n">
        <f aca="false">AX23/AW23</f>
        <v>0.89881964074951</v>
      </c>
      <c r="AZ23" s="12" t="str">
        <f aca="false">CONCATENATE("preprocessing/",A23, "/outputs/salmon_hg38_100/quant.sf")</f>
        <v>preprocessing/TMRC30250/outputs/salmon_hg38_100/quant.sf</v>
      </c>
      <c r="BE23" s="12" t="str">
        <f aca="false">CONCATENATE("preprocessing/", A23, "/outputs/03hisat2_hg38_100/hg38_100_genome-paired_gene_sno_gene_ID.count.xz")</f>
        <v>preprocessing/TMRC30250/outputs/03hisat2_hg38_100/hg38_100_genome-paired_gene_sno_gene_ID.count.xz</v>
      </c>
      <c r="BF23" s="39" t="n">
        <v>18663946</v>
      </c>
      <c r="BG23" s="39" t="n">
        <v>609795</v>
      </c>
      <c r="BH23" s="38" t="n">
        <f aca="false">(BG23+BF23)/AX23</f>
        <v>0.911382145153057</v>
      </c>
      <c r="BK23" s="12" t="str">
        <f aca="false">CONCATENATE("preprocessing/", A23, "/outputs/40hisat2_lpanamensis_v36/lpanamensis_v36_genome-paired_all_sno_gene_ID.count.xz")</f>
        <v>preprocessing/TMRC30250/outputs/40hisat2_lpanamensis_v36/lpanamensis_v36_genome-paired_all_sno_gene_ID.count.xz</v>
      </c>
      <c r="BL23" s="14" t="n">
        <v>955618</v>
      </c>
      <c r="BM23" s="14" t="n">
        <v>68919</v>
      </c>
      <c r="BN23" s="40" t="n">
        <f aca="false">(BM23+BL23)/AX23</f>
        <v>0.0484464707110404</v>
      </c>
      <c r="BP23" s="5" t="s">
        <v>195</v>
      </c>
      <c r="BQ23" s="7" t="s">
        <v>101</v>
      </c>
      <c r="BR23" s="47" t="n">
        <v>20210813</v>
      </c>
      <c r="BS23" s="7" t="s">
        <v>110</v>
      </c>
      <c r="BT23" s="7" t="s">
        <v>103</v>
      </c>
      <c r="BU23" s="7" t="n">
        <v>12355</v>
      </c>
      <c r="CB23" s="7" t="n">
        <v>1</v>
      </c>
      <c r="CC23" s="7" t="n">
        <v>23</v>
      </c>
      <c r="CD23" s="44" t="n">
        <v>26573</v>
      </c>
      <c r="CE23" s="7" t="n">
        <v>0</v>
      </c>
      <c r="CG23" s="12" t="n">
        <f aca="false">+CF23/BL23</f>
        <v>0</v>
      </c>
    </row>
    <row r="24" customFormat="false" ht="15" hidden="false" customHeight="false" outlineLevel="0" collapsed="false">
      <c r="A24" s="1" t="s">
        <v>196</v>
      </c>
      <c r="B24" s="5" t="s">
        <v>197</v>
      </c>
      <c r="C24" s="5" t="s">
        <v>198</v>
      </c>
      <c r="D24" s="5" t="n">
        <v>1</v>
      </c>
      <c r="E24" s="5" t="s">
        <v>86</v>
      </c>
      <c r="F24" s="5" t="s">
        <v>171</v>
      </c>
      <c r="G24" s="5" t="s">
        <v>88</v>
      </c>
      <c r="H24" s="47" t="n">
        <v>20210813</v>
      </c>
      <c r="I24" s="5"/>
      <c r="J24" s="5"/>
      <c r="K24" s="5" t="s">
        <v>89</v>
      </c>
      <c r="L24" s="7" t="s">
        <v>172</v>
      </c>
      <c r="M24" s="32" t="s">
        <v>91</v>
      </c>
      <c r="N24" s="32" t="s">
        <v>92</v>
      </c>
      <c r="O24" s="32" t="s">
        <v>93</v>
      </c>
      <c r="P24" s="5" t="s">
        <v>94</v>
      </c>
      <c r="Q24" s="5" t="s">
        <v>94</v>
      </c>
      <c r="R24" s="32" t="s">
        <v>95</v>
      </c>
      <c r="S24" s="5" t="n">
        <v>20210831</v>
      </c>
      <c r="T24" s="5" t="n">
        <v>30</v>
      </c>
      <c r="U24" s="5" t="n">
        <v>23.7</v>
      </c>
      <c r="V24" s="5" t="n">
        <v>20211111</v>
      </c>
      <c r="W24" s="5" t="n">
        <v>231</v>
      </c>
      <c r="X24" s="5" t="s">
        <v>96</v>
      </c>
      <c r="Y24" s="5" t="n">
        <v>8.7</v>
      </c>
      <c r="Z24" s="5" t="s">
        <v>173</v>
      </c>
      <c r="AA24" s="5" t="s">
        <v>173</v>
      </c>
      <c r="AB24" s="5" t="s">
        <v>173</v>
      </c>
      <c r="AC24" s="5" t="n">
        <v>2.2</v>
      </c>
      <c r="AD24" s="5" t="n">
        <v>500</v>
      </c>
      <c r="AE24" s="5" t="n">
        <v>20211215</v>
      </c>
      <c r="AF24" s="5" t="s">
        <v>96</v>
      </c>
      <c r="AG24" s="5" t="n">
        <v>19</v>
      </c>
      <c r="AH24" s="5" t="n">
        <v>28</v>
      </c>
      <c r="AI24" s="5" t="n">
        <v>15</v>
      </c>
      <c r="AJ24" s="5" t="n">
        <v>20220103</v>
      </c>
      <c r="AK24" s="7" t="s">
        <v>97</v>
      </c>
      <c r="AM24" s="12" t="s">
        <v>98</v>
      </c>
      <c r="AW24" s="14" t="n">
        <v>21808334</v>
      </c>
      <c r="AX24" s="14" t="n">
        <v>19294544</v>
      </c>
      <c r="AY24" s="38" t="n">
        <f aca="false">AX24/AW24</f>
        <v>0.88473259809759</v>
      </c>
      <c r="AZ24" s="12" t="str">
        <f aca="false">CONCATENATE("preprocessing/",A24, "/outputs/salmon_hg38_100/quant.sf")</f>
        <v>preprocessing/TMRC30251/outputs/salmon_hg38_100/quant.sf</v>
      </c>
      <c r="BE24" s="12" t="str">
        <f aca="false">CONCATENATE("preprocessing/", A24, "/outputs/03hisat2_hg38_100/hg38_100_genome-paired_gene_sno_gene_ID.count.xz")</f>
        <v>preprocessing/TMRC30251/outputs/03hisat2_hg38_100/hg38_100_genome-paired_gene_sno_gene_ID.count.xz</v>
      </c>
      <c r="BF24" s="39" t="n">
        <v>17965692</v>
      </c>
      <c r="BG24" s="39" t="n">
        <v>615139</v>
      </c>
      <c r="BH24" s="38" t="n">
        <f aca="false">(BG24+BF24)/AX24</f>
        <v>0.963009594836758</v>
      </c>
      <c r="BK24" s="12" t="str">
        <f aca="false">CONCATENATE("preprocessing/", A24, "/outputs/40hisat2_lpanamensis_v36/lpanamensis_v36_genome-paired_all_sno_gene_ID.count.xz")</f>
        <v>preprocessing/TMRC30251/outputs/40hisat2_lpanamensis_v36/lpanamensis_v36_genome-paired_all_sno_gene_ID.count.xz</v>
      </c>
      <c r="BL24" s="14" t="n">
        <v>90827</v>
      </c>
      <c r="BM24" s="14" t="n">
        <v>6152</v>
      </c>
      <c r="BN24" s="40" t="n">
        <f aca="false">(BM24+BL24)/AX24</f>
        <v>0.00502623954212134</v>
      </c>
      <c r="BP24" s="5" t="s">
        <v>198</v>
      </c>
      <c r="BQ24" s="7" t="s">
        <v>101</v>
      </c>
      <c r="BR24" s="47" t="n">
        <v>20210813</v>
      </c>
      <c r="BS24" s="7" t="s">
        <v>102</v>
      </c>
      <c r="BT24" s="7" t="s">
        <v>103</v>
      </c>
      <c r="BU24" s="7" t="n">
        <v>12355</v>
      </c>
      <c r="CB24" s="7" t="n">
        <v>0</v>
      </c>
      <c r="CC24" s="7" t="n">
        <v>2</v>
      </c>
      <c r="CD24" s="7" t="n">
        <v>2321</v>
      </c>
      <c r="CE24" s="7" t="n">
        <v>0</v>
      </c>
      <c r="CG24" s="12" t="n">
        <f aca="false">+CF24/BL24</f>
        <v>0</v>
      </c>
    </row>
    <row r="25" customFormat="false" ht="15" hidden="false" customHeight="false" outlineLevel="0" collapsed="false">
      <c r="A25" s="1" t="s">
        <v>199</v>
      </c>
      <c r="B25" s="5" t="s">
        <v>200</v>
      </c>
      <c r="C25" s="5" t="s">
        <v>201</v>
      </c>
      <c r="D25" s="5" t="n">
        <v>1</v>
      </c>
      <c r="E25" s="5" t="s">
        <v>86</v>
      </c>
      <c r="F25" s="5" t="s">
        <v>171</v>
      </c>
      <c r="G25" s="5" t="s">
        <v>88</v>
      </c>
      <c r="H25" s="47" t="n">
        <v>20210813</v>
      </c>
      <c r="I25" s="5"/>
      <c r="J25" s="5"/>
      <c r="K25" s="5" t="s">
        <v>89</v>
      </c>
      <c r="L25" s="7" t="s">
        <v>172</v>
      </c>
      <c r="M25" s="32" t="s">
        <v>91</v>
      </c>
      <c r="N25" s="32" t="s">
        <v>92</v>
      </c>
      <c r="O25" s="32" t="s">
        <v>93</v>
      </c>
      <c r="P25" s="5" t="s">
        <v>94</v>
      </c>
      <c r="Q25" s="5" t="s">
        <v>94</v>
      </c>
      <c r="R25" s="32" t="s">
        <v>95</v>
      </c>
      <c r="S25" s="5" t="n">
        <v>20210831</v>
      </c>
      <c r="T25" s="5" t="n">
        <v>30</v>
      </c>
      <c r="U25" s="5" t="n">
        <v>22.8</v>
      </c>
      <c r="V25" s="5" t="n">
        <v>20211111</v>
      </c>
      <c r="W25" s="5" t="n">
        <v>127</v>
      </c>
      <c r="X25" s="5" t="s">
        <v>96</v>
      </c>
      <c r="Y25" s="5" t="n">
        <v>9</v>
      </c>
      <c r="Z25" s="5" t="s">
        <v>173</v>
      </c>
      <c r="AA25" s="5" t="s">
        <v>173</v>
      </c>
      <c r="AB25" s="5" t="s">
        <v>173</v>
      </c>
      <c r="AC25" s="5" t="n">
        <v>3.9</v>
      </c>
      <c r="AD25" s="5" t="n">
        <v>500</v>
      </c>
      <c r="AE25" s="5" t="n">
        <v>20211215</v>
      </c>
      <c r="AF25" s="5" t="s">
        <v>96</v>
      </c>
      <c r="AG25" s="5" t="n">
        <v>15</v>
      </c>
      <c r="AH25" s="5" t="n">
        <v>28</v>
      </c>
      <c r="AI25" s="5" t="n">
        <v>15</v>
      </c>
      <c r="AJ25" s="5" t="n">
        <v>20220103</v>
      </c>
      <c r="AK25" s="7" t="s">
        <v>97</v>
      </c>
      <c r="AM25" s="12" t="s">
        <v>98</v>
      </c>
      <c r="AW25" s="14" t="n">
        <v>27692481</v>
      </c>
      <c r="AX25" s="14" t="n">
        <v>24733424</v>
      </c>
      <c r="AY25" s="38" t="n">
        <f aca="false">AX25/AW25</f>
        <v>0.893145832617886</v>
      </c>
      <c r="AZ25" s="12" t="str">
        <f aca="false">CONCATENATE("preprocessing/",A25, "/outputs/salmon_hg38_100/quant.sf")</f>
        <v>preprocessing/TMRC30252/outputs/salmon_hg38_100/quant.sf</v>
      </c>
      <c r="BE25" s="12" t="str">
        <f aca="false">CONCATENATE("preprocessing/", A25, "/outputs/03hisat2_hg38_100/hg38_100_genome-paired_gene_sno_gene_ID.count.xz")</f>
        <v>preprocessing/TMRC30252/outputs/03hisat2_hg38_100/hg38_100_genome-paired_gene_sno_gene_ID.count.xz</v>
      </c>
      <c r="BF25" s="39" t="n">
        <v>22548179</v>
      </c>
      <c r="BG25" s="39" t="n">
        <v>787543</v>
      </c>
      <c r="BH25" s="38" t="n">
        <f aca="false">(BG25+BF25)/AX25</f>
        <v>0.94348934462127</v>
      </c>
      <c r="BK25" s="12" t="str">
        <f aca="false">CONCATENATE("preprocessing/", A25, "/outputs/40hisat2_lpanamensis_v36/lpanamensis_v36_genome-paired_all_sno_gene_ID.count.xz")</f>
        <v>preprocessing/TMRC30252/outputs/40hisat2_lpanamensis_v36/lpanamensis_v36_genome-paired_all_sno_gene_ID.count.xz</v>
      </c>
      <c r="BL25" s="14" t="n">
        <v>591681</v>
      </c>
      <c r="BM25" s="14" t="n">
        <v>39407</v>
      </c>
      <c r="BN25" s="40" t="n">
        <f aca="false">(BM25+BL25)/AX25</f>
        <v>0.0255155937972842</v>
      </c>
      <c r="BP25" s="5" t="s">
        <v>201</v>
      </c>
      <c r="BQ25" s="7" t="s">
        <v>101</v>
      </c>
      <c r="BR25" s="47" t="n">
        <v>20210813</v>
      </c>
      <c r="BS25" s="7" t="s">
        <v>102</v>
      </c>
      <c r="BT25" s="7" t="s">
        <v>103</v>
      </c>
      <c r="BU25" s="7" t="n">
        <v>7158</v>
      </c>
      <c r="CB25" s="7" t="n">
        <v>0</v>
      </c>
      <c r="CC25" s="7" t="n">
        <v>33</v>
      </c>
      <c r="CD25" s="44" t="n">
        <v>14418</v>
      </c>
      <c r="CE25" s="7" t="n">
        <v>0</v>
      </c>
      <c r="CF25" s="12" t="n">
        <f aca="false">SUM(CB25:CE25)</f>
        <v>14451</v>
      </c>
      <c r="CG25" s="42" t="n">
        <f aca="false">+CF25/BL25</f>
        <v>0.0244236336809869</v>
      </c>
    </row>
    <row r="26" customFormat="false" ht="15" hidden="false" customHeight="false" outlineLevel="0" collapsed="false">
      <c r="A26" s="1" t="s">
        <v>202</v>
      </c>
      <c r="B26" s="5" t="s">
        <v>112</v>
      </c>
      <c r="C26" s="5" t="s">
        <v>113</v>
      </c>
      <c r="D26" s="5" t="n">
        <v>1</v>
      </c>
      <c r="E26" s="5" t="s">
        <v>86</v>
      </c>
      <c r="F26" s="5" t="s">
        <v>171</v>
      </c>
      <c r="G26" s="5" t="s">
        <v>88</v>
      </c>
      <c r="H26" s="47" t="n">
        <v>20210813</v>
      </c>
      <c r="I26" s="5"/>
      <c r="J26" s="5"/>
      <c r="K26" s="5" t="s">
        <v>89</v>
      </c>
      <c r="L26" s="7" t="s">
        <v>172</v>
      </c>
      <c r="M26" s="32" t="s">
        <v>91</v>
      </c>
      <c r="N26" s="32" t="s">
        <v>92</v>
      </c>
      <c r="O26" s="32" t="s">
        <v>93</v>
      </c>
      <c r="P26" s="5" t="s">
        <v>94</v>
      </c>
      <c r="Q26" s="5" t="s">
        <v>94</v>
      </c>
      <c r="R26" s="32" t="s">
        <v>95</v>
      </c>
      <c r="S26" s="5" t="n">
        <v>20210831</v>
      </c>
      <c r="T26" s="5" t="n">
        <v>30</v>
      </c>
      <c r="U26" s="5" t="n">
        <v>21.3</v>
      </c>
      <c r="V26" s="5" t="n">
        <v>20211111</v>
      </c>
      <c r="W26" s="5" t="n">
        <v>122</v>
      </c>
      <c r="X26" s="5" t="s">
        <v>96</v>
      </c>
      <c r="Y26" s="5" t="n">
        <v>9.1</v>
      </c>
      <c r="Z26" s="5" t="s">
        <v>173</v>
      </c>
      <c r="AA26" s="5" t="s">
        <v>173</v>
      </c>
      <c r="AB26" s="5" t="s">
        <v>173</v>
      </c>
      <c r="AC26" s="5" t="n">
        <v>4.1</v>
      </c>
      <c r="AD26" s="5" t="n">
        <v>500</v>
      </c>
      <c r="AE26" s="5" t="n">
        <v>20211223</v>
      </c>
      <c r="AF26" s="5" t="s">
        <v>96</v>
      </c>
      <c r="AG26" s="32" t="n">
        <v>20</v>
      </c>
      <c r="AH26" s="5" t="n">
        <v>28</v>
      </c>
      <c r="AI26" s="5" t="n">
        <v>15</v>
      </c>
      <c r="AJ26" s="5" t="n">
        <v>20220103</v>
      </c>
      <c r="AK26" s="7" t="s">
        <v>97</v>
      </c>
      <c r="AM26" s="12" t="s">
        <v>108</v>
      </c>
      <c r="AW26" s="14" t="n">
        <v>30569273</v>
      </c>
      <c r="AX26" s="14" t="n">
        <v>27556638</v>
      </c>
      <c r="AY26" s="38" t="n">
        <f aca="false">AX26/AW26</f>
        <v>0.901448915713501</v>
      </c>
      <c r="AZ26" s="12" t="str">
        <f aca="false">CONCATENATE("preprocessing/",A26, "/outputs/salmon_hg38_100/quant.sf")</f>
        <v>preprocessing/TMRC30266/outputs/salmon_hg38_100/quant.sf</v>
      </c>
      <c r="BE26" s="12" t="str">
        <f aca="false">CONCATENATE("preprocessing/", A26, "/outputs/03hisat2_hg38_100/hg38_100_genome-paired_gene_sno_gene_ID.count.xz")</f>
        <v>preprocessing/TMRC30266/outputs/03hisat2_hg38_100/hg38_100_genome-paired_gene_sno_gene_ID.count.xz</v>
      </c>
      <c r="BF26" s="39" t="n">
        <v>25776994</v>
      </c>
      <c r="BG26" s="39" t="n">
        <v>830271</v>
      </c>
      <c r="BH26" s="38" t="n">
        <f aca="false">(BG26+BF26)/AX26</f>
        <v>0.965548300921179</v>
      </c>
      <c r="BK26" s="12" t="str">
        <f aca="false">CONCATENATE("preprocessing/", A26, "/outputs/40hisat2_lpanamensis_v36/lpanamensis_v36_genome-paired_all_sno_gene_ID.count.xz")</f>
        <v>preprocessing/TMRC30266/outputs/40hisat2_lpanamensis_v36/lpanamensis_v36_genome-paired_all_sno_gene_ID.count.xz</v>
      </c>
      <c r="BL26" s="14" t="n">
        <v>1410</v>
      </c>
      <c r="BM26" s="14" t="n">
        <v>98</v>
      </c>
      <c r="BN26" s="40" t="n">
        <f aca="false">(BM26+BL26)/AX26</f>
        <v>5.47236567828049E-005</v>
      </c>
      <c r="BP26" s="5" t="s">
        <v>113</v>
      </c>
      <c r="BQ26" s="7" t="s">
        <v>101</v>
      </c>
      <c r="BR26" s="47" t="n">
        <v>20210813</v>
      </c>
      <c r="BS26" s="7" t="s">
        <v>117</v>
      </c>
      <c r="BT26" s="7" t="s">
        <v>108</v>
      </c>
      <c r="BU26" s="7" t="s">
        <v>108</v>
      </c>
      <c r="CB26" s="7" t="n">
        <v>0</v>
      </c>
      <c r="CC26" s="7" t="n">
        <v>2</v>
      </c>
      <c r="CD26" s="7" t="n">
        <v>32</v>
      </c>
      <c r="CE26" s="7" t="n">
        <v>0</v>
      </c>
      <c r="CF26" s="12" t="n">
        <f aca="false">SUM(CB26:CE26)</f>
        <v>34</v>
      </c>
      <c r="CG26" s="42" t="n">
        <f aca="false">+CF26/BL26</f>
        <v>0.024113475177305</v>
      </c>
    </row>
    <row r="27" customFormat="false" ht="15" hidden="false" customHeight="false" outlineLevel="0" collapsed="false">
      <c r="A27" s="1" t="s">
        <v>203</v>
      </c>
      <c r="B27" s="5" t="s">
        <v>204</v>
      </c>
      <c r="C27" s="5" t="s">
        <v>205</v>
      </c>
      <c r="D27" s="5" t="n">
        <v>1</v>
      </c>
      <c r="E27" s="5" t="s">
        <v>86</v>
      </c>
      <c r="F27" s="5" t="s">
        <v>171</v>
      </c>
      <c r="G27" s="5" t="s">
        <v>88</v>
      </c>
      <c r="H27" s="47" t="n">
        <v>20210813</v>
      </c>
      <c r="I27" s="5"/>
      <c r="J27" s="5"/>
      <c r="K27" s="5" t="s">
        <v>89</v>
      </c>
      <c r="L27" s="7" t="s">
        <v>172</v>
      </c>
      <c r="M27" s="32" t="s">
        <v>91</v>
      </c>
      <c r="N27" s="32" t="s">
        <v>92</v>
      </c>
      <c r="O27" s="32" t="s">
        <v>93</v>
      </c>
      <c r="P27" s="5" t="s">
        <v>94</v>
      </c>
      <c r="Q27" s="5" t="s">
        <v>94</v>
      </c>
      <c r="R27" s="32" t="s">
        <v>95</v>
      </c>
      <c r="S27" s="5" t="n">
        <v>20210831</v>
      </c>
      <c r="T27" s="5" t="n">
        <v>30</v>
      </c>
      <c r="U27" s="5" t="n">
        <v>20.9</v>
      </c>
      <c r="V27" s="5" t="n">
        <v>20211111</v>
      </c>
      <c r="W27" s="5" t="n">
        <v>93</v>
      </c>
      <c r="X27" s="5" t="s">
        <v>96</v>
      </c>
      <c r="Y27" s="5" t="n">
        <v>9.1</v>
      </c>
      <c r="Z27" s="5" t="s">
        <v>173</v>
      </c>
      <c r="AA27" s="5" t="s">
        <v>173</v>
      </c>
      <c r="AB27" s="5" t="s">
        <v>173</v>
      </c>
      <c r="AC27" s="5" t="n">
        <v>5.4</v>
      </c>
      <c r="AD27" s="5" t="n">
        <v>500</v>
      </c>
      <c r="AE27" s="5" t="n">
        <v>20211223</v>
      </c>
      <c r="AF27" s="5" t="s">
        <v>96</v>
      </c>
      <c r="AG27" s="5" t="n">
        <v>22</v>
      </c>
      <c r="AH27" s="5" t="n">
        <v>28</v>
      </c>
      <c r="AI27" s="5" t="n">
        <v>15</v>
      </c>
      <c r="AJ27" s="5" t="n">
        <v>20220103</v>
      </c>
      <c r="AK27" s="7" t="s">
        <v>97</v>
      </c>
      <c r="AM27" s="12" t="s">
        <v>108</v>
      </c>
      <c r="AW27" s="14" t="n">
        <v>29630989</v>
      </c>
      <c r="AX27" s="14" t="n">
        <v>27139653</v>
      </c>
      <c r="AY27" s="38" t="n">
        <f aca="false">AX27/AW27</f>
        <v>0.915921267427152</v>
      </c>
      <c r="AZ27" s="12" t="str">
        <f aca="false">CONCATENATE("preprocessing/",A27, "/outputs/salmon_hg38_100/quant.sf")</f>
        <v>preprocessing/TMRC30267/outputs/salmon_hg38_100/quant.sf</v>
      </c>
      <c r="BE27" s="12" t="str">
        <f aca="false">CONCATENATE("preprocessing/", A27, "/outputs/03hisat2_hg38_100/hg38_100_genome-paired_gene_sno_gene_ID.count.xz")</f>
        <v>preprocessing/TMRC30267/outputs/03hisat2_hg38_100/hg38_100_genome-paired_gene_sno_gene_ID.count.xz</v>
      </c>
      <c r="BF27" s="39" t="n">
        <v>21034403</v>
      </c>
      <c r="BG27" s="39" t="n">
        <v>697529</v>
      </c>
      <c r="BH27" s="38" t="n">
        <f aca="false">(BG27+BF27)/AX27</f>
        <v>0.800744652114749</v>
      </c>
      <c r="BK27" s="12" t="str">
        <f aca="false">CONCATENATE("preprocessing/", A27, "/outputs/40hisat2_lpanamensis_v36/lpanamensis_v36_genome-paired_all_sno_gene_ID.count.xz")</f>
        <v>preprocessing/TMRC30267/outputs/40hisat2_lpanamensis_v36/lpanamensis_v36_genome-paired_all_sno_gene_ID.count.xz</v>
      </c>
      <c r="BL27" s="14" t="n">
        <v>3564878</v>
      </c>
      <c r="BM27" s="14" t="n">
        <v>279427</v>
      </c>
      <c r="BN27" s="40" t="n">
        <f aca="false">(BM27+BL27)/AX27</f>
        <v>0.141649010766645</v>
      </c>
      <c r="BP27" s="5" t="s">
        <v>205</v>
      </c>
      <c r="BQ27" s="7" t="s">
        <v>101</v>
      </c>
      <c r="BR27" s="47" t="n">
        <v>20210813</v>
      </c>
      <c r="BS27" s="7" t="s">
        <v>110</v>
      </c>
      <c r="BT27" s="7" t="s">
        <v>103</v>
      </c>
      <c r="BU27" s="7" t="n">
        <v>7158</v>
      </c>
      <c r="CB27" s="7" t="n">
        <v>4</v>
      </c>
      <c r="CC27" s="7" t="n">
        <v>47</v>
      </c>
      <c r="CD27" s="44" t="n">
        <v>72489</v>
      </c>
      <c r="CE27" s="7" t="n">
        <v>0</v>
      </c>
      <c r="CG27" s="12" t="n">
        <f aca="false">+CF27/BL27</f>
        <v>0</v>
      </c>
    </row>
    <row r="28" customFormat="false" ht="15" hidden="false" customHeight="false" outlineLevel="0" collapsed="false">
      <c r="A28" s="1" t="s">
        <v>206</v>
      </c>
      <c r="B28" s="5" t="s">
        <v>119</v>
      </c>
      <c r="C28" s="5" t="s">
        <v>120</v>
      </c>
      <c r="D28" s="5" t="n">
        <v>1</v>
      </c>
      <c r="E28" s="5" t="s">
        <v>86</v>
      </c>
      <c r="F28" s="5" t="s">
        <v>171</v>
      </c>
      <c r="G28" s="5" t="s">
        <v>88</v>
      </c>
      <c r="H28" s="47" t="n">
        <v>20210813</v>
      </c>
      <c r="I28" s="5"/>
      <c r="J28" s="5"/>
      <c r="K28" s="5" t="s">
        <v>89</v>
      </c>
      <c r="L28" s="7" t="s">
        <v>172</v>
      </c>
      <c r="M28" s="32" t="s">
        <v>91</v>
      </c>
      <c r="N28" s="32" t="s">
        <v>92</v>
      </c>
      <c r="O28" s="32" t="s">
        <v>93</v>
      </c>
      <c r="P28" s="5" t="s">
        <v>94</v>
      </c>
      <c r="Q28" s="5" t="s">
        <v>94</v>
      </c>
      <c r="R28" s="32" t="s">
        <v>95</v>
      </c>
      <c r="S28" s="5" t="n">
        <v>20210831</v>
      </c>
      <c r="T28" s="5" t="n">
        <v>30</v>
      </c>
      <c r="U28" s="5" t="n">
        <v>21.1</v>
      </c>
      <c r="V28" s="5" t="n">
        <v>20211111</v>
      </c>
      <c r="W28" s="5" t="n">
        <v>110</v>
      </c>
      <c r="X28" s="5" t="s">
        <v>96</v>
      </c>
      <c r="Y28" s="5" t="n">
        <v>9.5</v>
      </c>
      <c r="Z28" s="5" t="s">
        <v>173</v>
      </c>
      <c r="AA28" s="5" t="s">
        <v>173</v>
      </c>
      <c r="AB28" s="5" t="s">
        <v>173</v>
      </c>
      <c r="AC28" s="5" t="n">
        <v>4.5</v>
      </c>
      <c r="AD28" s="5" t="n">
        <v>500</v>
      </c>
      <c r="AE28" s="5" t="n">
        <v>20211223</v>
      </c>
      <c r="AF28" s="5" t="s">
        <v>96</v>
      </c>
      <c r="AG28" s="5" t="n">
        <v>21</v>
      </c>
      <c r="AH28" s="5" t="n">
        <v>28</v>
      </c>
      <c r="AI28" s="5" t="n">
        <v>15</v>
      </c>
      <c r="AJ28" s="5" t="n">
        <v>20220103</v>
      </c>
      <c r="AK28" s="7" t="s">
        <v>97</v>
      </c>
      <c r="AM28" s="12" t="s">
        <v>98</v>
      </c>
      <c r="AW28" s="14" t="n">
        <v>23205084</v>
      </c>
      <c r="AX28" s="14" t="n">
        <v>20588933</v>
      </c>
      <c r="AY28" s="38" t="n">
        <f aca="false">AX28/AW28</f>
        <v>0.887259576392828</v>
      </c>
      <c r="AZ28" s="12" t="str">
        <f aca="false">CONCATENATE("preprocessing/",A28, "/outputs/salmon_hg38_100/quant.sf")</f>
        <v>preprocessing/TMRC30268/outputs/salmon_hg38_100/quant.sf</v>
      </c>
      <c r="BE28" s="12" t="str">
        <f aca="false">CONCATENATE("preprocessing/", A28, "/outputs/03hisat2_hg38_100/hg38_100_genome-paired_gene_sno_gene_ID.count.xz")</f>
        <v>preprocessing/TMRC30268/outputs/03hisat2_hg38_100/hg38_100_genome-paired_gene_sno_gene_ID.count.xz</v>
      </c>
      <c r="BF28" s="39" t="n">
        <v>19133034</v>
      </c>
      <c r="BG28" s="39" t="n">
        <v>679608</v>
      </c>
      <c r="BH28" s="38" t="n">
        <f aca="false">(BG28+BF28)/AX28</f>
        <v>0.962295714887216</v>
      </c>
      <c r="BK28" s="12" t="str">
        <f aca="false">CONCATENATE("preprocessing/", A28, "/outputs/40hisat2_lpanamensis_v36/lpanamensis_v36_genome-paired_all_sno_gene_ID.count.xz")</f>
        <v>preprocessing/TMRC30268/outputs/40hisat2_lpanamensis_v36/lpanamensis_v36_genome-paired_all_sno_gene_ID.count.xz</v>
      </c>
      <c r="BL28" s="14" t="n">
        <v>5398</v>
      </c>
      <c r="BM28" s="14" t="n">
        <v>374</v>
      </c>
      <c r="BN28" s="40" t="n">
        <f aca="false">(BM28+BL28)/AX28</f>
        <v>0.000280344785230007</v>
      </c>
      <c r="BP28" s="5" t="s">
        <v>120</v>
      </c>
      <c r="BQ28" s="7" t="s">
        <v>101</v>
      </c>
      <c r="BR28" s="47" t="n">
        <v>20210813</v>
      </c>
      <c r="BS28" s="7" t="s">
        <v>122</v>
      </c>
      <c r="BT28" s="7" t="s">
        <v>108</v>
      </c>
      <c r="BU28" s="7" t="s">
        <v>108</v>
      </c>
      <c r="CB28" s="7" t="n">
        <v>1</v>
      </c>
      <c r="CC28" s="7" t="n">
        <v>1</v>
      </c>
      <c r="CD28" s="48" t="n">
        <v>119</v>
      </c>
      <c r="CE28" s="7" t="n">
        <v>0</v>
      </c>
      <c r="CF28" s="12" t="n">
        <f aca="false">SUM(CB28:CE28)</f>
        <v>121</v>
      </c>
      <c r="CG28" s="42" t="n">
        <f aca="false">+CF28/BL28</f>
        <v>0.0224157095220452</v>
      </c>
    </row>
    <row r="29" customFormat="false" ht="15" hidden="false" customHeight="false" outlineLevel="0" collapsed="false">
      <c r="A29" s="1" t="s">
        <v>207</v>
      </c>
      <c r="B29" s="5" t="s">
        <v>208</v>
      </c>
      <c r="C29" s="5" t="s">
        <v>209</v>
      </c>
      <c r="D29" s="5" t="n">
        <v>1</v>
      </c>
      <c r="E29" s="5" t="s">
        <v>86</v>
      </c>
      <c r="F29" s="5" t="s">
        <v>171</v>
      </c>
      <c r="G29" s="5" t="s">
        <v>88</v>
      </c>
      <c r="H29" s="47" t="n">
        <v>20210813</v>
      </c>
      <c r="I29" s="5"/>
      <c r="J29" s="5"/>
      <c r="K29" s="5" t="s">
        <v>89</v>
      </c>
      <c r="L29" s="7" t="s">
        <v>172</v>
      </c>
      <c r="M29" s="32" t="s">
        <v>91</v>
      </c>
      <c r="N29" s="32" t="s">
        <v>92</v>
      </c>
      <c r="O29" s="32" t="s">
        <v>93</v>
      </c>
      <c r="P29" s="5" t="s">
        <v>94</v>
      </c>
      <c r="Q29" s="5" t="s">
        <v>94</v>
      </c>
      <c r="R29" s="32" t="s">
        <v>95</v>
      </c>
      <c r="S29" s="5" t="n">
        <v>20210831</v>
      </c>
      <c r="T29" s="5" t="n">
        <v>30</v>
      </c>
      <c r="U29" s="5" t="n">
        <v>23.1</v>
      </c>
      <c r="V29" s="5" t="n">
        <v>20211111</v>
      </c>
      <c r="W29" s="5" t="n">
        <v>144</v>
      </c>
      <c r="X29" s="5" t="s">
        <v>96</v>
      </c>
      <c r="Y29" s="5" t="n">
        <v>9.2</v>
      </c>
      <c r="Z29" s="5" t="s">
        <v>173</v>
      </c>
      <c r="AA29" s="5" t="s">
        <v>173</v>
      </c>
      <c r="AB29" s="5" t="s">
        <v>173</v>
      </c>
      <c r="AC29" s="5" t="n">
        <v>3.5</v>
      </c>
      <c r="AD29" s="5" t="n">
        <v>500</v>
      </c>
      <c r="AE29" s="5" t="n">
        <v>20211223</v>
      </c>
      <c r="AF29" s="5" t="s">
        <v>96</v>
      </c>
      <c r="AG29" s="5" t="n">
        <v>18</v>
      </c>
      <c r="AH29" s="5" t="n">
        <v>28</v>
      </c>
      <c r="AI29" s="5" t="n">
        <v>15</v>
      </c>
      <c r="AJ29" s="5" t="n">
        <v>20220103</v>
      </c>
      <c r="AK29" s="7" t="s">
        <v>97</v>
      </c>
      <c r="AM29" s="12" t="s">
        <v>108</v>
      </c>
      <c r="AW29" s="14" t="n">
        <v>26984112</v>
      </c>
      <c r="AX29" s="14" t="n">
        <v>23502639</v>
      </c>
      <c r="AY29" s="38" t="n">
        <f aca="false">AX29/AW29</f>
        <v>0.870980634826894</v>
      </c>
      <c r="AZ29" s="12" t="str">
        <f aca="false">CONCATENATE("preprocessing/",A29, "/outputs/salmon_hg38_100/quant.sf")</f>
        <v>preprocessing/TMRC30286/outputs/salmon_hg38_100/quant.sf</v>
      </c>
      <c r="BE29" s="12" t="str">
        <f aca="false">CONCATENATE("preprocessing/", A29, "/outputs/03hisat2_hg38_100/hg38_100_genome-paired_gene_sno_gene_ID.count.xz")</f>
        <v>preprocessing/TMRC30286/outputs/03hisat2_hg38_100/hg38_100_genome-paired_gene_sno_gene_ID.count.xz</v>
      </c>
      <c r="BF29" s="39" t="n">
        <v>19730634</v>
      </c>
      <c r="BG29" s="39" t="n">
        <v>652476</v>
      </c>
      <c r="BH29" s="38" t="n">
        <f aca="false">(BG29+BF29)/AX29</f>
        <v>0.867268990516342</v>
      </c>
      <c r="BK29" s="12" t="str">
        <f aca="false">CONCATENATE("preprocessing/", A29, "/outputs/40hisat2_lpanamensis_v36/lpanamensis_v36_genome-paired_all_sno_gene_ID.count.xz")</f>
        <v>preprocessing/TMRC30286/outputs/40hisat2_lpanamensis_v36/lpanamensis_v36_genome-paired_all_sno_gene_ID.count.xz</v>
      </c>
      <c r="BL29" s="14" t="n">
        <v>1566676</v>
      </c>
      <c r="BM29" s="14" t="n">
        <v>143445</v>
      </c>
      <c r="BN29" s="40" t="n">
        <f aca="false">(BM29+BL29)/AX29</f>
        <v>0.0727629352601638</v>
      </c>
      <c r="BP29" s="5" t="s">
        <v>209</v>
      </c>
      <c r="BQ29" s="7" t="s">
        <v>101</v>
      </c>
      <c r="BR29" s="47" t="n">
        <v>20210813</v>
      </c>
      <c r="BS29" s="7" t="s">
        <v>110</v>
      </c>
      <c r="BT29" s="7" t="s">
        <v>139</v>
      </c>
      <c r="BU29" s="7" t="n">
        <v>11075</v>
      </c>
      <c r="CB29" s="7" t="n">
        <v>1</v>
      </c>
      <c r="CC29" s="7" t="n">
        <v>28</v>
      </c>
      <c r="CD29" s="49" t="n">
        <v>34209</v>
      </c>
      <c r="CE29" s="7" t="n">
        <v>0</v>
      </c>
      <c r="CF29" s="12" t="n">
        <f aca="false">SUM(CB29:CE29)</f>
        <v>34238</v>
      </c>
      <c r="CG29" s="42" t="n">
        <f aca="false">+CF29/BL29</f>
        <v>0.0218539123596711</v>
      </c>
    </row>
    <row r="30" customFormat="false" ht="15" hidden="false" customHeight="false" outlineLevel="0" collapsed="false">
      <c r="A30" s="1" t="s">
        <v>210</v>
      </c>
      <c r="B30" s="48" t="s">
        <v>211</v>
      </c>
      <c r="C30" s="50" t="s">
        <v>212</v>
      </c>
      <c r="D30" s="5" t="n">
        <v>1</v>
      </c>
      <c r="G30" s="5" t="s">
        <v>88</v>
      </c>
      <c r="H30" s="5" t="n">
        <v>20220916</v>
      </c>
      <c r="K30" s="5" t="s">
        <v>89</v>
      </c>
      <c r="L30" s="48" t="s">
        <v>213</v>
      </c>
      <c r="S30" s="7" t="n">
        <v>20220919</v>
      </c>
      <c r="AE30" s="51"/>
      <c r="AJ30" s="52"/>
      <c r="AK30" s="52" t="s">
        <v>214</v>
      </c>
      <c r="AM30" s="12" t="s">
        <v>215</v>
      </c>
      <c r="AN30" s="12"/>
      <c r="AT30" s="53" t="s">
        <v>216</v>
      </c>
      <c r="AW30" s="14" t="n">
        <v>21600652</v>
      </c>
      <c r="AX30" s="14" t="n">
        <v>20049207</v>
      </c>
      <c r="AY30" s="38" t="n">
        <f aca="false">AX30/AW30</f>
        <v>0.928176010613013</v>
      </c>
      <c r="AZ30" s="12" t="str">
        <f aca="false">CONCATENATE("preprocessing/",A30, "/outputs/salmon_hg38_100/quant.sf")</f>
        <v>preprocessing/TMRC30326/outputs/salmon_hg38_100/quant.sf</v>
      </c>
      <c r="BE30" s="12" t="str">
        <f aca="false">CONCATENATE("preprocessing/", A30, "/outputs/03hisat2_hg38_100/hg38_100_genome-paired_gene_sno_gene_ID.count.xz")</f>
        <v>preprocessing/TMRC30326/outputs/03hisat2_hg38_100/hg38_100_genome-paired_gene_sno_gene_ID.count.xz</v>
      </c>
      <c r="BF30" s="39" t="n">
        <v>18986346</v>
      </c>
      <c r="BG30" s="39" t="n">
        <v>678383</v>
      </c>
      <c r="BH30" s="38" t="n">
        <f aca="false">(BG30+BF30)/AX30</f>
        <v>0.98082328143951</v>
      </c>
      <c r="BK30" s="12" t="str">
        <f aca="false">CONCATENATE("preprocessing/", A30, "/outputs/40hisat2_lpanamensis_v36/lpanamensis_v36_genome-paired_gene_sno_gene_ID.count.xz")</f>
        <v>preprocessing/TMRC30326/outputs/40hisat2_lpanamensis_v36/lpanamensis_v36_genome-paired_gene_sno_gene_ID.count.xz</v>
      </c>
      <c r="BL30" s="14" t="n">
        <v>731</v>
      </c>
      <c r="BM30" s="14" t="n">
        <v>52</v>
      </c>
      <c r="BN30" s="40" t="n">
        <f aca="false">(BM30+BL30)/AX30</f>
        <v>3.90539137034198E-005</v>
      </c>
      <c r="BP30" s="50" t="s">
        <v>212</v>
      </c>
      <c r="BQ30" s="7" t="s">
        <v>101</v>
      </c>
      <c r="BR30" s="5" t="n">
        <v>20220916</v>
      </c>
      <c r="BS30" s="7" t="s">
        <v>117</v>
      </c>
      <c r="BT30" s="7" t="s">
        <v>108</v>
      </c>
      <c r="BU30" s="7" t="s">
        <v>108</v>
      </c>
      <c r="CB30" s="7" t="n">
        <v>0</v>
      </c>
      <c r="CC30" s="7" t="n">
        <v>0</v>
      </c>
      <c r="CD30" s="7" t="n">
        <v>12</v>
      </c>
      <c r="CE30" s="7" t="n">
        <v>0</v>
      </c>
    </row>
    <row r="31" customFormat="false" ht="15" hidden="false" customHeight="false" outlineLevel="0" collapsed="false">
      <c r="A31" s="1" t="s">
        <v>217</v>
      </c>
      <c r="B31" s="48" t="s">
        <v>218</v>
      </c>
      <c r="C31" s="50" t="s">
        <v>219</v>
      </c>
      <c r="D31" s="5" t="n">
        <v>1</v>
      </c>
      <c r="G31" s="5" t="s">
        <v>88</v>
      </c>
      <c r="H31" s="5" t="n">
        <v>20220916</v>
      </c>
      <c r="K31" s="5" t="s">
        <v>89</v>
      </c>
      <c r="L31" s="48" t="s">
        <v>213</v>
      </c>
      <c r="S31" s="7" t="n">
        <v>20220919</v>
      </c>
      <c r="AE31" s="51"/>
      <c r="AJ31" s="52"/>
      <c r="AK31" s="52" t="s">
        <v>214</v>
      </c>
      <c r="AM31" s="12" t="s">
        <v>215</v>
      </c>
      <c r="AN31" s="12"/>
      <c r="AT31" s="53" t="s">
        <v>216</v>
      </c>
      <c r="AW31" s="14" t="n">
        <v>21377466</v>
      </c>
      <c r="AX31" s="14" t="n">
        <v>20097236</v>
      </c>
      <c r="AY31" s="38" t="n">
        <f aca="false">AX31/AW31</f>
        <v>0.940113107886594</v>
      </c>
      <c r="AZ31" s="12" t="str">
        <f aca="false">CONCATENATE("preprocessing/",A31, "/outputs/salmon_hg38_100/quant.sf")</f>
        <v>preprocessing/TMRC30316/outputs/salmon_hg38_100/quant.sf</v>
      </c>
      <c r="BE31" s="12" t="str">
        <f aca="false">CONCATENATE("preprocessing/", A31, "/outputs/03hisat2_hg38_100/hg38_100_genome-paired_gene_sno_gene_ID.count.xz")</f>
        <v>preprocessing/TMRC30316/outputs/03hisat2_hg38_100/hg38_100_genome-paired_gene_sno_gene_ID.count.xz</v>
      </c>
      <c r="BF31" s="39" t="n">
        <v>13894964</v>
      </c>
      <c r="BG31" s="39" t="n">
        <v>409387</v>
      </c>
      <c r="BH31" s="38" t="n">
        <f aca="false">(BG31+BF31)/AX31</f>
        <v>0.711757129189307</v>
      </c>
      <c r="BK31" s="12" t="str">
        <f aca="false">CONCATENATE("preprocessing/", A31, "/outputs/40hisat2_lpanamensis_v36/lpanamensis_v36_genome-paired_gene_sno_gene_ID.count.xz")</f>
        <v>preprocessing/TMRC30316/outputs/40hisat2_lpanamensis_v36/lpanamensis_v36_genome-paired_gene_sno_gene_ID.count.xz</v>
      </c>
      <c r="BL31" s="14" t="n">
        <v>4435445</v>
      </c>
      <c r="BM31" s="14" t="n">
        <v>302906</v>
      </c>
      <c r="BN31" s="40" t="n">
        <f aca="false">(BM31+BL31)/AX31</f>
        <v>0.235771277204487</v>
      </c>
      <c r="BP31" s="50" t="s">
        <v>219</v>
      </c>
      <c r="BQ31" s="7" t="s">
        <v>101</v>
      </c>
      <c r="BR31" s="5" t="n">
        <v>20220916</v>
      </c>
      <c r="BS31" s="7" t="s">
        <v>110</v>
      </c>
      <c r="BT31" s="7" t="s">
        <v>103</v>
      </c>
      <c r="BU31" s="7" t="n">
        <v>10772</v>
      </c>
      <c r="CB31" s="7" t="n">
        <v>2</v>
      </c>
      <c r="CC31" s="7" t="n">
        <v>53</v>
      </c>
      <c r="CD31" s="44" t="n">
        <v>73292</v>
      </c>
      <c r="CE31" s="7" t="n">
        <v>4</v>
      </c>
    </row>
    <row r="32" customFormat="false" ht="15" hidden="false" customHeight="false" outlineLevel="0" collapsed="false">
      <c r="A32" s="1" t="s">
        <v>220</v>
      </c>
      <c r="B32" s="48" t="s">
        <v>221</v>
      </c>
      <c r="C32" s="50" t="s">
        <v>222</v>
      </c>
      <c r="D32" s="5" t="n">
        <v>1</v>
      </c>
      <c r="G32" s="5" t="s">
        <v>88</v>
      </c>
      <c r="H32" s="5" t="n">
        <v>20220916</v>
      </c>
      <c r="K32" s="5" t="s">
        <v>89</v>
      </c>
      <c r="L32" s="48" t="s">
        <v>213</v>
      </c>
      <c r="S32" s="7" t="n">
        <v>20220919</v>
      </c>
      <c r="AE32" s="51"/>
      <c r="AK32" s="52" t="s">
        <v>214</v>
      </c>
      <c r="AM32" s="48" t="s">
        <v>98</v>
      </c>
      <c r="AN32" s="12"/>
      <c r="AT32" s="53" t="s">
        <v>216</v>
      </c>
      <c r="AW32" s="14" t="n">
        <v>49992066</v>
      </c>
      <c r="AX32" s="14" t="n">
        <v>47017069</v>
      </c>
      <c r="AY32" s="38" t="n">
        <f aca="false">AX32/AW32</f>
        <v>0.940490617051114</v>
      </c>
      <c r="AZ32" s="54" t="str">
        <f aca="false">CONCATENATE("preprocessing/",A32, "/outputs/salmon_hg38_100/quant.sf")</f>
        <v>preprocessing/TMRC30317/outputs/salmon_hg38_100/quant.sf</v>
      </c>
      <c r="BE32" s="54" t="str">
        <f aca="false">CONCATENATE("preprocessing/", A32, "/outputs/03hisat2_hg38_100/hg38_100_genome-paired_gene_sno_gene_ID.count.xz")</f>
        <v>preprocessing/TMRC30317/outputs/03hisat2_hg38_100/hg38_100_genome-paired_gene_sno_gene_ID.count.xz</v>
      </c>
      <c r="BF32" s="39" t="n">
        <v>42241757</v>
      </c>
      <c r="BG32" s="39" t="n">
        <v>1694780</v>
      </c>
      <c r="BH32" s="38" t="n">
        <f aca="false">(BG32+BF32)/AX32</f>
        <v>0.93448056066617</v>
      </c>
      <c r="BK32" s="54" t="str">
        <f aca="false">CONCATENATE("preprocessing/", A32, "/outputs/40hisat2_lpanamensis_v36/lpanamensis_v36_genome-paired_gene_sno_gene_ID.count.xz")</f>
        <v>preprocessing/TMRC30317/outputs/40hisat2_lpanamensis_v36/lpanamensis_v36_genome-paired_gene_sno_gene_ID.count.xz</v>
      </c>
      <c r="BL32" s="14" t="n">
        <v>1877801</v>
      </c>
      <c r="BM32" s="14" t="n">
        <v>120188</v>
      </c>
      <c r="BN32" s="40" t="n">
        <f aca="false">(BM32+BL32)/AX32</f>
        <v>0.0424949713475334</v>
      </c>
      <c r="BP32" s="50" t="s">
        <v>222</v>
      </c>
      <c r="BQ32" s="7" t="s">
        <v>101</v>
      </c>
      <c r="BR32" s="5" t="n">
        <v>20220916</v>
      </c>
      <c r="BS32" s="7" t="s">
        <v>102</v>
      </c>
      <c r="BT32" s="7" t="s">
        <v>103</v>
      </c>
      <c r="BU32" s="7" t="n">
        <v>10772</v>
      </c>
      <c r="CB32" s="7" t="n">
        <v>2</v>
      </c>
      <c r="CC32" s="7" t="n">
        <v>108</v>
      </c>
      <c r="CD32" s="44" t="n">
        <v>28948</v>
      </c>
      <c r="CE32" s="7" t="n">
        <v>2</v>
      </c>
    </row>
    <row r="33" customFormat="false" ht="15" hidden="false" customHeight="false" outlineLevel="0" collapsed="false">
      <c r="A33" s="1" t="s">
        <v>223</v>
      </c>
      <c r="B33" s="48" t="s">
        <v>224</v>
      </c>
      <c r="C33" s="50" t="s">
        <v>225</v>
      </c>
      <c r="D33" s="5" t="n">
        <v>1</v>
      </c>
      <c r="G33" s="5" t="s">
        <v>88</v>
      </c>
      <c r="H33" s="5" t="n">
        <v>20220916</v>
      </c>
      <c r="K33" s="5" t="s">
        <v>89</v>
      </c>
      <c r="L33" s="48" t="s">
        <v>213</v>
      </c>
      <c r="S33" s="7" t="n">
        <v>20220919</v>
      </c>
      <c r="AE33" s="51"/>
      <c r="AK33" s="52" t="s">
        <v>214</v>
      </c>
      <c r="AM33" s="12" t="s">
        <v>215</v>
      </c>
      <c r="AN33" s="12"/>
      <c r="AT33" s="53" t="s">
        <v>216</v>
      </c>
      <c r="AW33" s="14" t="n">
        <v>26538133</v>
      </c>
      <c r="AX33" s="14" t="n">
        <v>25048428</v>
      </c>
      <c r="AY33" s="38" t="n">
        <f aca="false">AX33/AW33</f>
        <v>0.943865493476877</v>
      </c>
      <c r="AZ33" s="12" t="str">
        <f aca="false">CONCATENATE("preprocessing/",A33, "/outputs/salmon_hg38_100/quant.sf")</f>
        <v>preprocessing/TMRC30322/outputs/salmon_hg38_100/quant.sf</v>
      </c>
      <c r="BE33" s="12" t="str">
        <f aca="false">CONCATENATE("preprocessing/", A33, "/outputs/03hisat2_hg38_100/hg38_100_genome-paired_gene_sno_gene_ID.count.xz")</f>
        <v>preprocessing/TMRC30322/outputs/03hisat2_hg38_100/hg38_100_genome-paired_gene_sno_gene_ID.count.xz</v>
      </c>
      <c r="BF33" s="39" t="n">
        <v>20997195</v>
      </c>
      <c r="BG33" s="39" t="n">
        <v>708428</v>
      </c>
      <c r="BH33" s="38" t="n">
        <f aca="false">(BG33+BF33)/AX33</f>
        <v>0.866546315800736</v>
      </c>
      <c r="BK33" s="12" t="str">
        <f aca="false">CONCATENATE("preprocessing/", A33, "/outputs/40hisat2_lpanamensis_v36/lpanamensis_v36_genome-paired_gene_sno_gene_ID.count.xz")</f>
        <v>preprocessing/TMRC30322/outputs/40hisat2_lpanamensis_v36/lpanamensis_v36_genome-paired_gene_sno_gene_ID.count.xz</v>
      </c>
      <c r="BL33" s="14" t="n">
        <v>2494720</v>
      </c>
      <c r="BM33" s="14" t="n">
        <v>199777</v>
      </c>
      <c r="BN33" s="40" t="n">
        <f aca="false">(BM33+BL33)/AX33</f>
        <v>0.107571501093801</v>
      </c>
      <c r="BP33" s="50" t="s">
        <v>225</v>
      </c>
      <c r="BQ33" s="7" t="s">
        <v>101</v>
      </c>
      <c r="BR33" s="5" t="n">
        <v>20220916</v>
      </c>
      <c r="BS33" s="7" t="s">
        <v>110</v>
      </c>
      <c r="BT33" s="7" t="s">
        <v>139</v>
      </c>
      <c r="BU33" s="7" t="n">
        <v>11126</v>
      </c>
      <c r="CB33" s="7" t="n">
        <v>1</v>
      </c>
      <c r="CC33" s="7" t="n">
        <v>50</v>
      </c>
      <c r="CD33" s="44" t="n">
        <v>38360</v>
      </c>
      <c r="CE33" s="7" t="n">
        <v>0</v>
      </c>
    </row>
    <row r="34" customFormat="false" ht="15" hidden="false" customHeight="false" outlineLevel="0" collapsed="false">
      <c r="A34" s="1" t="s">
        <v>226</v>
      </c>
      <c r="B34" s="48" t="s">
        <v>227</v>
      </c>
      <c r="C34" s="50" t="s">
        <v>228</v>
      </c>
      <c r="D34" s="5" t="n">
        <v>1</v>
      </c>
      <c r="G34" s="5" t="s">
        <v>88</v>
      </c>
      <c r="H34" s="5" t="n">
        <v>20220916</v>
      </c>
      <c r="K34" s="5" t="s">
        <v>89</v>
      </c>
      <c r="L34" s="48" t="s">
        <v>213</v>
      </c>
      <c r="S34" s="7" t="n">
        <v>20220919</v>
      </c>
      <c r="AE34" s="51"/>
      <c r="AK34" s="52" t="s">
        <v>214</v>
      </c>
      <c r="AM34" s="48" t="s">
        <v>98</v>
      </c>
      <c r="AN34" s="12"/>
      <c r="AT34" s="53" t="s">
        <v>216</v>
      </c>
      <c r="AW34" s="14" t="n">
        <v>20697761</v>
      </c>
      <c r="AX34" s="14" t="n">
        <v>19544324</v>
      </c>
      <c r="AY34" s="38" t="n">
        <f aca="false">AX34/AW34</f>
        <v>0.944272378060603</v>
      </c>
      <c r="AZ34" s="12" t="str">
        <f aca="false">CONCATENATE("preprocessing/",A34, "/outputs/salmon_hg38_100/quant.sf")</f>
        <v>preprocessing/TMRC30323/outputs/salmon_hg38_100/quant.sf</v>
      </c>
      <c r="BE34" s="12" t="str">
        <f aca="false">CONCATENATE("preprocessing/", A34, "/outputs/03hisat2_hg38_100/hg38_100_genome-paired_gene_sno_gene_ID.count.xz")</f>
        <v>preprocessing/TMRC30323/outputs/03hisat2_hg38_100/hg38_100_genome-paired_gene_sno_gene_ID.count.xz</v>
      </c>
      <c r="BF34" s="39" t="n">
        <v>18600474</v>
      </c>
      <c r="BG34" s="39" t="n">
        <v>644278</v>
      </c>
      <c r="BH34" s="38" t="n">
        <f aca="false">(BG34+BF34)/AX34</f>
        <v>0.984672173875136</v>
      </c>
      <c r="BK34" s="12" t="str">
        <f aca="false">CONCATENATE("preprocessing/", A34, "/outputs/40hisat2_lpanamensis_v36/lpanamensis_v36_genome-paired_gene_sno_gene_ID.count.xz")</f>
        <v>preprocessing/TMRC30323/outputs/40hisat2_lpanamensis_v36/lpanamensis_v36_genome-paired_gene_sno_gene_ID.count.xz</v>
      </c>
      <c r="BL34" s="14" t="n">
        <v>199</v>
      </c>
      <c r="BM34" s="14" t="n">
        <v>16</v>
      </c>
      <c r="BN34" s="40" t="n">
        <f aca="false">(BM34+BL34)/AX34</f>
        <v>1.10006362972697E-005</v>
      </c>
      <c r="BP34" s="50" t="s">
        <v>228</v>
      </c>
      <c r="BQ34" s="7" t="s">
        <v>101</v>
      </c>
      <c r="BR34" s="5" t="n">
        <v>20220916</v>
      </c>
      <c r="BS34" s="7" t="s">
        <v>102</v>
      </c>
      <c r="BT34" s="7" t="s">
        <v>139</v>
      </c>
      <c r="BU34" s="7" t="n">
        <v>11126</v>
      </c>
      <c r="CB34" s="7" t="n">
        <v>0</v>
      </c>
      <c r="CC34" s="7" t="n">
        <v>0</v>
      </c>
      <c r="CD34" s="7" t="n">
        <v>4</v>
      </c>
      <c r="CE34" s="7" t="n">
        <v>0</v>
      </c>
    </row>
    <row r="35" customFormat="false" ht="15" hidden="false" customHeight="false" outlineLevel="0" collapsed="false">
      <c r="A35" s="1" t="s">
        <v>229</v>
      </c>
      <c r="B35" s="48" t="s">
        <v>230</v>
      </c>
      <c r="C35" s="50" t="s">
        <v>231</v>
      </c>
      <c r="D35" s="5" t="n">
        <v>1</v>
      </c>
      <c r="G35" s="5" t="s">
        <v>88</v>
      </c>
      <c r="H35" s="5" t="n">
        <v>20220916</v>
      </c>
      <c r="K35" s="5" t="s">
        <v>89</v>
      </c>
      <c r="L35" s="48" t="s">
        <v>213</v>
      </c>
      <c r="S35" s="7" t="n">
        <v>20220919</v>
      </c>
      <c r="AE35" s="51"/>
      <c r="AK35" s="52" t="s">
        <v>214</v>
      </c>
      <c r="AM35" s="12" t="s">
        <v>215</v>
      </c>
      <c r="AN35" s="12" t="s">
        <v>232</v>
      </c>
      <c r="AT35" s="53" t="s">
        <v>216</v>
      </c>
      <c r="AW35" s="14" t="n">
        <v>19646712</v>
      </c>
      <c r="AX35" s="14" t="n">
        <v>17551915</v>
      </c>
      <c r="AY35" s="38" t="n">
        <f aca="false">AX35/AW35</f>
        <v>0.89337671362007</v>
      </c>
      <c r="AZ35" s="12" t="str">
        <f aca="false">CONCATENATE("preprocessing/",A35, "/outputs/salmon_hg38_100/quant.sf")</f>
        <v>preprocessing/TMRC30328/outputs/salmon_hg38_100/quant.sf</v>
      </c>
      <c r="BE35" s="12" t="str">
        <f aca="false">CONCATENATE("preprocessing/", A35, "/outputs/03hisat2_hg38_100/hg38_100_genome-paired_gene_sno_gene_ID.count.xz")</f>
        <v>preprocessing/TMRC30328/outputs/03hisat2_hg38_100/hg38_100_genome-paired_gene_sno_gene_ID.count.xz</v>
      </c>
      <c r="BF35" s="39" t="n">
        <v>15437669</v>
      </c>
      <c r="BG35" s="39" t="n">
        <v>495447</v>
      </c>
      <c r="BH35" s="38" t="n">
        <f aca="false">(BG35+BF35)/AX35</f>
        <v>0.907770804496262</v>
      </c>
      <c r="BK35" s="12" t="str">
        <f aca="false">CONCATENATE("preprocessing/", A35, "/outputs/40hisat2_lpanamensis_v36/lpanamensis_v36_genome-paired_gene_sno_gene_ID.count.xz")</f>
        <v>preprocessing/TMRC30328/outputs/40hisat2_lpanamensis_v36/lpanamensis_v36_genome-paired_gene_sno_gene_ID.count.xz</v>
      </c>
      <c r="BL35" s="14" t="n">
        <v>916408</v>
      </c>
      <c r="BM35" s="14" t="n">
        <v>66437</v>
      </c>
      <c r="BN35" s="40" t="n">
        <f aca="false">(BM35+BL35)/AX35</f>
        <v>0.0559964539481874</v>
      </c>
      <c r="BP35" s="50" t="s">
        <v>231</v>
      </c>
      <c r="BQ35" s="7" t="s">
        <v>101</v>
      </c>
      <c r="BR35" s="5" t="n">
        <v>20220916</v>
      </c>
      <c r="BS35" s="7" t="s">
        <v>110</v>
      </c>
      <c r="BT35" s="7" t="s">
        <v>103</v>
      </c>
      <c r="BU35" s="7" t="n">
        <v>12251</v>
      </c>
      <c r="CB35" s="7" t="n">
        <v>4</v>
      </c>
      <c r="CC35" s="7" t="n">
        <v>94</v>
      </c>
      <c r="CD35" s="44" t="n">
        <v>22089</v>
      </c>
      <c r="CE35" s="7" t="n">
        <v>1</v>
      </c>
    </row>
    <row r="36" customFormat="false" ht="15" hidden="false" customHeight="false" outlineLevel="0" collapsed="false">
      <c r="A36" s="1" t="s">
        <v>233</v>
      </c>
      <c r="B36" s="48" t="s">
        <v>234</v>
      </c>
      <c r="C36" s="50" t="s">
        <v>235</v>
      </c>
      <c r="D36" s="5" t="n">
        <v>1</v>
      </c>
      <c r="G36" s="5" t="s">
        <v>88</v>
      </c>
      <c r="H36" s="5" t="n">
        <v>20220916</v>
      </c>
      <c r="K36" s="5" t="s">
        <v>89</v>
      </c>
      <c r="L36" s="48" t="s">
        <v>213</v>
      </c>
      <c r="S36" s="7" t="n">
        <v>20220919</v>
      </c>
      <c r="AE36" s="51"/>
      <c r="AK36" s="52" t="s">
        <v>214</v>
      </c>
      <c r="AM36" s="48" t="s">
        <v>98</v>
      </c>
      <c r="AN36" s="12"/>
      <c r="AT36" s="53" t="s">
        <v>216</v>
      </c>
      <c r="AW36" s="14" t="n">
        <v>7446</v>
      </c>
      <c r="AX36" s="14" t="n">
        <v>1342</v>
      </c>
      <c r="AY36" s="38" t="n">
        <f aca="false">AX36/AW36</f>
        <v>0.180230996508192</v>
      </c>
      <c r="AZ36" s="54" t="str">
        <f aca="false">CONCATENATE("preprocessing/",A36, "/outputs/salmon_hg38_100/quant.sf")</f>
        <v>preprocessing/TMRC30329/outputs/salmon_hg38_100/quant.sf</v>
      </c>
      <c r="BE36" s="54" t="str">
        <f aca="false">CONCATENATE("preprocessing/", A36, "/outputs/03hisat2_hg38_100/hg38_100_genome-paired_gene_sno_gene_ID.count.xz")</f>
        <v>preprocessing/TMRC30329/outputs/03hisat2_hg38_100/hg38_100_genome-paired_gene_sno_gene_ID.count.xz</v>
      </c>
      <c r="BF36" s="39" t="n">
        <v>1203</v>
      </c>
      <c r="BG36" s="39" t="n">
        <v>50</v>
      </c>
      <c r="BH36" s="38" t="n">
        <f aca="false">(BG36+BF36)/AX36</f>
        <v>0.933681073025335</v>
      </c>
      <c r="BK36" s="54" t="str">
        <f aca="false">CONCATENATE("preprocessing/", A36, "/outputs/40hisat2_lpanamensis_v36/lpanamensis_v36_genome-paired_gene_sno_gene_ID.count.xz")</f>
        <v>preprocessing/TMRC30329/outputs/40hisat2_lpanamensis_v36/lpanamensis_v36_genome-paired_gene_sno_gene_ID.count.xz</v>
      </c>
      <c r="BL36" s="14" t="n">
        <v>35</v>
      </c>
      <c r="BM36" s="14" t="n">
        <v>1</v>
      </c>
      <c r="BN36" s="40" t="n">
        <f aca="false">(BM36+BL36)/AX36</f>
        <v>0.0268256333830104</v>
      </c>
      <c r="BP36" s="50" t="s">
        <v>235</v>
      </c>
      <c r="BQ36" s="7" t="s">
        <v>101</v>
      </c>
      <c r="BR36" s="5" t="n">
        <v>20220916</v>
      </c>
      <c r="BS36" s="7" t="s">
        <v>102</v>
      </c>
      <c r="BT36" s="7" t="s">
        <v>103</v>
      </c>
      <c r="BU36" s="7" t="n">
        <v>12251</v>
      </c>
      <c r="CB36" s="7" t="n">
        <v>0</v>
      </c>
      <c r="CC36" s="7" t="n">
        <v>0</v>
      </c>
      <c r="CD36" s="7" t="n">
        <v>0</v>
      </c>
      <c r="CE36" s="7" t="n">
        <v>0</v>
      </c>
    </row>
    <row r="37" customFormat="false" ht="15" hidden="false" customHeight="false" outlineLevel="0" collapsed="false">
      <c r="A37" s="1" t="s">
        <v>236</v>
      </c>
      <c r="B37" s="48" t="s">
        <v>237</v>
      </c>
      <c r="C37" s="50" t="s">
        <v>238</v>
      </c>
      <c r="D37" s="5" t="n">
        <v>1</v>
      </c>
      <c r="G37" s="5" t="s">
        <v>88</v>
      </c>
      <c r="H37" s="5" t="n">
        <v>20220916</v>
      </c>
      <c r="K37" s="5" t="s">
        <v>89</v>
      </c>
      <c r="L37" s="48" t="s">
        <v>213</v>
      </c>
      <c r="S37" s="7" t="n">
        <v>20220919</v>
      </c>
      <c r="AE37" s="51"/>
      <c r="AK37" s="52" t="s">
        <v>214</v>
      </c>
      <c r="AM37" s="12" t="s">
        <v>215</v>
      </c>
      <c r="AN37" s="12"/>
      <c r="AT37" s="53" t="s">
        <v>216</v>
      </c>
      <c r="AW37" s="14" t="n">
        <v>25919007</v>
      </c>
      <c r="AX37" s="14" t="n">
        <v>24462575</v>
      </c>
      <c r="AY37" s="38" t="n">
        <f aca="false">AX37/AW37</f>
        <v>0.943808341114303</v>
      </c>
      <c r="AZ37" s="12" t="str">
        <f aca="false">CONCATENATE("preprocessing/",A37, "/outputs/salmon_hg38_100/quant.sf")</f>
        <v>preprocessing/TMRC30318/outputs/salmon_hg38_100/quant.sf</v>
      </c>
      <c r="BE37" s="12" t="str">
        <f aca="false">CONCATENATE("preprocessing/", A37, "/outputs/03hisat2_hg38_100/hg38_100_genome-paired_gene_sno_gene_ID.count.xz")</f>
        <v>preprocessing/TMRC30318/outputs/03hisat2_hg38_100/hg38_100_genome-paired_gene_sno_gene_ID.count.xz</v>
      </c>
      <c r="BF37" s="39" t="n">
        <v>22107897</v>
      </c>
      <c r="BG37" s="39" t="n">
        <v>776955</v>
      </c>
      <c r="BH37" s="38" t="n">
        <f aca="false">(BG37+BF37)/AX37</f>
        <v>0.935504622878009</v>
      </c>
      <c r="BK37" s="12" t="str">
        <f aca="false">CONCATENATE("preprocessing/", A37, "/outputs/40hisat2_lpanamensis_v36/lpanamensis_v36_genome-paired_gene_sno_gene_ID.count.xz")</f>
        <v>preprocessing/TMRC30318/outputs/40hisat2_lpanamensis_v36/lpanamensis_v36_genome-paired_gene_sno_gene_ID.count.xz</v>
      </c>
      <c r="BL37" s="14" t="n">
        <v>1006681</v>
      </c>
      <c r="BM37" s="14" t="n">
        <v>89672</v>
      </c>
      <c r="BN37" s="40" t="n">
        <f aca="false">(BM37+BL37)/AX37</f>
        <v>0.0448175631551462</v>
      </c>
      <c r="BP37" s="50" t="s">
        <v>238</v>
      </c>
      <c r="BQ37" s="7" t="s">
        <v>101</v>
      </c>
      <c r="BR37" s="5" t="n">
        <v>20220916</v>
      </c>
      <c r="BS37" s="7" t="s">
        <v>110</v>
      </c>
      <c r="BT37" s="7" t="s">
        <v>139</v>
      </c>
      <c r="BU37" s="7" t="n">
        <v>12309</v>
      </c>
      <c r="CB37" s="7" t="n">
        <v>3</v>
      </c>
      <c r="CC37" s="7" t="n">
        <v>10</v>
      </c>
      <c r="CD37" s="44" t="n">
        <v>12722</v>
      </c>
      <c r="CE37" s="7" t="n">
        <v>0</v>
      </c>
    </row>
    <row r="38" customFormat="false" ht="15" hidden="false" customHeight="false" outlineLevel="0" collapsed="false">
      <c r="A38" s="1" t="s">
        <v>239</v>
      </c>
      <c r="B38" s="48" t="s">
        <v>240</v>
      </c>
      <c r="C38" s="50" t="s">
        <v>241</v>
      </c>
      <c r="D38" s="5" t="n">
        <v>1</v>
      </c>
      <c r="G38" s="5" t="s">
        <v>88</v>
      </c>
      <c r="H38" s="5" t="n">
        <v>20220916</v>
      </c>
      <c r="K38" s="5" t="s">
        <v>89</v>
      </c>
      <c r="L38" s="48" t="s">
        <v>213</v>
      </c>
      <c r="S38" s="7" t="n">
        <v>20220919</v>
      </c>
      <c r="AE38" s="51"/>
      <c r="AK38" s="52" t="s">
        <v>214</v>
      </c>
      <c r="AM38" s="48" t="s">
        <v>98</v>
      </c>
      <c r="AN38" s="12"/>
      <c r="AT38" s="53" t="s">
        <v>216</v>
      </c>
      <c r="AW38" s="14" t="n">
        <v>28641938</v>
      </c>
      <c r="AX38" s="14" t="n">
        <v>27000765</v>
      </c>
      <c r="AY38" s="38" t="n">
        <f aca="false">AX38/AW38</f>
        <v>0.942700350793302</v>
      </c>
      <c r="AZ38" s="12" t="str">
        <f aca="false">CONCATENATE("preprocessing/",A38, "/outputs/salmon_hg38_100/quant.sf")</f>
        <v>preprocessing/TMRC30319/outputs/salmon_hg38_100/quant.sf</v>
      </c>
      <c r="BE38" s="12" t="str">
        <f aca="false">CONCATENATE("preprocessing/", A38, "/outputs/03hisat2_hg38_100/hg38_100_genome-paired_gene_sno_gene_ID.count.xz")</f>
        <v>preprocessing/TMRC30319/outputs/03hisat2_hg38_100/hg38_100_genome-paired_gene_sno_gene_ID.count.xz</v>
      </c>
      <c r="BF38" s="39" t="n">
        <v>25685700</v>
      </c>
      <c r="BG38" s="39" t="n">
        <v>915921</v>
      </c>
      <c r="BH38" s="38" t="n">
        <f aca="false">(BG38+BF38)/AX38</f>
        <v>0.985217307731837</v>
      </c>
      <c r="BK38" s="12" t="str">
        <f aca="false">CONCATENATE("preprocessing/", A38, "/outputs/40hisat2_lpanamensis_v36/lpanamensis_v36_genome-paired_gene_sno_gene_ID.count.xz")</f>
        <v>preprocessing/TMRC30319/outputs/40hisat2_lpanamensis_v36/lpanamensis_v36_genome-paired_gene_sno_gene_ID.count.xz</v>
      </c>
      <c r="BL38" s="14" t="n">
        <v>591</v>
      </c>
      <c r="BM38" s="14" t="n">
        <v>39</v>
      </c>
      <c r="BN38" s="40" t="n">
        <f aca="false">(BM38+BL38)/AX38</f>
        <v>2.33326722409532E-005</v>
      </c>
      <c r="BP38" s="50" t="s">
        <v>241</v>
      </c>
      <c r="BQ38" s="7" t="s">
        <v>101</v>
      </c>
      <c r="BR38" s="5" t="n">
        <v>20220916</v>
      </c>
      <c r="BS38" s="7" t="s">
        <v>102</v>
      </c>
      <c r="BT38" s="7" t="s">
        <v>139</v>
      </c>
      <c r="BU38" s="7" t="n">
        <v>12309</v>
      </c>
      <c r="CB38" s="7" t="n">
        <v>0</v>
      </c>
      <c r="CC38" s="7" t="n">
        <v>0</v>
      </c>
      <c r="CD38" s="7" t="n">
        <v>4</v>
      </c>
      <c r="CE38" s="7" t="n">
        <v>0</v>
      </c>
    </row>
    <row r="39" customFormat="false" ht="15" hidden="false" customHeight="false" outlineLevel="0" collapsed="false">
      <c r="A39" s="1" t="s">
        <v>242</v>
      </c>
      <c r="B39" s="48" t="s">
        <v>243</v>
      </c>
      <c r="C39" s="50" t="s">
        <v>244</v>
      </c>
      <c r="D39" s="5" t="n">
        <v>1</v>
      </c>
      <c r="G39" s="5" t="s">
        <v>88</v>
      </c>
      <c r="H39" s="5" t="n">
        <v>20220916</v>
      </c>
      <c r="K39" s="5" t="s">
        <v>89</v>
      </c>
      <c r="L39" s="48" t="s">
        <v>213</v>
      </c>
      <c r="S39" s="7" t="n">
        <v>20220919</v>
      </c>
      <c r="AE39" s="51"/>
      <c r="AK39" s="52" t="s">
        <v>214</v>
      </c>
      <c r="AM39" s="12" t="s">
        <v>215</v>
      </c>
      <c r="AN39" s="12"/>
      <c r="AT39" s="53" t="s">
        <v>216</v>
      </c>
      <c r="AW39" s="14" t="n">
        <v>24652051</v>
      </c>
      <c r="AX39" s="14" t="n">
        <v>23169874</v>
      </c>
      <c r="AY39" s="38" t="n">
        <f aca="false">AX39/AW39</f>
        <v>0.939876118218318</v>
      </c>
      <c r="AZ39" s="12" t="str">
        <f aca="false">CONCATENATE("preprocessing/",A39, "/outputs/salmon_hg38_100/quant.sf")</f>
        <v>preprocessing/TMRC30324/outputs/salmon_hg38_100/quant.sf</v>
      </c>
      <c r="BE39" s="12" t="str">
        <f aca="false">CONCATENATE("preprocessing/", A39, "/outputs/03hisat2_hg38_100/hg38_100_genome-paired_gene_sno_gene_ID.count.xz")</f>
        <v>preprocessing/TMRC30324/outputs/03hisat2_hg38_100/hg38_100_genome-paired_gene_sno_gene_ID.count.xz</v>
      </c>
      <c r="BF39" s="39" t="n">
        <v>20957604</v>
      </c>
      <c r="BG39" s="39" t="n">
        <v>733122</v>
      </c>
      <c r="BH39" s="38" t="n">
        <f aca="false">(BG39+BF39)/AX39</f>
        <v>0.93616072318736</v>
      </c>
      <c r="BK39" s="12" t="str">
        <f aca="false">CONCATENATE("preprocessing/", A39, "/outputs/40hisat2_lpanamensis_v36/lpanamensis_v36_genome-paired_gene_sno_gene_ID.count.xz")</f>
        <v>preprocessing/TMRC30324/outputs/40hisat2_lpanamensis_v36/lpanamensis_v36_genome-paired_gene_sno_gene_ID.count.xz</v>
      </c>
      <c r="BL39" s="14" t="n">
        <v>930812</v>
      </c>
      <c r="BM39" s="14" t="n">
        <v>72936</v>
      </c>
      <c r="BN39" s="40" t="n">
        <f aca="false">(BM39+BL39)/AX39</f>
        <v>0.0433212541423402</v>
      </c>
      <c r="BP39" s="50" t="s">
        <v>244</v>
      </c>
      <c r="BQ39" s="7" t="s">
        <v>101</v>
      </c>
      <c r="BR39" s="5" t="n">
        <v>20220916</v>
      </c>
      <c r="BS39" s="7" t="s">
        <v>110</v>
      </c>
      <c r="BT39" s="7" t="s">
        <v>139</v>
      </c>
      <c r="BU39" s="7" t="n">
        <v>12367</v>
      </c>
      <c r="CB39" s="7" t="n">
        <v>3</v>
      </c>
      <c r="CC39" s="7" t="n">
        <v>27</v>
      </c>
      <c r="CD39" s="44" t="n">
        <v>15145</v>
      </c>
      <c r="CE39" s="7" t="n">
        <v>2</v>
      </c>
    </row>
    <row r="40" customFormat="false" ht="15" hidden="false" customHeight="false" outlineLevel="0" collapsed="false">
      <c r="A40" s="1" t="s">
        <v>245</v>
      </c>
      <c r="B40" s="48" t="s">
        <v>246</v>
      </c>
      <c r="C40" s="50" t="s">
        <v>247</v>
      </c>
      <c r="D40" s="5" t="n">
        <v>1</v>
      </c>
      <c r="G40" s="5" t="s">
        <v>88</v>
      </c>
      <c r="H40" s="5" t="n">
        <v>20220916</v>
      </c>
      <c r="K40" s="5" t="s">
        <v>89</v>
      </c>
      <c r="L40" s="48" t="s">
        <v>213</v>
      </c>
      <c r="S40" s="7" t="n">
        <v>20220919</v>
      </c>
      <c r="AE40" s="51"/>
      <c r="AK40" s="52" t="s">
        <v>214</v>
      </c>
      <c r="AM40" s="48" t="s">
        <v>98</v>
      </c>
      <c r="AN40" s="12"/>
      <c r="AT40" s="53" t="s">
        <v>216</v>
      </c>
      <c r="AW40" s="14" t="n">
        <v>25661932</v>
      </c>
      <c r="AX40" s="14" t="n">
        <v>24135314</v>
      </c>
      <c r="AY40" s="38" t="n">
        <f aca="false">AX40/AW40</f>
        <v>0.94051040272416</v>
      </c>
      <c r="AZ40" s="12" t="str">
        <f aca="false">CONCATENATE("preprocessing/",A40, "/outputs/salmon_hg38_100/quant.sf")</f>
        <v>preprocessing/TMRC30325/outputs/salmon_hg38_100/quant.sf</v>
      </c>
      <c r="BE40" s="12" t="str">
        <f aca="false">CONCATENATE("preprocessing/", A40, "/outputs/03hisat2_hg38_100/hg38_100_genome-paired_gene_sno_gene_ID.count.xz")</f>
        <v>preprocessing/TMRC30325/outputs/03hisat2_hg38_100/hg38_100_genome-paired_gene_sno_gene_ID.count.xz</v>
      </c>
      <c r="BF40" s="39" t="n">
        <v>22901848</v>
      </c>
      <c r="BG40" s="39" t="n">
        <v>850450</v>
      </c>
      <c r="BH40" s="38" t="n">
        <f aca="false">(BG40+BF40)/AX40</f>
        <v>0.984130473711674</v>
      </c>
      <c r="BK40" s="12" t="str">
        <f aca="false">CONCATENATE("preprocessing/", A40, "/outputs/40hisat2_lpanamensis_v36/lpanamensis_v36_genome-paired_gene_sno_gene_ID.count.xz")</f>
        <v>preprocessing/TMRC30325/outputs/40hisat2_lpanamensis_v36/lpanamensis_v36_genome-paired_gene_sno_gene_ID.count.xz</v>
      </c>
      <c r="BL40" s="14" t="n">
        <v>667</v>
      </c>
      <c r="BM40" s="14" t="n">
        <v>62</v>
      </c>
      <c r="BN40" s="40" t="n">
        <f aca="false">(BM40+BL40)/AX40</f>
        <v>3.02047033653674E-005</v>
      </c>
      <c r="BP40" s="50" t="s">
        <v>247</v>
      </c>
      <c r="BQ40" s="7" t="s">
        <v>101</v>
      </c>
      <c r="BR40" s="5" t="n">
        <v>20220916</v>
      </c>
      <c r="BS40" s="7" t="s">
        <v>102</v>
      </c>
      <c r="BT40" s="7" t="s">
        <v>139</v>
      </c>
      <c r="BU40" s="7" t="n">
        <v>12367</v>
      </c>
      <c r="CB40" s="7" t="n">
        <v>0</v>
      </c>
      <c r="CC40" s="7" t="n">
        <v>1</v>
      </c>
      <c r="CD40" s="7" t="n">
        <v>19</v>
      </c>
      <c r="CE40" s="7" t="n">
        <v>0</v>
      </c>
    </row>
    <row r="41" customFormat="false" ht="15" hidden="false" customHeight="false" outlineLevel="0" collapsed="false">
      <c r="A41" s="1" t="s">
        <v>248</v>
      </c>
      <c r="B41" s="48" t="s">
        <v>249</v>
      </c>
      <c r="C41" s="50" t="s">
        <v>250</v>
      </c>
      <c r="D41" s="5" t="n">
        <v>1</v>
      </c>
      <c r="G41" s="5" t="s">
        <v>88</v>
      </c>
      <c r="H41" s="5" t="n">
        <v>20220916</v>
      </c>
      <c r="K41" s="5" t="s">
        <v>89</v>
      </c>
      <c r="L41" s="48" t="s">
        <v>213</v>
      </c>
      <c r="S41" s="7" t="n">
        <v>20220919</v>
      </c>
      <c r="AE41" s="51"/>
      <c r="AK41" s="52" t="s">
        <v>214</v>
      </c>
      <c r="AM41" s="12" t="s">
        <v>215</v>
      </c>
      <c r="AN41" s="12"/>
      <c r="AT41" s="53" t="s">
        <v>216</v>
      </c>
      <c r="AW41" s="14" t="n">
        <v>25732429</v>
      </c>
      <c r="AX41" s="14" t="n">
        <v>24194663</v>
      </c>
      <c r="AY41" s="38" t="n">
        <f aca="false">AX41/AW41</f>
        <v>0.940240153776389</v>
      </c>
      <c r="AZ41" s="12" t="str">
        <f aca="false">CONCATENATE("preprocessing/",A41, "/outputs/salmon_hg38_100/quant.sf")</f>
        <v>preprocessing/TMRC30320/outputs/salmon_hg38_100/quant.sf</v>
      </c>
      <c r="BE41" s="12" t="str">
        <f aca="false">CONCATENATE("preprocessing/", A41, "/outputs/03hisat2_hg38_100/hg38_100_genome-paired_gene_sno_gene_ID.count.xz")</f>
        <v>preprocessing/TMRC30320/outputs/03hisat2_hg38_100/hg38_100_genome-paired_gene_sno_gene_ID.count.xz</v>
      </c>
      <c r="BF41" s="39" t="n">
        <v>18373603</v>
      </c>
      <c r="BG41" s="39" t="n">
        <v>562118</v>
      </c>
      <c r="BH41" s="38" t="n">
        <f aca="false">(BG41+BF41)/AX41</f>
        <v>0.782640411234494</v>
      </c>
      <c r="BK41" s="12" t="str">
        <f aca="false">CONCATENATE("preprocessing/", A41, "/outputs/40hisat2_lpanamensis_v36/lpanamensis_v36_genome-paired_gene_sno_gene_ID.count.xz")</f>
        <v>preprocessing/TMRC30320/outputs/40hisat2_lpanamensis_v36/lpanamensis_v36_genome-paired_gene_sno_gene_ID.count.xz</v>
      </c>
      <c r="BL41" s="14" t="n">
        <v>3790248</v>
      </c>
      <c r="BM41" s="14" t="n">
        <v>275641</v>
      </c>
      <c r="BN41" s="40" t="n">
        <f aca="false">(BM41+BL41)/AX41</f>
        <v>0.168049003203723</v>
      </c>
      <c r="BP41" s="50" t="s">
        <v>250</v>
      </c>
      <c r="BQ41" s="7" t="s">
        <v>101</v>
      </c>
      <c r="BR41" s="5" t="n">
        <v>20220916</v>
      </c>
      <c r="BS41" s="7" t="s">
        <v>110</v>
      </c>
      <c r="BT41" s="7" t="s">
        <v>103</v>
      </c>
      <c r="BU41" s="7" t="n">
        <v>2169</v>
      </c>
      <c r="CB41" s="7" t="n">
        <v>11</v>
      </c>
      <c r="CC41" s="7" t="n">
        <v>147</v>
      </c>
      <c r="CD41" s="44" t="n">
        <v>80520</v>
      </c>
      <c r="CE41" s="7" t="n">
        <v>4</v>
      </c>
    </row>
    <row r="42" customFormat="false" ht="15" hidden="false" customHeight="false" outlineLevel="0" collapsed="false">
      <c r="A42" s="1" t="s">
        <v>251</v>
      </c>
      <c r="B42" s="48" t="s">
        <v>252</v>
      </c>
      <c r="C42" s="50" t="s">
        <v>253</v>
      </c>
      <c r="D42" s="5" t="n">
        <v>1</v>
      </c>
      <c r="G42" s="5" t="s">
        <v>88</v>
      </c>
      <c r="H42" s="5" t="n">
        <v>20220916</v>
      </c>
      <c r="K42" s="5" t="s">
        <v>89</v>
      </c>
      <c r="L42" s="48" t="s">
        <v>213</v>
      </c>
      <c r="S42" s="7" t="n">
        <v>20220919</v>
      </c>
      <c r="AE42" s="51"/>
      <c r="AK42" s="52" t="s">
        <v>214</v>
      </c>
      <c r="AM42" s="48" t="s">
        <v>98</v>
      </c>
      <c r="AN42" s="12"/>
      <c r="AT42" s="53" t="s">
        <v>216</v>
      </c>
      <c r="AW42" s="14" t="n">
        <v>22925828</v>
      </c>
      <c r="AX42" s="14" t="n">
        <v>21632732</v>
      </c>
      <c r="AY42" s="38" t="n">
        <f aca="false">AX42/AW42</f>
        <v>0.943596540984256</v>
      </c>
      <c r="AZ42" s="12" t="str">
        <f aca="false">CONCATENATE("preprocessing/",A42, "/outputs/salmon_hg38_100/quant.sf")</f>
        <v>preprocessing/TMRC30321/outputs/salmon_hg38_100/quant.sf</v>
      </c>
      <c r="BE42" s="12" t="str">
        <f aca="false">CONCATENATE("preprocessing/", A42, "/outputs/03hisat2_hg38_100/hg38_100_genome-paired_gene_sno_gene_ID.count.xz")</f>
        <v>preprocessing/TMRC30321/outputs/03hisat2_hg38_100/hg38_100_genome-paired_gene_sno_gene_ID.count.xz</v>
      </c>
      <c r="BF42" s="39" t="n">
        <v>19924496</v>
      </c>
      <c r="BG42" s="39" t="n">
        <v>630822</v>
      </c>
      <c r="BH42" s="38" t="n">
        <f aca="false">(BG42+BF42)/AX42</f>
        <v>0.9501951949481</v>
      </c>
      <c r="BK42" s="12" t="str">
        <f aca="false">CONCATENATE("preprocessing/", A42, "/outputs/40hisat2_lpanamensis_v36/lpanamensis_v36_genome-paired_gene_sno_gene_ID.count.xz")</f>
        <v>preprocessing/TMRC30321/outputs/40hisat2_lpanamensis_v36/lpanamensis_v36_genome-paired_gene_sno_gene_ID.count.xz</v>
      </c>
      <c r="BL42" s="14" t="n">
        <v>525658</v>
      </c>
      <c r="BM42" s="14" t="n">
        <v>34452</v>
      </c>
      <c r="BN42" s="40" t="n">
        <f aca="false">(BM42+BL42)/AX42</f>
        <v>0.0258917828779093</v>
      </c>
      <c r="BP42" s="50" t="s">
        <v>253</v>
      </c>
      <c r="BQ42" s="7" t="s">
        <v>101</v>
      </c>
      <c r="BR42" s="5" t="n">
        <v>20220916</v>
      </c>
      <c r="BS42" s="7" t="s">
        <v>102</v>
      </c>
      <c r="BT42" s="7" t="s">
        <v>103</v>
      </c>
      <c r="BU42" s="7" t="n">
        <v>2169</v>
      </c>
      <c r="CB42" s="7" t="n">
        <v>0</v>
      </c>
      <c r="CC42" s="7" t="n">
        <v>23</v>
      </c>
      <c r="CD42" s="44" t="n">
        <v>10140</v>
      </c>
      <c r="CE42" s="7" t="n">
        <v>0</v>
      </c>
    </row>
    <row r="43" customFormat="false" ht="15" hidden="false" customHeight="false" outlineLevel="0" collapsed="false">
      <c r="A43" s="1" t="s">
        <v>254</v>
      </c>
      <c r="B43" s="48" t="s">
        <v>255</v>
      </c>
      <c r="C43" s="50" t="s">
        <v>256</v>
      </c>
      <c r="D43" s="5" t="n">
        <v>1</v>
      </c>
      <c r="G43" s="5" t="s">
        <v>88</v>
      </c>
      <c r="H43" s="5" t="n">
        <v>20220916</v>
      </c>
      <c r="K43" s="5" t="s">
        <v>89</v>
      </c>
      <c r="L43" s="48" t="s">
        <v>213</v>
      </c>
      <c r="S43" s="7" t="n">
        <v>20220919</v>
      </c>
      <c r="AE43" s="51"/>
      <c r="AK43" s="52" t="s">
        <v>214</v>
      </c>
      <c r="AM43" s="48" t="s">
        <v>98</v>
      </c>
      <c r="AN43" s="12" t="s">
        <v>232</v>
      </c>
      <c r="AT43" s="53" t="s">
        <v>216</v>
      </c>
      <c r="AW43" s="14" t="n">
        <v>13222414</v>
      </c>
      <c r="AX43" s="14" t="n">
        <v>10400801</v>
      </c>
      <c r="AY43" s="38" t="n">
        <f aca="false">AX43/AW43</f>
        <v>0.786603792620621</v>
      </c>
      <c r="AZ43" s="12" t="str">
        <f aca="false">CONCATENATE("preprocessing/",A43, "/outputs/salmon_hg38_100/quant.sf")</f>
        <v>preprocessing/TMRC30327/outputs/salmon_hg38_100/quant.sf</v>
      </c>
      <c r="BE43" s="12" t="str">
        <f aca="false">CONCATENATE("preprocessing/", A43, "/outputs/03hisat2_hg38_100/hg38_100_genome-paired_gene_sno_gene_ID.count.xz")</f>
        <v>preprocessing/TMRC30327/outputs/03hisat2_hg38_100/hg38_100_genome-paired_gene_sno_gene_ID.count.xz</v>
      </c>
      <c r="BF43" s="39" t="n">
        <v>9547216</v>
      </c>
      <c r="BG43" s="39" t="n">
        <v>343694</v>
      </c>
      <c r="BH43" s="38" t="n">
        <f aca="false">(BG43+BF43)/AX43</f>
        <v>0.950975795037325</v>
      </c>
      <c r="BK43" s="12" t="str">
        <f aca="false">CONCATENATE("preprocessing/", A43, "/outputs/40hisat2_lpanamensis_v36/lpanamensis_v36_genome-paired_gene_sno_gene_ID.count.xz")</f>
        <v>preprocessing/TMRC30327/outputs/40hisat2_lpanamensis_v36/lpanamensis_v36_genome-paired_gene_sno_gene_ID.count.xz</v>
      </c>
      <c r="BL43" s="14" t="n">
        <v>272</v>
      </c>
      <c r="BM43" s="14" t="n">
        <v>33</v>
      </c>
      <c r="BN43" s="40" t="n">
        <f aca="false">(BM43+BL43)/AX43</f>
        <v>2.93246645138197E-005</v>
      </c>
      <c r="BP43" s="50" t="s">
        <v>256</v>
      </c>
      <c r="BQ43" s="7" t="s">
        <v>101</v>
      </c>
      <c r="BR43" s="5" t="n">
        <v>20220916</v>
      </c>
      <c r="BS43" s="7" t="s">
        <v>122</v>
      </c>
      <c r="BT43" s="7" t="s">
        <v>108</v>
      </c>
      <c r="BU43" s="7" t="s">
        <v>108</v>
      </c>
      <c r="CB43" s="7" t="n">
        <v>0</v>
      </c>
      <c r="CC43" s="7" t="n">
        <v>0</v>
      </c>
      <c r="CD43" s="7" t="n">
        <v>6</v>
      </c>
      <c r="CE43" s="7" t="n">
        <v>0</v>
      </c>
    </row>
    <row r="44" customFormat="false" ht="15" hidden="false" customHeight="false" outlineLevel="0" collapsed="false">
      <c r="A44" s="1" t="s">
        <v>257</v>
      </c>
      <c r="B44" s="2" t="s">
        <v>258</v>
      </c>
      <c r="C44" s="50" t="s">
        <v>259</v>
      </c>
      <c r="D44" s="5" t="n">
        <v>1</v>
      </c>
      <c r="G44" s="5" t="s">
        <v>88</v>
      </c>
      <c r="H44" s="5" t="n">
        <v>20220827</v>
      </c>
      <c r="K44" s="5" t="s">
        <v>89</v>
      </c>
      <c r="L44" s="2" t="s">
        <v>260</v>
      </c>
      <c r="S44" s="10" t="s">
        <v>261</v>
      </c>
      <c r="AE44" s="51"/>
      <c r="AK44" s="52" t="s">
        <v>214</v>
      </c>
      <c r="AM44" s="12" t="s">
        <v>215</v>
      </c>
      <c r="AN44" s="12"/>
      <c r="AT44" s="53" t="s">
        <v>216</v>
      </c>
      <c r="AW44" s="14" t="n">
        <v>20748724</v>
      </c>
      <c r="AX44" s="14" t="n">
        <v>19375511</v>
      </c>
      <c r="AY44" s="38" t="n">
        <f aca="false">AX44/AW44</f>
        <v>0.933816990384565</v>
      </c>
      <c r="AZ44" s="12" t="str">
        <f aca="false">CONCATENATE("preprocessing/",A44, "/outputs/salmon_hg38_100/quant.sf")</f>
        <v>preprocessing/TMRC30312/outputs/salmon_hg38_100/quant.sf</v>
      </c>
      <c r="BE44" s="12" t="str">
        <f aca="false">CONCATENATE("preprocessing/", A44, "/outputs/03hisat2_hg38_100/hg38_100_genome-paired_gene_sno_gene_ID.count.xz")</f>
        <v>preprocessing/TMRC30312/outputs/03hisat2_hg38_100/hg38_100_genome-paired_gene_sno_gene_ID.count.xz</v>
      </c>
      <c r="BF44" s="39" t="n">
        <v>18379232</v>
      </c>
      <c r="BG44" s="39" t="n">
        <v>639050</v>
      </c>
      <c r="BH44" s="38" t="n">
        <f aca="false">(BG44+BF44)/AX44</f>
        <v>0.981562860458235</v>
      </c>
      <c r="BK44" s="12" t="str">
        <f aca="false">CONCATENATE("preprocessing/", A44, "/outputs/40hisat2_lpanamensis_v36/lpanamensis_v36_genome-paired_gene_sno_gene_ID.count.xz")</f>
        <v>preprocessing/TMRC30312/outputs/40hisat2_lpanamensis_v36/lpanamensis_v36_genome-paired_gene_sno_gene_ID.count.xz</v>
      </c>
      <c r="BL44" s="14" t="n">
        <v>202</v>
      </c>
      <c r="BM44" s="14" t="n">
        <v>14</v>
      </c>
      <c r="BN44" s="40" t="n">
        <f aca="false">(BM44+BL44)/AX44</f>
        <v>1.11480930748097E-005</v>
      </c>
      <c r="BP44" s="50" t="s">
        <v>259</v>
      </c>
      <c r="BQ44" s="7" t="s">
        <v>101</v>
      </c>
      <c r="BR44" s="5" t="n">
        <v>20220827</v>
      </c>
      <c r="BS44" s="7" t="s">
        <v>117</v>
      </c>
      <c r="BT44" s="7" t="s">
        <v>108</v>
      </c>
      <c r="BU44" s="7" t="s">
        <v>108</v>
      </c>
      <c r="CB44" s="7" t="n">
        <v>0</v>
      </c>
      <c r="CC44" s="7" t="n">
        <v>0</v>
      </c>
      <c r="CD44" s="7" t="n">
        <v>2</v>
      </c>
      <c r="CE44" s="7" t="n">
        <v>0</v>
      </c>
    </row>
    <row r="45" customFormat="false" ht="15" hidden="false" customHeight="false" outlineLevel="0" collapsed="false">
      <c r="A45" s="1" t="s">
        <v>262</v>
      </c>
      <c r="B45" s="7" t="s">
        <v>263</v>
      </c>
      <c r="C45" s="50" t="s">
        <v>264</v>
      </c>
      <c r="D45" s="5" t="n">
        <v>1</v>
      </c>
      <c r="G45" s="5" t="s">
        <v>88</v>
      </c>
      <c r="H45" s="5" t="n">
        <v>20220827</v>
      </c>
      <c r="K45" s="5" t="s">
        <v>89</v>
      </c>
      <c r="L45" s="2" t="s">
        <v>260</v>
      </c>
      <c r="S45" s="10" t="s">
        <v>261</v>
      </c>
      <c r="AE45" s="51"/>
      <c r="AK45" s="52" t="s">
        <v>214</v>
      </c>
      <c r="AM45" s="12" t="s">
        <v>215</v>
      </c>
      <c r="AN45" s="12"/>
      <c r="AT45" s="55" t="s">
        <v>265</v>
      </c>
      <c r="AW45" s="14" t="n">
        <v>21664686</v>
      </c>
      <c r="AX45" s="14" t="n">
        <v>19366638</v>
      </c>
      <c r="AY45" s="38" t="n">
        <f aca="false">AX45/AW45</f>
        <v>0.893926549408563</v>
      </c>
      <c r="AZ45" s="12" t="str">
        <f aca="false">CONCATENATE("preprocessing/",A45, "/outputs/salmon_hg38_100/quant.sf")</f>
        <v>preprocessing/TMRC30297/outputs/salmon_hg38_100/quant.sf</v>
      </c>
      <c r="BE45" s="12" t="str">
        <f aca="false">CONCATENATE("preprocessing/", A45, "/outputs/03hisat2_hg38_100/hg38_100_genome-paired_gene_sno_gene_ID.count.xz")</f>
        <v>preprocessing/TMRC30297/outputs/03hisat2_hg38_100/hg38_100_genome-paired_gene_sno_gene_ID.count.xz</v>
      </c>
      <c r="BF45" s="39" t="n">
        <v>17530080</v>
      </c>
      <c r="BG45" s="39" t="n">
        <v>628972</v>
      </c>
      <c r="BH45" s="38" t="n">
        <f aca="false">(BG45+BF45)/AX45</f>
        <v>0.937646069493321</v>
      </c>
      <c r="BK45" s="12" t="str">
        <f aca="false">CONCATENATE("preprocessing/", A45, "/outputs/40hisat2_lpanamensis_v36/lpanamensis_v36_genome-paired_gene_sno_gene_ID.count.xz")</f>
        <v>preprocessing/TMRC30297/outputs/40hisat2_lpanamensis_v36/lpanamensis_v36_genome-paired_gene_sno_gene_ID.count.xz</v>
      </c>
      <c r="BL45" s="14" t="n">
        <v>672158</v>
      </c>
      <c r="BM45" s="14" t="n">
        <v>55424</v>
      </c>
      <c r="BN45" s="40" t="n">
        <f aca="false">(BM45+BL45)/AX45</f>
        <v>0.0375688335786521</v>
      </c>
      <c r="BP45" s="50" t="s">
        <v>264</v>
      </c>
      <c r="BQ45" s="7" t="s">
        <v>101</v>
      </c>
      <c r="BR45" s="5" t="n">
        <v>20220827</v>
      </c>
      <c r="BS45" s="7" t="s">
        <v>110</v>
      </c>
      <c r="BT45" s="7" t="s">
        <v>103</v>
      </c>
      <c r="BU45" s="7" t="n">
        <v>10772</v>
      </c>
      <c r="CB45" s="7" t="n">
        <v>1</v>
      </c>
      <c r="CC45" s="7" t="n">
        <v>27</v>
      </c>
      <c r="CD45" s="7" t="n">
        <v>9320</v>
      </c>
      <c r="CE45" s="7" t="n">
        <v>0</v>
      </c>
    </row>
    <row r="46" customFormat="false" ht="15" hidden="false" customHeight="false" outlineLevel="0" collapsed="false">
      <c r="A46" s="1" t="s">
        <v>266</v>
      </c>
      <c r="B46" s="7" t="s">
        <v>267</v>
      </c>
      <c r="C46" s="50" t="s">
        <v>268</v>
      </c>
      <c r="D46" s="5" t="n">
        <v>1</v>
      </c>
      <c r="G46" s="5" t="s">
        <v>88</v>
      </c>
      <c r="H46" s="5" t="n">
        <v>20220827</v>
      </c>
      <c r="K46" s="5" t="s">
        <v>89</v>
      </c>
      <c r="L46" s="2" t="s">
        <v>260</v>
      </c>
      <c r="S46" s="10" t="s">
        <v>261</v>
      </c>
      <c r="AE46" s="51"/>
      <c r="AK46" s="52" t="s">
        <v>214</v>
      </c>
      <c r="AM46" s="48" t="s">
        <v>98</v>
      </c>
      <c r="AN46" s="12"/>
      <c r="AT46" s="55" t="s">
        <v>265</v>
      </c>
      <c r="AW46" s="14" t="n">
        <v>22746791</v>
      </c>
      <c r="AX46" s="14" t="n">
        <v>20236184</v>
      </c>
      <c r="AY46" s="38" t="n">
        <f aca="false">AX46/AW46</f>
        <v>0.889628079846516</v>
      </c>
      <c r="AZ46" s="12" t="str">
        <f aca="false">CONCATENATE("preprocessing/",A46, "/outputs/salmon_hg38_100/quant.sf")</f>
        <v>preprocessing/TMRC30298/outputs/salmon_hg38_100/quant.sf</v>
      </c>
      <c r="BE46" s="12" t="str">
        <f aca="false">CONCATENATE("preprocessing/", A46, "/outputs/03hisat2_hg38_100/hg38_100_genome-paired_gene_sno_gene_ID.count.xz")</f>
        <v>preprocessing/TMRC30298/outputs/03hisat2_hg38_100/hg38_100_genome-paired_gene_sno_gene_ID.count.xz</v>
      </c>
      <c r="BF46" s="39" t="n">
        <v>18810074</v>
      </c>
      <c r="BG46" s="39" t="n">
        <v>871595</v>
      </c>
      <c r="BH46" s="38" t="n">
        <f aca="false">(BG46+BF46)/AX46</f>
        <v>0.972597847499311</v>
      </c>
      <c r="BK46" s="12" t="str">
        <f aca="false">CONCATENATE("preprocessing/", A46, "/outputs/40hisat2_lpanamensis_v36/lpanamensis_v36_genome-paired_gene_sno_gene_ID.count.xz")</f>
        <v>preprocessing/TMRC30298/outputs/40hisat2_lpanamensis_v36/lpanamensis_v36_genome-paired_gene_sno_gene_ID.count.xz</v>
      </c>
      <c r="BL46" s="14" t="n">
        <v>196636</v>
      </c>
      <c r="BM46" s="14" t="n">
        <v>14680</v>
      </c>
      <c r="BN46" s="40" t="n">
        <f aca="false">(BM46+BL46)/AX46</f>
        <v>0.0104424826340777</v>
      </c>
      <c r="BP46" s="50" t="s">
        <v>268</v>
      </c>
      <c r="BQ46" s="7" t="s">
        <v>101</v>
      </c>
      <c r="BR46" s="5" t="n">
        <v>20220827</v>
      </c>
      <c r="BS46" s="7" t="s">
        <v>102</v>
      </c>
      <c r="BT46" s="7" t="s">
        <v>103</v>
      </c>
      <c r="BU46" s="7" t="n">
        <v>10772</v>
      </c>
      <c r="CB46" s="7" t="n">
        <v>0</v>
      </c>
      <c r="CC46" s="7" t="n">
        <v>16</v>
      </c>
      <c r="CD46" s="7" t="n">
        <v>2399</v>
      </c>
      <c r="CE46" s="7" t="n">
        <v>0</v>
      </c>
    </row>
    <row r="47" customFormat="false" ht="15" hidden="false" customHeight="false" outlineLevel="0" collapsed="false">
      <c r="A47" s="1" t="s">
        <v>269</v>
      </c>
      <c r="B47" s="7" t="s">
        <v>270</v>
      </c>
      <c r="C47" s="50" t="s">
        <v>271</v>
      </c>
      <c r="D47" s="5" t="n">
        <v>1</v>
      </c>
      <c r="G47" s="5" t="s">
        <v>88</v>
      </c>
      <c r="H47" s="5" t="n">
        <v>20220827</v>
      </c>
      <c r="K47" s="5" t="s">
        <v>89</v>
      </c>
      <c r="L47" s="2" t="s">
        <v>260</v>
      </c>
      <c r="S47" s="10" t="s">
        <v>261</v>
      </c>
      <c r="AE47" s="51"/>
      <c r="AK47" s="52" t="s">
        <v>214</v>
      </c>
      <c r="AM47" s="12" t="s">
        <v>215</v>
      </c>
      <c r="AN47" s="12"/>
      <c r="AT47" s="55" t="s">
        <v>265</v>
      </c>
      <c r="AW47" s="14" t="n">
        <v>24543853</v>
      </c>
      <c r="AX47" s="14" t="n">
        <v>22130265</v>
      </c>
      <c r="AY47" s="38" t="n">
        <f aca="false">AX47/AW47</f>
        <v>0.901662220679043</v>
      </c>
      <c r="AZ47" s="12" t="str">
        <f aca="false">CONCATENATE("preprocessing/",A47, "/outputs/salmon_hg38_100/quant.sf")</f>
        <v>preprocessing/TMRC30299/outputs/salmon_hg38_100/quant.sf</v>
      </c>
      <c r="BE47" s="12" t="str">
        <f aca="false">CONCATENATE("preprocessing/", A47, "/outputs/03hisat2_hg38_100/hg38_100_genome-paired_gene_sno_gene_ID.count.xz")</f>
        <v>preprocessing/TMRC30299/outputs/03hisat2_hg38_100/hg38_100_genome-paired_gene_sno_gene_ID.count.xz</v>
      </c>
      <c r="BF47" s="39" t="n">
        <v>19748151</v>
      </c>
      <c r="BG47" s="39" t="n">
        <v>656524</v>
      </c>
      <c r="BH47" s="38" t="n">
        <f aca="false">(BG47+BF47)/AX47</f>
        <v>0.922025786857952</v>
      </c>
      <c r="BK47" s="12" t="str">
        <f aca="false">CONCATENATE("preprocessing/", A47, "/outputs/40hisat2_lpanamensis_v36/lpanamensis_v36_genome-paired_gene_sno_gene_ID.count.xz")</f>
        <v>preprocessing/TMRC30299/outputs/40hisat2_lpanamensis_v36/lpanamensis_v36_genome-paired_gene_sno_gene_ID.count.xz</v>
      </c>
      <c r="BL47" s="14" t="n">
        <v>1098492</v>
      </c>
      <c r="BM47" s="14" t="n">
        <v>81008</v>
      </c>
      <c r="BN47" s="40" t="n">
        <f aca="false">(BM47+BL47)/AX47</f>
        <v>0.053298051333773</v>
      </c>
      <c r="BP47" s="50" t="s">
        <v>271</v>
      </c>
      <c r="BQ47" s="7" t="s">
        <v>101</v>
      </c>
      <c r="BR47" s="5" t="n">
        <v>20220827</v>
      </c>
      <c r="BS47" s="7" t="s">
        <v>110</v>
      </c>
      <c r="BT47" s="7" t="s">
        <v>139</v>
      </c>
      <c r="BU47" s="7" t="n">
        <v>11126</v>
      </c>
      <c r="CB47" s="7" t="n">
        <v>0</v>
      </c>
      <c r="CC47" s="7" t="n">
        <v>13</v>
      </c>
      <c r="CD47" s="44" t="n">
        <v>22608</v>
      </c>
      <c r="CE47" s="7" t="n">
        <v>13</v>
      </c>
    </row>
    <row r="48" customFormat="false" ht="15" hidden="false" customHeight="false" outlineLevel="0" collapsed="false">
      <c r="A48" s="1" t="s">
        <v>272</v>
      </c>
      <c r="B48" s="7" t="s">
        <v>273</v>
      </c>
      <c r="C48" s="50" t="s">
        <v>274</v>
      </c>
      <c r="D48" s="5" t="n">
        <v>1</v>
      </c>
      <c r="G48" s="5" t="s">
        <v>88</v>
      </c>
      <c r="H48" s="5" t="n">
        <v>20220827</v>
      </c>
      <c r="K48" s="5" t="s">
        <v>89</v>
      </c>
      <c r="L48" s="2" t="s">
        <v>260</v>
      </c>
      <c r="S48" s="10" t="s">
        <v>261</v>
      </c>
      <c r="AE48" s="51"/>
      <c r="AK48" s="52" t="s">
        <v>214</v>
      </c>
      <c r="AM48" s="48" t="s">
        <v>98</v>
      </c>
      <c r="AN48" s="12"/>
      <c r="AT48" s="55" t="s">
        <v>265</v>
      </c>
      <c r="AW48" s="14" t="n">
        <v>21901765</v>
      </c>
      <c r="AX48" s="14" t="n">
        <v>19732975</v>
      </c>
      <c r="AY48" s="38" t="n">
        <f aca="false">AX48/AW48</f>
        <v>0.900976473813869</v>
      </c>
      <c r="AZ48" s="12" t="str">
        <f aca="false">CONCATENATE("preprocessing/",A48, "/outputs/salmon_hg38_100/quant.sf")</f>
        <v>preprocessing/TMRC30300/outputs/salmon_hg38_100/quant.sf</v>
      </c>
      <c r="BE48" s="12" t="str">
        <f aca="false">CONCATENATE("preprocessing/", A48, "/outputs/03hisat2_hg38_100/hg38_100_genome-paired_gene_sno_gene_ID.count.xz")</f>
        <v>preprocessing/TMRC30300/outputs/03hisat2_hg38_100/hg38_100_genome-paired_gene_sno_gene_ID.count.xz</v>
      </c>
      <c r="BF48" s="39" t="n">
        <v>18604159</v>
      </c>
      <c r="BG48" s="39" t="n">
        <v>738715</v>
      </c>
      <c r="BH48" s="38" t="n">
        <f aca="false">(BG48+BF48)/AX48</f>
        <v>0.980231009262415</v>
      </c>
      <c r="BK48" s="12" t="str">
        <f aca="false">CONCATENATE("preprocessing/", A48, "/outputs/40hisat2_lpanamensis_v36/lpanamensis_v36_genome-paired_gene_sno_gene_ID.count.xz")</f>
        <v>preprocessing/TMRC30300/outputs/40hisat2_lpanamensis_v36/lpanamensis_v36_genome-paired_gene_sno_gene_ID.count.xz</v>
      </c>
      <c r="BL48" s="14" t="n">
        <v>28257</v>
      </c>
      <c r="BM48" s="14" t="n">
        <v>2533</v>
      </c>
      <c r="BN48" s="40" t="n">
        <f aca="false">(BM48+BL48)/AX48</f>
        <v>0.00156033238779252</v>
      </c>
      <c r="BP48" s="50" t="s">
        <v>274</v>
      </c>
      <c r="BQ48" s="7" t="s">
        <v>101</v>
      </c>
      <c r="BR48" s="5" t="n">
        <v>20220827</v>
      </c>
      <c r="BS48" s="7" t="s">
        <v>102</v>
      </c>
      <c r="BT48" s="7" t="s">
        <v>139</v>
      </c>
      <c r="BU48" s="7" t="n">
        <v>11126</v>
      </c>
      <c r="CB48" s="7" t="n">
        <v>0</v>
      </c>
      <c r="CC48" s="7" t="n">
        <v>0</v>
      </c>
      <c r="CD48" s="7" t="n">
        <v>441</v>
      </c>
      <c r="CE48" s="7" t="n">
        <v>0</v>
      </c>
    </row>
    <row r="49" customFormat="false" ht="15" hidden="false" customHeight="false" outlineLevel="0" collapsed="false">
      <c r="A49" s="1" t="s">
        <v>275</v>
      </c>
      <c r="B49" s="7" t="s">
        <v>276</v>
      </c>
      <c r="C49" s="50" t="s">
        <v>277</v>
      </c>
      <c r="D49" s="5" t="n">
        <v>1</v>
      </c>
      <c r="G49" s="5" t="s">
        <v>88</v>
      </c>
      <c r="H49" s="5" t="n">
        <v>20220827</v>
      </c>
      <c r="K49" s="5" t="s">
        <v>89</v>
      </c>
      <c r="L49" s="2" t="s">
        <v>260</v>
      </c>
      <c r="S49" s="10" t="s">
        <v>261</v>
      </c>
      <c r="AE49" s="51"/>
      <c r="AK49" s="52" t="s">
        <v>214</v>
      </c>
      <c r="AM49" s="12" t="s">
        <v>215</v>
      </c>
      <c r="AN49" s="12"/>
      <c r="AT49" s="55" t="s">
        <v>265</v>
      </c>
      <c r="AW49" s="14" t="n">
        <v>22857526</v>
      </c>
      <c r="AX49" s="14" t="n">
        <v>20440122</v>
      </c>
      <c r="AY49" s="38" t="n">
        <f aca="false">AX49/AW49</f>
        <v>0.89424034779617</v>
      </c>
      <c r="AZ49" s="12" t="str">
        <f aca="false">CONCATENATE("preprocessing/",A49, "/outputs/salmon_hg38_100/quant.sf")</f>
        <v>preprocessing/TMRC30295/outputs/salmon_hg38_100/quant.sf</v>
      </c>
      <c r="BE49" s="12" t="str">
        <f aca="false">CONCATENATE("preprocessing/", A49, "/outputs/03hisat2_hg38_100/hg38_100_genome-paired_gene_sno_gene_ID.count.xz")</f>
        <v>preprocessing/TMRC30295/outputs/03hisat2_hg38_100/hg38_100_genome-paired_gene_sno_gene_ID.count.xz</v>
      </c>
      <c r="BF49" s="39" t="n">
        <v>18912423</v>
      </c>
      <c r="BG49" s="39" t="n">
        <v>642520</v>
      </c>
      <c r="BH49" s="38" t="n">
        <f aca="false">(BG49+BF49)/AX49</f>
        <v>0.956694045172529</v>
      </c>
      <c r="BK49" s="12" t="str">
        <f aca="false">CONCATENATE("preprocessing/", A49, "/outputs/40hisat2_lpanamensis_v36/lpanamensis_v36_genome-paired_gene_sno_gene_ID.count.xz")</f>
        <v>preprocessing/TMRC30295/outputs/40hisat2_lpanamensis_v36/lpanamensis_v36_genome-paired_gene_sno_gene_ID.count.xz</v>
      </c>
      <c r="BL49" s="14" t="n">
        <v>358029</v>
      </c>
      <c r="BM49" s="14" t="n">
        <v>24494</v>
      </c>
      <c r="BN49" s="40" t="n">
        <f aca="false">(BM49+BL49)/AX49</f>
        <v>0.0187143207853652</v>
      </c>
      <c r="BP49" s="50" t="s">
        <v>277</v>
      </c>
      <c r="BQ49" s="7" t="s">
        <v>101</v>
      </c>
      <c r="BR49" s="5" t="n">
        <v>20220827</v>
      </c>
      <c r="BS49" s="7" t="s">
        <v>110</v>
      </c>
      <c r="BT49" s="7" t="s">
        <v>103</v>
      </c>
      <c r="BU49" s="7" t="n">
        <v>12251</v>
      </c>
      <c r="CB49" s="7" t="n">
        <v>1</v>
      </c>
      <c r="CC49" s="7" t="n">
        <v>7</v>
      </c>
      <c r="CD49" s="7" t="n">
        <v>8680</v>
      </c>
      <c r="CE49" s="7" t="n">
        <v>1</v>
      </c>
    </row>
    <row r="50" customFormat="false" ht="15" hidden="false" customHeight="false" outlineLevel="0" collapsed="false">
      <c r="A50" s="1" t="s">
        <v>278</v>
      </c>
      <c r="B50" s="7" t="s">
        <v>279</v>
      </c>
      <c r="C50" s="50" t="s">
        <v>280</v>
      </c>
      <c r="D50" s="5" t="n">
        <v>1</v>
      </c>
      <c r="G50" s="5" t="s">
        <v>88</v>
      </c>
      <c r="H50" s="5" t="n">
        <v>20220827</v>
      </c>
      <c r="K50" s="5" t="s">
        <v>89</v>
      </c>
      <c r="L50" s="2" t="s">
        <v>260</v>
      </c>
      <c r="S50" s="10" t="s">
        <v>261</v>
      </c>
      <c r="AE50" s="51"/>
      <c r="AK50" s="52" t="s">
        <v>214</v>
      </c>
      <c r="AM50" s="48" t="s">
        <v>98</v>
      </c>
      <c r="AN50" s="12"/>
      <c r="AT50" s="55" t="s">
        <v>265</v>
      </c>
      <c r="AW50" s="14" t="n">
        <v>26422212</v>
      </c>
      <c r="AX50" s="14" t="n">
        <v>23811395</v>
      </c>
      <c r="AY50" s="38" t="n">
        <f aca="false">AX50/AW50</f>
        <v>0.901188553025008</v>
      </c>
      <c r="AZ50" s="12" t="str">
        <f aca="false">CONCATENATE("preprocessing/",A50, "/outputs/salmon_hg38_100/quant.sf")</f>
        <v>preprocessing/TMRC30296/outputs/salmon_hg38_100/quant.sf</v>
      </c>
      <c r="BE50" s="12" t="str">
        <f aca="false">CONCATENATE("preprocessing/", A50, "/outputs/03hisat2_hg38_100/hg38_100_genome-paired_gene_sno_gene_ID.count.xz")</f>
        <v>preprocessing/TMRC30296/outputs/03hisat2_hg38_100/hg38_100_genome-paired_gene_sno_gene_ID.count.xz</v>
      </c>
      <c r="BF50" s="39" t="n">
        <v>22472518</v>
      </c>
      <c r="BG50" s="39" t="n">
        <v>832706</v>
      </c>
      <c r="BH50" s="38" t="n">
        <f aca="false">(BG50+BF50)/AX50</f>
        <v>0.978742488627819</v>
      </c>
      <c r="BK50" s="12" t="str">
        <f aca="false">CONCATENATE("preprocessing/", A50, "/outputs/40hisat2_lpanamensis_v36/lpanamensis_v36_genome-paired_gene_sno_gene_ID.count.xz")</f>
        <v>preprocessing/TMRC30296/outputs/40hisat2_lpanamensis_v36/lpanamensis_v36_genome-paired_gene_sno_gene_ID.count.xz</v>
      </c>
      <c r="BL50" s="14" t="n">
        <v>70828</v>
      </c>
      <c r="BM50" s="14" t="n">
        <v>4369</v>
      </c>
      <c r="BN50" s="40" t="n">
        <f aca="false">(BM50+BL50)/AX50</f>
        <v>0.00315802581075153</v>
      </c>
      <c r="BP50" s="50" t="s">
        <v>280</v>
      </c>
      <c r="BQ50" s="7" t="s">
        <v>101</v>
      </c>
      <c r="BR50" s="5" t="n">
        <v>20220827</v>
      </c>
      <c r="BS50" s="7" t="s">
        <v>102</v>
      </c>
      <c r="BT50" s="7" t="s">
        <v>103</v>
      </c>
      <c r="BU50" s="7" t="n">
        <v>12251</v>
      </c>
      <c r="CB50" s="7" t="n">
        <v>1</v>
      </c>
      <c r="CC50" s="7" t="n">
        <v>0</v>
      </c>
      <c r="CD50" s="7" t="n">
        <v>1423</v>
      </c>
      <c r="CE50" s="7" t="n">
        <v>0</v>
      </c>
    </row>
    <row r="51" customFormat="false" ht="15" hidden="false" customHeight="false" outlineLevel="0" collapsed="false">
      <c r="A51" s="1" t="s">
        <v>281</v>
      </c>
      <c r="B51" s="7" t="s">
        <v>282</v>
      </c>
      <c r="C51" s="50" t="s">
        <v>283</v>
      </c>
      <c r="D51" s="5" t="n">
        <v>1</v>
      </c>
      <c r="G51" s="5" t="s">
        <v>88</v>
      </c>
      <c r="H51" s="5" t="n">
        <v>20220827</v>
      </c>
      <c r="K51" s="5" t="s">
        <v>89</v>
      </c>
      <c r="L51" s="2" t="s">
        <v>260</v>
      </c>
      <c r="S51" s="10" t="s">
        <v>261</v>
      </c>
      <c r="AE51" s="51"/>
      <c r="AK51" s="52" t="s">
        <v>214</v>
      </c>
      <c r="AM51" s="12" t="s">
        <v>215</v>
      </c>
      <c r="AN51" s="12" t="s">
        <v>284</v>
      </c>
      <c r="AT51" s="55" t="s">
        <v>265</v>
      </c>
      <c r="AW51" s="14" t="n">
        <v>23170469</v>
      </c>
      <c r="AX51" s="14" t="n">
        <v>20442118</v>
      </c>
      <c r="AY51" s="38" t="n">
        <f aca="false">AX51/AW51</f>
        <v>0.882248779685901</v>
      </c>
      <c r="AZ51" s="12" t="str">
        <f aca="false">CONCATENATE("preprocessing/",A51, "/outputs/salmon_hg38_100/quant.sf")</f>
        <v>preprocessing/TMRC30303/outputs/salmon_hg38_100/quant.sf</v>
      </c>
      <c r="BE51" s="12" t="str">
        <f aca="false">CONCATENATE("preprocessing/", A51, "/outputs/03hisat2_hg38_100/hg38_100_genome-paired_gene_sno_gene_ID.count.xz")</f>
        <v>preprocessing/TMRC30303/outputs/03hisat2_hg38_100/hg38_100_genome-paired_gene_sno_gene_ID.count.xz</v>
      </c>
      <c r="BF51" s="39" t="n">
        <v>18473459</v>
      </c>
      <c r="BG51" s="39" t="n">
        <v>719067</v>
      </c>
      <c r="BH51" s="38" t="n">
        <f aca="false">(BG51+BF51)/AX51</f>
        <v>0.9388716961716</v>
      </c>
      <c r="BK51" s="12" t="str">
        <f aca="false">CONCATENATE("preprocessing/", A51, "/outputs/40hisat2_lpanamensis_v36/lpanamensis_v36_genome-paired_gene_sno_gene_ID.count.xz")</f>
        <v>preprocessing/TMRC30303/outputs/40hisat2_lpanamensis_v36/lpanamensis_v36_genome-paired_gene_sno_gene_ID.count.xz</v>
      </c>
      <c r="BL51" s="14" t="n">
        <v>683130</v>
      </c>
      <c r="BM51" s="14" t="n">
        <v>57486</v>
      </c>
      <c r="BN51" s="40" t="n">
        <f aca="false">(BM51+BL51)/AX51</f>
        <v>0.0362299053356409</v>
      </c>
      <c r="BP51" s="50" t="s">
        <v>283</v>
      </c>
      <c r="BQ51" s="7" t="s">
        <v>101</v>
      </c>
      <c r="BR51" s="5" t="n">
        <v>20220827</v>
      </c>
      <c r="BS51" s="7" t="s">
        <v>110</v>
      </c>
      <c r="BT51" s="7" t="s">
        <v>139</v>
      </c>
      <c r="BU51" s="7" t="n">
        <v>12309</v>
      </c>
      <c r="CB51" s="7" t="n">
        <v>0</v>
      </c>
      <c r="CC51" s="7" t="n">
        <v>81</v>
      </c>
      <c r="CD51" s="7" t="n">
        <v>9221</v>
      </c>
      <c r="CE51" s="7" t="n">
        <v>0</v>
      </c>
    </row>
    <row r="52" customFormat="false" ht="15" hidden="false" customHeight="false" outlineLevel="0" collapsed="false">
      <c r="A52" s="1" t="s">
        <v>285</v>
      </c>
      <c r="B52" s="7" t="s">
        <v>286</v>
      </c>
      <c r="C52" s="50" t="s">
        <v>287</v>
      </c>
      <c r="D52" s="5" t="n">
        <v>1</v>
      </c>
      <c r="G52" s="5" t="s">
        <v>88</v>
      </c>
      <c r="H52" s="5" t="n">
        <v>20220827</v>
      </c>
      <c r="K52" s="5" t="s">
        <v>89</v>
      </c>
      <c r="L52" s="2" t="s">
        <v>260</v>
      </c>
      <c r="S52" s="10" t="s">
        <v>261</v>
      </c>
      <c r="AE52" s="51"/>
      <c r="AK52" s="52" t="s">
        <v>214</v>
      </c>
      <c r="AM52" s="48" t="s">
        <v>98</v>
      </c>
      <c r="AN52" s="12"/>
      <c r="AT52" s="55" t="s">
        <v>265</v>
      </c>
      <c r="AW52" s="14" t="n">
        <v>18297833</v>
      </c>
      <c r="AX52" s="14" t="n">
        <v>16096467</v>
      </c>
      <c r="AY52" s="38" t="n">
        <f aca="false">AX52/AW52</f>
        <v>0.879692529711032</v>
      </c>
      <c r="AZ52" s="12" t="str">
        <f aca="false">CONCATENATE("preprocessing/",A52, "/outputs/salmon_hg38_100/quant.sf")</f>
        <v>preprocessing/TMRC30304/outputs/salmon_hg38_100/quant.sf</v>
      </c>
      <c r="BE52" s="12" t="str">
        <f aca="false">CONCATENATE("preprocessing/", A52, "/outputs/03hisat2_hg38_100/hg38_100_genome-paired_gene_sno_gene_ID.count.xz")</f>
        <v>preprocessing/TMRC30304/outputs/03hisat2_hg38_100/hg38_100_genome-paired_gene_sno_gene_ID.count.xz</v>
      </c>
      <c r="BF52" s="39" t="n">
        <v>15119469</v>
      </c>
      <c r="BG52" s="39" t="n">
        <v>682134</v>
      </c>
      <c r="BH52" s="38" t="n">
        <f aca="false">(BG52+BF52)/AX52</f>
        <v>0.981681445996814</v>
      </c>
      <c r="BK52" s="12" t="str">
        <f aca="false">CONCATENATE("preprocessing/", A52, "/outputs/40hisat2_lpanamensis_v36/lpanamensis_v36_genome-paired_gene_sno_gene_ID.count.xz")</f>
        <v>preprocessing/TMRC30304/outputs/40hisat2_lpanamensis_v36/lpanamensis_v36_genome-paired_gene_sno_gene_ID.count.xz</v>
      </c>
      <c r="BL52" s="14" t="n">
        <v>711</v>
      </c>
      <c r="BM52" s="14" t="n">
        <v>62</v>
      </c>
      <c r="BN52" s="40" t="n">
        <f aca="false">(BM52+BL52)/AX52</f>
        <v>4.80229605664398E-005</v>
      </c>
      <c r="BP52" s="50" t="s">
        <v>287</v>
      </c>
      <c r="BQ52" s="7" t="s">
        <v>101</v>
      </c>
      <c r="BR52" s="5" t="n">
        <v>20220827</v>
      </c>
      <c r="BS52" s="7" t="s">
        <v>102</v>
      </c>
      <c r="BT52" s="7" t="s">
        <v>139</v>
      </c>
      <c r="BU52" s="7" t="n">
        <v>12309</v>
      </c>
      <c r="CB52" s="7" t="n">
        <v>0</v>
      </c>
      <c r="CC52" s="7" t="n">
        <v>0</v>
      </c>
      <c r="CD52" s="7" t="n">
        <v>7</v>
      </c>
      <c r="CE52" s="7" t="n">
        <v>0</v>
      </c>
    </row>
    <row r="53" customFormat="false" ht="15" hidden="false" customHeight="false" outlineLevel="0" collapsed="false">
      <c r="A53" s="1" t="s">
        <v>288</v>
      </c>
      <c r="B53" s="7" t="s">
        <v>289</v>
      </c>
      <c r="C53" s="50" t="s">
        <v>290</v>
      </c>
      <c r="D53" s="5" t="n">
        <v>1</v>
      </c>
      <c r="G53" s="5" t="s">
        <v>88</v>
      </c>
      <c r="H53" s="5" t="n">
        <v>20220827</v>
      </c>
      <c r="K53" s="5" t="s">
        <v>89</v>
      </c>
      <c r="L53" s="2" t="s">
        <v>260</v>
      </c>
      <c r="S53" s="10" t="s">
        <v>261</v>
      </c>
      <c r="AE53" s="51"/>
      <c r="AK53" s="52" t="s">
        <v>214</v>
      </c>
      <c r="AM53" s="12" t="s">
        <v>215</v>
      </c>
      <c r="AN53" s="12"/>
      <c r="AT53" s="55" t="s">
        <v>265</v>
      </c>
      <c r="AW53" s="14" t="n">
        <v>22640763</v>
      </c>
      <c r="AX53" s="14" t="n">
        <v>19055348</v>
      </c>
      <c r="AY53" s="38" t="n">
        <f aca="false">AX53/AW53</f>
        <v>0.84163895006542</v>
      </c>
      <c r="AZ53" s="12" t="str">
        <f aca="false">CONCATENATE("preprocessing/",A53, "/outputs/salmon_hg38_100/quant.sf")</f>
        <v>preprocessing/TMRC30301/outputs/salmon_hg38_100/quant.sf</v>
      </c>
      <c r="BE53" s="12" t="str">
        <f aca="false">CONCATENATE("preprocessing/", A53, "/outputs/03hisat2_hg38_100/hg38_100_genome-paired_gene_sno_gene_ID.count.xz")</f>
        <v>preprocessing/TMRC30301/outputs/03hisat2_hg38_100/hg38_100_genome-paired_gene_sno_gene_ID.count.xz</v>
      </c>
      <c r="BF53" s="39" t="n">
        <v>17620997</v>
      </c>
      <c r="BG53" s="39" t="n">
        <v>691180</v>
      </c>
      <c r="BH53" s="38" t="n">
        <f aca="false">(BG53+BF53)/AX53</f>
        <v>0.960999347794645</v>
      </c>
      <c r="BK53" s="12" t="str">
        <f aca="false">CONCATENATE("preprocessing/", A53, "/outputs/40hisat2_lpanamensis_v36/lpanamensis_v36_genome-paired_gene_sno_gene_ID.count.xz")</f>
        <v>preprocessing/TMRC30301/outputs/40hisat2_lpanamensis_v36/lpanamensis_v36_genome-paired_gene_sno_gene_ID.count.xz</v>
      </c>
      <c r="BL53" s="14" t="n">
        <v>308718</v>
      </c>
      <c r="BM53" s="14" t="n">
        <v>27430</v>
      </c>
      <c r="BN53" s="40" t="n">
        <f aca="false">(BM53+BL53)/AX53</f>
        <v>0.0176406119688814</v>
      </c>
      <c r="BP53" s="50" t="s">
        <v>290</v>
      </c>
      <c r="BQ53" s="7" t="s">
        <v>101</v>
      </c>
      <c r="BR53" s="5" t="n">
        <v>20220827</v>
      </c>
      <c r="BS53" s="7" t="s">
        <v>110</v>
      </c>
      <c r="BT53" s="7" t="s">
        <v>139</v>
      </c>
      <c r="BU53" s="7" t="n">
        <v>12367</v>
      </c>
      <c r="CB53" s="7" t="n">
        <v>0</v>
      </c>
      <c r="CC53" s="7" t="n">
        <v>51</v>
      </c>
      <c r="CD53" s="7" t="n">
        <v>4249</v>
      </c>
      <c r="CE53" s="7" t="n">
        <v>0</v>
      </c>
    </row>
    <row r="54" customFormat="false" ht="15" hidden="false" customHeight="false" outlineLevel="0" collapsed="false">
      <c r="A54" s="1" t="s">
        <v>291</v>
      </c>
      <c r="B54" s="7" t="s">
        <v>292</v>
      </c>
      <c r="C54" s="50" t="s">
        <v>293</v>
      </c>
      <c r="D54" s="5" t="n">
        <v>1</v>
      </c>
      <c r="G54" s="5" t="s">
        <v>88</v>
      </c>
      <c r="H54" s="5" t="n">
        <v>20220827</v>
      </c>
      <c r="K54" s="5" t="s">
        <v>89</v>
      </c>
      <c r="L54" s="2" t="s">
        <v>260</v>
      </c>
      <c r="S54" s="10" t="s">
        <v>261</v>
      </c>
      <c r="AE54" s="51"/>
      <c r="AK54" s="52" t="s">
        <v>214</v>
      </c>
      <c r="AM54" s="48" t="s">
        <v>98</v>
      </c>
      <c r="AN54" s="12"/>
      <c r="AT54" s="55" t="s">
        <v>265</v>
      </c>
      <c r="AW54" s="14" t="n">
        <v>24539381</v>
      </c>
      <c r="AX54" s="14" t="n">
        <v>21585150</v>
      </c>
      <c r="AY54" s="38" t="n">
        <f aca="false">AX54/AW54</f>
        <v>0.879612652006177</v>
      </c>
      <c r="AZ54" s="12" t="str">
        <f aca="false">CONCATENATE("preprocessing/",A54, "/outputs/salmon_hg38_100/quant.sf")</f>
        <v>preprocessing/TMRC30302/outputs/salmon_hg38_100/quant.sf</v>
      </c>
      <c r="BE54" s="12" t="str">
        <f aca="false">CONCATENATE("preprocessing/", A54, "/outputs/03hisat2_hg38_100/hg38_100_genome-paired_gene_sno_gene_ID.count.xz")</f>
        <v>preprocessing/TMRC30302/outputs/03hisat2_hg38_100/hg38_100_genome-paired_gene_sno_gene_ID.count.xz</v>
      </c>
      <c r="BF54" s="39" t="n">
        <v>19912647</v>
      </c>
      <c r="BG54" s="39" t="n">
        <v>782221</v>
      </c>
      <c r="BH54" s="38" t="n">
        <f aca="false">(BG54+BF54)/AX54</f>
        <v>0.958754884723989</v>
      </c>
      <c r="BK54" s="12" t="str">
        <f aca="false">CONCATENATE("preprocessing/", A54, "/outputs/40hisat2_lpanamensis_v36/lpanamensis_v36_genome-paired_gene_sno_gene_ID.count.xz")</f>
        <v>preprocessing/TMRC30302/outputs/40hisat2_lpanamensis_v36/lpanamensis_v36_genome-paired_gene_sno_gene_ID.count.xz</v>
      </c>
      <c r="BL54" s="14" t="n">
        <v>14096</v>
      </c>
      <c r="BM54" s="14" t="n">
        <v>1137</v>
      </c>
      <c r="BN54" s="40" t="n">
        <f aca="false">(BM54+BL54)/AX54</f>
        <v>0.000705716661686391</v>
      </c>
      <c r="BP54" s="50" t="s">
        <v>293</v>
      </c>
      <c r="BQ54" s="7" t="s">
        <v>101</v>
      </c>
      <c r="BR54" s="5" t="n">
        <v>20220827</v>
      </c>
      <c r="BS54" s="7" t="s">
        <v>102</v>
      </c>
      <c r="BT54" s="7" t="s">
        <v>139</v>
      </c>
      <c r="BU54" s="7" t="n">
        <v>12367</v>
      </c>
      <c r="CB54" s="7" t="n">
        <v>0</v>
      </c>
      <c r="CC54" s="7" t="n">
        <v>2</v>
      </c>
      <c r="CD54" s="7" t="n">
        <v>355</v>
      </c>
      <c r="CE54" s="7" t="n">
        <v>0</v>
      </c>
    </row>
    <row r="55" customFormat="false" ht="15" hidden="false" customHeight="false" outlineLevel="0" collapsed="false">
      <c r="A55" s="1" t="s">
        <v>294</v>
      </c>
      <c r="B55" s="7" t="s">
        <v>295</v>
      </c>
      <c r="C55" s="50" t="s">
        <v>296</v>
      </c>
      <c r="D55" s="5" t="n">
        <v>1</v>
      </c>
      <c r="G55" s="5" t="s">
        <v>88</v>
      </c>
      <c r="H55" s="5" t="n">
        <v>20220827</v>
      </c>
      <c r="K55" s="5" t="s">
        <v>89</v>
      </c>
      <c r="L55" s="2" t="s">
        <v>260</v>
      </c>
      <c r="S55" s="10" t="s">
        <v>261</v>
      </c>
      <c r="AE55" s="51"/>
      <c r="AK55" s="52" t="s">
        <v>214</v>
      </c>
      <c r="AM55" s="12" t="s">
        <v>215</v>
      </c>
      <c r="AN55" s="12"/>
      <c r="AT55" s="53" t="s">
        <v>216</v>
      </c>
      <c r="AW55" s="14" t="n">
        <v>27612540</v>
      </c>
      <c r="AX55" s="14" t="n">
        <v>25986451</v>
      </c>
      <c r="AY55" s="38" t="n">
        <f aca="false">AX55/AW55</f>
        <v>0.941110488205721</v>
      </c>
      <c r="AZ55" s="12" t="str">
        <f aca="false">CONCATENATE("preprocessing/",A55, "/outputs/salmon_hg38_100/quant.sf")</f>
        <v>preprocessing/TMRC30314/outputs/salmon_hg38_100/quant.sf</v>
      </c>
      <c r="BE55" s="12" t="str">
        <f aca="false">CONCATENATE("preprocessing/", A55, "/outputs/03hisat2_hg38_100/hg38_100_genome-paired_gene_sno_gene_ID.count.xz")</f>
        <v>preprocessing/TMRC30314/outputs/03hisat2_hg38_100/hg38_100_genome-paired_gene_sno_gene_ID.count.xz</v>
      </c>
      <c r="BF55" s="39" t="n">
        <v>23948228</v>
      </c>
      <c r="BG55" s="39" t="n">
        <v>770456</v>
      </c>
      <c r="BH55" s="38" t="n">
        <f aca="false">(BG55+BF55)/AX55</f>
        <v>0.951214307794473</v>
      </c>
      <c r="BK55" s="12" t="str">
        <f aca="false">CONCATENATE("preprocessing/", A55, "/outputs/40hisat2_lpanamensis_v36/lpanamensis_v36_genome-paired_gene_sno_gene_ID.count.xz")</f>
        <v>preprocessing/TMRC30314/outputs/40hisat2_lpanamensis_v36/lpanamensis_v36_genome-paired_gene_sno_gene_ID.count.xz</v>
      </c>
      <c r="BL55" s="14" t="n">
        <v>618932</v>
      </c>
      <c r="BM55" s="14" t="n">
        <v>38704</v>
      </c>
      <c r="BN55" s="40" t="n">
        <f aca="false">(BM55+BL55)/AX55</f>
        <v>0.0253068801122554</v>
      </c>
      <c r="BP55" s="50" t="s">
        <v>296</v>
      </c>
      <c r="BQ55" s="7" t="s">
        <v>101</v>
      </c>
      <c r="BR55" s="5" t="n">
        <v>20220827</v>
      </c>
      <c r="BS55" s="7" t="s">
        <v>110</v>
      </c>
      <c r="BT55" s="7" t="s">
        <v>103</v>
      </c>
      <c r="BU55" s="7" t="n">
        <v>2169</v>
      </c>
      <c r="CB55" s="7" t="n">
        <v>2</v>
      </c>
      <c r="CC55" s="7" t="n">
        <v>29</v>
      </c>
      <c r="CD55" s="7" t="n">
        <v>17159</v>
      </c>
      <c r="CE55" s="7" t="n">
        <v>2</v>
      </c>
    </row>
    <row r="56" customFormat="false" ht="15" hidden="false" customHeight="false" outlineLevel="0" collapsed="false">
      <c r="A56" s="1" t="s">
        <v>297</v>
      </c>
      <c r="B56" s="7" t="s">
        <v>298</v>
      </c>
      <c r="C56" s="50" t="s">
        <v>299</v>
      </c>
      <c r="D56" s="5" t="n">
        <v>1</v>
      </c>
      <c r="G56" s="5" t="s">
        <v>88</v>
      </c>
      <c r="H56" s="5" t="n">
        <v>20220827</v>
      </c>
      <c r="K56" s="5" t="s">
        <v>89</v>
      </c>
      <c r="L56" s="2" t="s">
        <v>260</v>
      </c>
      <c r="S56" s="10" t="s">
        <v>261</v>
      </c>
      <c r="AE56" s="51"/>
      <c r="AK56" s="52" t="s">
        <v>214</v>
      </c>
      <c r="AM56" s="48" t="s">
        <v>98</v>
      </c>
      <c r="AN56" s="12"/>
      <c r="AT56" s="53" t="s">
        <v>216</v>
      </c>
      <c r="AW56" s="14" t="n">
        <v>24192868</v>
      </c>
      <c r="AX56" s="14" t="n">
        <v>22795659</v>
      </c>
      <c r="AY56" s="38" t="n">
        <f aca="false">AX56/AW56</f>
        <v>0.942247070500281</v>
      </c>
      <c r="AZ56" s="12" t="str">
        <f aca="false">CONCATENATE("preprocessing/",A56, "/outputs/salmon_hg38_100/quant.sf")</f>
        <v>preprocessing/TMRC30315/outputs/salmon_hg38_100/quant.sf</v>
      </c>
      <c r="BE56" s="12" t="str">
        <f aca="false">CONCATENATE("preprocessing/", A56, "/outputs/03hisat2_hg38_100/hg38_100_genome-paired_gene_sno_gene_ID.count.xz")</f>
        <v>preprocessing/TMRC30315/outputs/03hisat2_hg38_100/hg38_100_genome-paired_gene_sno_gene_ID.count.xz</v>
      </c>
      <c r="BF56" s="39" t="n">
        <v>21491532</v>
      </c>
      <c r="BG56" s="39" t="n">
        <v>757724</v>
      </c>
      <c r="BH56" s="38" t="n">
        <f aca="false">(BG56+BF56)/AX56</f>
        <v>0.97603039245323</v>
      </c>
      <c r="BK56" s="12" t="str">
        <f aca="false">CONCATENATE("preprocessing/", A56, "/outputs/40hisat2_lpanamensis_v36/lpanamensis_v36_genome-paired_gene_sno_gene_ID.count.xz")</f>
        <v>preprocessing/TMRC30315/outputs/40hisat2_lpanamensis_v36/lpanamensis_v36_genome-paired_gene_sno_gene_ID.count.xz</v>
      </c>
      <c r="BL56" s="14" t="n">
        <v>123994</v>
      </c>
      <c r="BM56" s="14" t="n">
        <v>7784</v>
      </c>
      <c r="BN56" s="40" t="n">
        <f aca="false">(BM56+BL56)/AX56</f>
        <v>0.00578083748313659</v>
      </c>
      <c r="BP56" s="50" t="s">
        <v>299</v>
      </c>
      <c r="BQ56" s="7" t="s">
        <v>101</v>
      </c>
      <c r="BR56" s="5" t="n">
        <v>20220827</v>
      </c>
      <c r="BS56" s="7" t="s">
        <v>102</v>
      </c>
      <c r="BT56" s="7" t="s">
        <v>103</v>
      </c>
      <c r="BU56" s="7" t="n">
        <v>2169</v>
      </c>
      <c r="CB56" s="7" t="n">
        <v>1</v>
      </c>
      <c r="CC56" s="7" t="n">
        <v>0</v>
      </c>
      <c r="CD56" s="7" t="n">
        <v>2692</v>
      </c>
      <c r="CE56" s="7" t="n">
        <v>0</v>
      </c>
    </row>
    <row r="57" customFormat="false" ht="15" hidden="false" customHeight="false" outlineLevel="0" collapsed="false">
      <c r="A57" s="1" t="s">
        <v>300</v>
      </c>
      <c r="B57" s="7" t="s">
        <v>301</v>
      </c>
      <c r="C57" s="50" t="s">
        <v>302</v>
      </c>
      <c r="D57" s="5" t="n">
        <v>1</v>
      </c>
      <c r="G57" s="5" t="s">
        <v>88</v>
      </c>
      <c r="H57" s="5" t="n">
        <v>20220827</v>
      </c>
      <c r="K57" s="5" t="s">
        <v>89</v>
      </c>
      <c r="L57" s="2" t="s">
        <v>260</v>
      </c>
      <c r="S57" s="10" t="s">
        <v>261</v>
      </c>
      <c r="AE57" s="51"/>
      <c r="AK57" s="52" t="s">
        <v>214</v>
      </c>
      <c r="AM57" s="48" t="s">
        <v>98</v>
      </c>
      <c r="AN57" s="12"/>
      <c r="AT57" s="53" t="s">
        <v>216</v>
      </c>
      <c r="AW57" s="14" t="n">
        <v>24452970</v>
      </c>
      <c r="AX57" s="14" t="n">
        <v>23086406</v>
      </c>
      <c r="AY57" s="38" t="n">
        <f aca="false">AX57/AW57</f>
        <v>0.944114600394144</v>
      </c>
      <c r="AZ57" s="12" t="str">
        <f aca="false">CONCATENATE("preprocessing/",A57, "/outputs/salmon_hg38_100/quant.sf")</f>
        <v>preprocessing/TMRC30313/outputs/salmon_hg38_100/quant.sf</v>
      </c>
      <c r="BE57" s="12" t="str">
        <f aca="false">CONCATENATE("preprocessing/", A57, "/outputs/03hisat2_hg38_100/hg38_100_genome-paired_gene_sno_gene_ID.count.xz")</f>
        <v>preprocessing/TMRC30313/outputs/03hisat2_hg38_100/hg38_100_genome-paired_gene_sno_gene_ID.count.xz</v>
      </c>
      <c r="BF57" s="39" t="n">
        <v>21865013</v>
      </c>
      <c r="BG57" s="39" t="n">
        <v>817798</v>
      </c>
      <c r="BH57" s="38" t="n">
        <f aca="false">(BG57+BF57)/AX57</f>
        <v>0.982518067125736</v>
      </c>
      <c r="BK57" s="12" t="str">
        <f aca="false">CONCATENATE("preprocessing/", A57, "/outputs/40hisat2_lpanamensis_v36/lpanamensis_v36_genome-paired_gene_sno_gene_ID.count.xz")</f>
        <v>preprocessing/TMRC30313/outputs/40hisat2_lpanamensis_v36/lpanamensis_v36_genome-paired_gene_sno_gene_ID.count.xz</v>
      </c>
      <c r="BL57" s="14" t="n">
        <v>268</v>
      </c>
      <c r="BM57" s="14" t="n">
        <v>22</v>
      </c>
      <c r="BN57" s="40" t="n">
        <f aca="false">(BM57+BL57)/AX57</f>
        <v>1.2561504809367E-005</v>
      </c>
      <c r="BP57" s="50" t="s">
        <v>302</v>
      </c>
      <c r="BQ57" s="7" t="s">
        <v>101</v>
      </c>
      <c r="BR57" s="5" t="n">
        <v>20220827</v>
      </c>
      <c r="BS57" s="7" t="s">
        <v>122</v>
      </c>
      <c r="BT57" s="7" t="s">
        <v>108</v>
      </c>
      <c r="BU57" s="7" t="s">
        <v>108</v>
      </c>
      <c r="CB57" s="7" t="n">
        <v>0</v>
      </c>
      <c r="CC57" s="7" t="n">
        <v>0</v>
      </c>
      <c r="CD57" s="7" t="n">
        <v>5</v>
      </c>
      <c r="CE57" s="7" t="n">
        <v>0</v>
      </c>
    </row>
    <row r="58" customFormat="false" ht="15" hidden="false" customHeight="false" outlineLevel="0" collapsed="false">
      <c r="A58" s="1" t="s">
        <v>303</v>
      </c>
      <c r="B58" s="2" t="s">
        <v>304</v>
      </c>
      <c r="C58" s="50" t="s">
        <v>305</v>
      </c>
      <c r="D58" s="5" t="n">
        <v>1</v>
      </c>
      <c r="G58" s="5" t="s">
        <v>88</v>
      </c>
      <c r="H58" s="5" t="n">
        <v>20220827</v>
      </c>
      <c r="K58" s="7" t="s">
        <v>304</v>
      </c>
      <c r="L58" s="2" t="s">
        <v>306</v>
      </c>
      <c r="S58" s="10" t="s">
        <v>261</v>
      </c>
      <c r="AE58" s="51"/>
      <c r="AK58" s="52" t="s">
        <v>214</v>
      </c>
      <c r="AM58" s="12" t="s">
        <v>215</v>
      </c>
      <c r="AN58" s="12"/>
      <c r="AT58" s="55" t="s">
        <v>265</v>
      </c>
      <c r="AW58" s="14" t="n">
        <v>22126774</v>
      </c>
      <c r="AX58" s="14" t="n">
        <v>19817180</v>
      </c>
      <c r="AY58" s="38" t="n">
        <f aca="false">AX58/AW58</f>
        <v>0.895619939897248</v>
      </c>
      <c r="AZ58" s="12" t="str">
        <f aca="false">CONCATENATE("preprocessing/",A58, "/outputs/salmon_hg38_100/quant.sf")</f>
        <v>preprocessing/TMRC30309/outputs/salmon_hg38_100/quant.sf</v>
      </c>
      <c r="BE58" s="12" t="str">
        <f aca="false">CONCATENATE("preprocessing/", A58, "/outputs/03hisat2_hg38_100/hg38_100_genome-paired_gene_sno_gene_ID.count.xz")</f>
        <v>preprocessing/TMRC30309/outputs/03hisat2_hg38_100/hg38_100_genome-paired_gene_sno_gene_ID.count.xz</v>
      </c>
      <c r="BF58" s="39" t="n">
        <v>18865807</v>
      </c>
      <c r="BG58" s="39" t="n">
        <v>611489</v>
      </c>
      <c r="BH58" s="38" t="n">
        <f aca="false">(BG58+BF58)/AX58</f>
        <v>0.982849022918498</v>
      </c>
      <c r="BK58" s="12" t="str">
        <f aca="false">CONCATENATE("preprocessing/", A58, "/outputs/40hisat2_lpanamensis_v36/lpanamensis_v36_genome-paired_gene_sno_gene_ID.count.xz")</f>
        <v>preprocessing/TMRC30309/outputs/40hisat2_lpanamensis_v36/lpanamensis_v36_genome-paired_gene_sno_gene_ID.count.xz</v>
      </c>
      <c r="BL58" s="14" t="n">
        <v>413</v>
      </c>
      <c r="BM58" s="14" t="n">
        <v>37</v>
      </c>
      <c r="BN58" s="40" t="n">
        <f aca="false">(BM58+BL58)/AX58</f>
        <v>2.27075698964232E-005</v>
      </c>
      <c r="BP58" s="50" t="s">
        <v>305</v>
      </c>
      <c r="BQ58" s="7" t="s">
        <v>304</v>
      </c>
      <c r="BR58" s="5" t="n">
        <v>20220827</v>
      </c>
      <c r="BS58" s="7" t="s">
        <v>117</v>
      </c>
      <c r="BT58" s="7" t="s">
        <v>108</v>
      </c>
      <c r="BU58" s="7" t="s">
        <v>108</v>
      </c>
      <c r="CB58" s="7" t="n">
        <v>0</v>
      </c>
      <c r="CC58" s="7" t="n">
        <v>0</v>
      </c>
      <c r="CD58" s="7" t="n">
        <v>12</v>
      </c>
      <c r="CE58" s="7" t="n">
        <v>0</v>
      </c>
    </row>
    <row r="59" customFormat="false" ht="15" hidden="false" customHeight="false" outlineLevel="0" collapsed="false">
      <c r="A59" s="1" t="s">
        <v>307</v>
      </c>
      <c r="B59" s="48" t="s">
        <v>308</v>
      </c>
      <c r="C59" s="50" t="s">
        <v>309</v>
      </c>
      <c r="D59" s="5" t="n">
        <v>1</v>
      </c>
      <c r="G59" s="5" t="s">
        <v>88</v>
      </c>
      <c r="H59" s="5" t="n">
        <v>20220827</v>
      </c>
      <c r="K59" s="7" t="s">
        <v>304</v>
      </c>
      <c r="L59" s="2" t="s">
        <v>306</v>
      </c>
      <c r="S59" s="10" t="s">
        <v>261</v>
      </c>
      <c r="AE59" s="51"/>
      <c r="AK59" s="52" t="s">
        <v>214</v>
      </c>
      <c r="AM59" s="12" t="s">
        <v>215</v>
      </c>
      <c r="AN59" s="12"/>
      <c r="AT59" s="55" t="s">
        <v>265</v>
      </c>
      <c r="AW59" s="14" t="n">
        <v>24319269</v>
      </c>
      <c r="AX59" s="14" t="n">
        <v>21880197</v>
      </c>
      <c r="AY59" s="38" t="n">
        <f aca="false">AX59/AW59</f>
        <v>0.899706195938702</v>
      </c>
      <c r="AZ59" s="12" t="str">
        <f aca="false">CONCATENATE("preprocessing/",A59, "/outputs/salmon_hg38_100/quant.sf")</f>
        <v>preprocessing/TMRC30293/outputs/salmon_hg38_100/quant.sf</v>
      </c>
      <c r="BE59" s="12" t="str">
        <f aca="false">CONCATENATE("preprocessing/", A59, "/outputs/03hisat2_hg38_100/hg38_100_genome-paired_gene_sno_gene_ID.count.xz")</f>
        <v>preprocessing/TMRC30293/outputs/03hisat2_hg38_100/hg38_100_genome-paired_gene_sno_gene_ID.count.xz</v>
      </c>
      <c r="BF59" s="39" t="n">
        <v>20082071</v>
      </c>
      <c r="BG59" s="39" t="n">
        <v>653931</v>
      </c>
      <c r="BH59" s="38" t="n">
        <f aca="false">(BG59+BF59)/AX59</f>
        <v>0.947706366629149</v>
      </c>
      <c r="BK59" s="12" t="str">
        <f aca="false">CONCATENATE("preprocessing/", A59, "/outputs/40hisat2_lpanamensis_v36/lpanamensis_v36_genome-paired_gene_sno_gene_ID.count.xz")</f>
        <v>preprocessing/TMRC30293/outputs/40hisat2_lpanamensis_v36/lpanamensis_v36_genome-paired_gene_sno_gene_ID.count.xz</v>
      </c>
      <c r="BL59" s="14" t="n">
        <v>706668</v>
      </c>
      <c r="BM59" s="14" t="n">
        <v>50628</v>
      </c>
      <c r="BN59" s="40" t="n">
        <f aca="false">(BM59+BL59)/AX59</f>
        <v>0.0346110229263475</v>
      </c>
      <c r="BP59" s="50" t="s">
        <v>309</v>
      </c>
      <c r="BQ59" s="7" t="s">
        <v>304</v>
      </c>
      <c r="BR59" s="5" t="n">
        <v>20220827</v>
      </c>
      <c r="BS59" s="7" t="s">
        <v>110</v>
      </c>
      <c r="BT59" s="7" t="s">
        <v>103</v>
      </c>
      <c r="BU59" s="7" t="n">
        <v>10772</v>
      </c>
      <c r="CB59" s="7" t="n">
        <v>1</v>
      </c>
      <c r="CC59" s="7" t="n">
        <v>5</v>
      </c>
      <c r="CD59" s="44" t="n">
        <v>10285</v>
      </c>
      <c r="CE59" s="7" t="n">
        <v>0</v>
      </c>
    </row>
    <row r="60" customFormat="false" ht="15" hidden="false" customHeight="false" outlineLevel="0" collapsed="false">
      <c r="A60" s="1" t="s">
        <v>310</v>
      </c>
      <c r="B60" s="48" t="s">
        <v>311</v>
      </c>
      <c r="C60" s="50" t="s">
        <v>312</v>
      </c>
      <c r="D60" s="5" t="n">
        <v>1</v>
      </c>
      <c r="G60" s="5" t="s">
        <v>88</v>
      </c>
      <c r="H60" s="5" t="n">
        <v>20220827</v>
      </c>
      <c r="K60" s="7" t="s">
        <v>304</v>
      </c>
      <c r="L60" s="2" t="s">
        <v>306</v>
      </c>
      <c r="S60" s="10" t="s">
        <v>261</v>
      </c>
      <c r="AE60" s="51"/>
      <c r="AK60" s="52" t="s">
        <v>214</v>
      </c>
      <c r="AM60" s="48" t="s">
        <v>98</v>
      </c>
      <c r="AN60" s="12"/>
      <c r="AT60" s="55" t="s">
        <v>265</v>
      </c>
      <c r="AW60" s="14" t="n">
        <v>21171902</v>
      </c>
      <c r="AX60" s="14" t="n">
        <v>19060764</v>
      </c>
      <c r="AY60" s="38" t="n">
        <f aca="false">AX60/AW60</f>
        <v>0.900285860004453</v>
      </c>
      <c r="AZ60" s="12" t="str">
        <f aca="false">CONCATENATE("preprocessing/",A60, "/outputs/salmon_hg38_100/quant.sf")</f>
        <v>preprocessing/TMRC30294/outputs/salmon_hg38_100/quant.sf</v>
      </c>
      <c r="BE60" s="12" t="str">
        <f aca="false">CONCATENATE("preprocessing/", A60, "/outputs/03hisat2_hg38_100/hg38_100_genome-paired_gene_sno_gene_ID.count.xz")</f>
        <v>preprocessing/TMRC30294/outputs/03hisat2_hg38_100/hg38_100_genome-paired_gene_sno_gene_ID.count.xz</v>
      </c>
      <c r="BF60" s="39" t="n">
        <v>17912036</v>
      </c>
      <c r="BG60" s="39" t="n">
        <v>576070</v>
      </c>
      <c r="BH60" s="38" t="n">
        <f aca="false">(BG60+BF60)/AX60</f>
        <v>0.96995618853473</v>
      </c>
      <c r="BK60" s="12" t="str">
        <f aca="false">CONCATENATE("preprocessing/", A60, "/outputs/40hisat2_lpanamensis_v36/lpanamensis_v36_genome-paired_gene_sno_gene_ID.count.xz")</f>
        <v>preprocessing/TMRC30294/outputs/40hisat2_lpanamensis_v36/lpanamensis_v36_genome-paired_gene_sno_gene_ID.count.xz</v>
      </c>
      <c r="BL60" s="14" t="n">
        <v>293869</v>
      </c>
      <c r="BM60" s="14" t="n">
        <v>17386</v>
      </c>
      <c r="BN60" s="40" t="n">
        <f aca="false">(BM60+BL60)/AX60</f>
        <v>0.0163296182671377</v>
      </c>
      <c r="BP60" s="50" t="s">
        <v>312</v>
      </c>
      <c r="BQ60" s="7" t="s">
        <v>304</v>
      </c>
      <c r="BR60" s="5" t="n">
        <v>20220827</v>
      </c>
      <c r="BS60" s="7" t="s">
        <v>102</v>
      </c>
      <c r="BT60" s="7" t="s">
        <v>103</v>
      </c>
      <c r="BU60" s="7" t="n">
        <v>10772</v>
      </c>
      <c r="CB60" s="7" t="n">
        <v>0</v>
      </c>
      <c r="CC60" s="7" t="n">
        <v>8</v>
      </c>
      <c r="CD60" s="7" t="n">
        <v>4656</v>
      </c>
      <c r="CE60" s="7" t="n">
        <v>0</v>
      </c>
    </row>
    <row r="61" customFormat="false" ht="15" hidden="false" customHeight="false" outlineLevel="0" collapsed="false">
      <c r="A61" s="1" t="s">
        <v>313</v>
      </c>
      <c r="B61" s="48" t="s">
        <v>314</v>
      </c>
      <c r="C61" s="50" t="s">
        <v>315</v>
      </c>
      <c r="D61" s="5" t="n">
        <v>1</v>
      </c>
      <c r="G61" s="5" t="s">
        <v>88</v>
      </c>
      <c r="H61" s="5" t="n">
        <v>20220827</v>
      </c>
      <c r="K61" s="7" t="s">
        <v>304</v>
      </c>
      <c r="L61" s="2" t="s">
        <v>306</v>
      </c>
      <c r="S61" s="10" t="s">
        <v>261</v>
      </c>
      <c r="AE61" s="51"/>
      <c r="AK61" s="52" t="s">
        <v>214</v>
      </c>
      <c r="AM61" s="12" t="s">
        <v>215</v>
      </c>
      <c r="AN61" s="12"/>
      <c r="AT61" s="55" t="s">
        <v>265</v>
      </c>
      <c r="AW61" s="14" t="n">
        <v>22202471</v>
      </c>
      <c r="AX61" s="14" t="n">
        <v>19925686</v>
      </c>
      <c r="AY61" s="38" t="n">
        <f aca="false">AX61/AW61</f>
        <v>0.897453531185786</v>
      </c>
      <c r="AZ61" s="12" t="str">
        <f aca="false">CONCATENATE("preprocessing/",A61, "/outputs/salmon_hg38_100/quant.sf")</f>
        <v>preprocessing/TMRC30291/outputs/salmon_hg38_100/quant.sf</v>
      </c>
      <c r="BE61" s="12" t="str">
        <f aca="false">CONCATENATE("preprocessing/", A61, "/outputs/03hisat2_hg38_100/hg38_100_genome-paired_gene_sno_gene_ID.count.xz")</f>
        <v>preprocessing/TMRC30291/outputs/03hisat2_hg38_100/hg38_100_genome-paired_gene_sno_gene_ID.count.xz</v>
      </c>
      <c r="BF61" s="39" t="n">
        <v>17857192</v>
      </c>
      <c r="BG61" s="39" t="n">
        <v>543292</v>
      </c>
      <c r="BH61" s="38" t="n">
        <f aca="false">(BG61+BF61)/AX61</f>
        <v>0.92345548354019</v>
      </c>
      <c r="BK61" s="12" t="str">
        <f aca="false">CONCATENATE("preprocessing/", A61, "/outputs/40hisat2_lpanamensis_v36/lpanamensis_v36_genome-paired_gene_sno_gene_ID.count.xz")</f>
        <v>preprocessing/TMRC30291/outputs/40hisat2_lpanamensis_v36/lpanamensis_v36_genome-paired_gene_sno_gene_ID.count.xz</v>
      </c>
      <c r="BL61" s="14" t="n">
        <v>1104068</v>
      </c>
      <c r="BM61" s="14" t="n">
        <v>85103</v>
      </c>
      <c r="BN61" s="40" t="n">
        <f aca="false">(BM61+BL61)/AX61</f>
        <v>0.0596803041059665</v>
      </c>
      <c r="BP61" s="50" t="s">
        <v>315</v>
      </c>
      <c r="BQ61" s="7" t="s">
        <v>304</v>
      </c>
      <c r="BR61" s="5" t="n">
        <v>20220827</v>
      </c>
      <c r="BS61" s="7" t="s">
        <v>110</v>
      </c>
      <c r="BT61" s="7" t="s">
        <v>139</v>
      </c>
      <c r="BU61" s="7" t="n">
        <v>11126</v>
      </c>
      <c r="CB61" s="7" t="n">
        <v>3</v>
      </c>
      <c r="CC61" s="7" t="n">
        <v>20</v>
      </c>
      <c r="CD61" s="7" t="n">
        <v>20448</v>
      </c>
      <c r="CE61" s="7" t="n">
        <v>0</v>
      </c>
    </row>
    <row r="62" customFormat="false" ht="15" hidden="false" customHeight="false" outlineLevel="0" collapsed="false">
      <c r="A62" s="1" t="s">
        <v>316</v>
      </c>
      <c r="B62" s="48" t="s">
        <v>317</v>
      </c>
      <c r="C62" s="50" t="s">
        <v>318</v>
      </c>
      <c r="D62" s="5" t="n">
        <v>1</v>
      </c>
      <c r="G62" s="5" t="s">
        <v>88</v>
      </c>
      <c r="H62" s="5" t="n">
        <v>20220827</v>
      </c>
      <c r="K62" s="7" t="s">
        <v>304</v>
      </c>
      <c r="L62" s="2" t="s">
        <v>306</v>
      </c>
      <c r="S62" s="10" t="s">
        <v>261</v>
      </c>
      <c r="AE62" s="51"/>
      <c r="AK62" s="52" t="s">
        <v>214</v>
      </c>
      <c r="AM62" s="48" t="s">
        <v>98</v>
      </c>
      <c r="AN62" s="12"/>
      <c r="AT62" s="55" t="s">
        <v>265</v>
      </c>
      <c r="AW62" s="14" t="n">
        <v>19531557</v>
      </c>
      <c r="AX62" s="14" t="n">
        <v>17624418</v>
      </c>
      <c r="AY62" s="38" t="n">
        <f aca="false">AX62/AW62</f>
        <v>0.902356018007167</v>
      </c>
      <c r="AZ62" s="12" t="str">
        <f aca="false">CONCATENATE("preprocessing/",A62, "/outputs/salmon_hg38_100/quant.sf")</f>
        <v>preprocessing/TMRC30292/outputs/salmon_hg38_100/quant.sf</v>
      </c>
      <c r="BE62" s="12" t="str">
        <f aca="false">CONCATENATE("preprocessing/", A62, "/outputs/03hisat2_hg38_100/hg38_100_genome-paired_gene_sno_gene_ID.count.xz")</f>
        <v>preprocessing/TMRC30292/outputs/03hisat2_hg38_100/hg38_100_genome-paired_gene_sno_gene_ID.count.xz</v>
      </c>
      <c r="BF62" s="39" t="n">
        <v>16863577</v>
      </c>
      <c r="BG62" s="39" t="n">
        <v>539137</v>
      </c>
      <c r="BH62" s="38" t="n">
        <f aca="false">(BG62+BF62)/AX62</f>
        <v>0.987420634258675</v>
      </c>
      <c r="BK62" s="12" t="str">
        <f aca="false">CONCATENATE("preprocessing/", A62, "/outputs/40hisat2_lpanamensis_v36/lpanamensis_v36_genome-paired_gene_sno_gene_ID.count.xz")</f>
        <v>preprocessing/TMRC30292/outputs/40hisat2_lpanamensis_v36/lpanamensis_v36_genome-paired_gene_sno_gene_ID.count.xz</v>
      </c>
      <c r="BL62" s="14" t="n">
        <v>14582</v>
      </c>
      <c r="BM62" s="14" t="n">
        <v>969</v>
      </c>
      <c r="BN62" s="40" t="n">
        <f aca="false">(BM62+BL62)/AX62</f>
        <v>0.000882355377635732</v>
      </c>
      <c r="BP62" s="50" t="s">
        <v>318</v>
      </c>
      <c r="BQ62" s="7" t="s">
        <v>304</v>
      </c>
      <c r="BR62" s="5" t="n">
        <v>20220827</v>
      </c>
      <c r="BS62" s="7" t="s">
        <v>102</v>
      </c>
      <c r="BT62" s="7" t="s">
        <v>139</v>
      </c>
      <c r="BU62" s="7" t="n">
        <v>11126</v>
      </c>
      <c r="CB62" s="7" t="n">
        <v>0</v>
      </c>
      <c r="CC62" s="7" t="n">
        <v>1</v>
      </c>
      <c r="CD62" s="7" t="n">
        <v>224</v>
      </c>
      <c r="CE62" s="7" t="n">
        <v>0</v>
      </c>
    </row>
    <row r="63" customFormat="false" ht="15" hidden="false" customHeight="false" outlineLevel="0" collapsed="false">
      <c r="A63" s="1" t="s">
        <v>319</v>
      </c>
      <c r="B63" s="48" t="s">
        <v>320</v>
      </c>
      <c r="C63" s="50" t="s">
        <v>321</v>
      </c>
      <c r="D63" s="5" t="n">
        <v>1</v>
      </c>
      <c r="G63" s="5" t="s">
        <v>88</v>
      </c>
      <c r="H63" s="5" t="n">
        <v>20220827</v>
      </c>
      <c r="K63" s="7" t="s">
        <v>304</v>
      </c>
      <c r="L63" s="2" t="s">
        <v>306</v>
      </c>
      <c r="S63" s="10" t="s">
        <v>261</v>
      </c>
      <c r="AE63" s="51"/>
      <c r="AK63" s="52" t="s">
        <v>214</v>
      </c>
      <c r="AM63" s="12" t="s">
        <v>215</v>
      </c>
      <c r="AN63" s="12"/>
      <c r="AT63" s="55" t="s">
        <v>265</v>
      </c>
      <c r="AW63" s="14" t="n">
        <v>18091512</v>
      </c>
      <c r="AX63" s="14" t="n">
        <v>15447503</v>
      </c>
      <c r="AY63" s="38" t="n">
        <f aca="false">AX63/AW63</f>
        <v>0.853853619310536</v>
      </c>
      <c r="AZ63" s="12" t="str">
        <f aca="false">CONCATENATE("preprocessing/",A63, "/outputs/salmon_hg38_100/quant.sf")</f>
        <v>preprocessing/TMRC30307/outputs/salmon_hg38_100/quant.sf</v>
      </c>
      <c r="BE63" s="12" t="str">
        <f aca="false">CONCATENATE("preprocessing/", A63, "/outputs/03hisat2_hg38_100/hg38_100_genome-paired_gene_sno_gene_ID.count.xz")</f>
        <v>preprocessing/TMRC30307/outputs/03hisat2_hg38_100/hg38_100_genome-paired_gene_sno_gene_ID.count.xz</v>
      </c>
      <c r="BF63" s="39" t="n">
        <v>14257830</v>
      </c>
      <c r="BG63" s="39" t="n">
        <v>461613</v>
      </c>
      <c r="BH63" s="38" t="n">
        <f aca="false">(BG63+BF63)/AX63</f>
        <v>0.952868758141688</v>
      </c>
      <c r="BK63" s="12" t="str">
        <f aca="false">CONCATENATE("preprocessing/", A63, "/outputs/40hisat2_lpanamensis_v36/lpanamensis_v36_genome-paired_gene_sno_gene_ID.count.xz")</f>
        <v>preprocessing/TMRC30307/outputs/40hisat2_lpanamensis_v36/lpanamensis_v36_genome-paired_gene_sno_gene_ID.count.xz</v>
      </c>
      <c r="BL63" s="14" t="n">
        <v>284271</v>
      </c>
      <c r="BM63" s="14" t="n">
        <v>18435</v>
      </c>
      <c r="BN63" s="40" t="n">
        <f aca="false">(BM63+BL63)/AX63</f>
        <v>0.0195957883937618</v>
      </c>
      <c r="BP63" s="50" t="s">
        <v>321</v>
      </c>
      <c r="BQ63" s="7" t="s">
        <v>304</v>
      </c>
      <c r="BR63" s="5" t="n">
        <v>20220827</v>
      </c>
      <c r="BS63" s="7" t="s">
        <v>110</v>
      </c>
      <c r="BT63" s="7" t="s">
        <v>103</v>
      </c>
      <c r="BU63" s="7" t="n">
        <v>12251</v>
      </c>
      <c r="CB63" s="7" t="n">
        <v>0</v>
      </c>
      <c r="CC63" s="7" t="n">
        <v>9</v>
      </c>
      <c r="CD63" s="7" t="n">
        <v>5594</v>
      </c>
      <c r="CE63" s="7" t="n">
        <v>0</v>
      </c>
    </row>
    <row r="64" customFormat="false" ht="15" hidden="false" customHeight="false" outlineLevel="0" collapsed="false">
      <c r="A64" s="1" t="s">
        <v>322</v>
      </c>
      <c r="B64" s="48" t="s">
        <v>323</v>
      </c>
      <c r="C64" s="50" t="s">
        <v>324</v>
      </c>
      <c r="D64" s="5" t="n">
        <v>1</v>
      </c>
      <c r="G64" s="5" t="s">
        <v>88</v>
      </c>
      <c r="H64" s="5" t="n">
        <v>20220827</v>
      </c>
      <c r="K64" s="7" t="s">
        <v>304</v>
      </c>
      <c r="L64" s="2" t="s">
        <v>306</v>
      </c>
      <c r="S64" s="10" t="s">
        <v>261</v>
      </c>
      <c r="AE64" s="51"/>
      <c r="AK64" s="52" t="s">
        <v>214</v>
      </c>
      <c r="AM64" s="48" t="s">
        <v>98</v>
      </c>
      <c r="AN64" s="12"/>
      <c r="AT64" s="55" t="s">
        <v>265</v>
      </c>
      <c r="AW64" s="14" t="n">
        <v>23391483</v>
      </c>
      <c r="AX64" s="14" t="n">
        <v>20493398</v>
      </c>
      <c r="AY64" s="38" t="n">
        <f aca="false">AX64/AW64</f>
        <v>0.876105119115364</v>
      </c>
      <c r="AZ64" s="12" t="str">
        <f aca="false">CONCATENATE("preprocessing/",A64, "/outputs/salmon_hg38_100/quant.sf")</f>
        <v>preprocessing/TMRC30308/outputs/salmon_hg38_100/quant.sf</v>
      </c>
      <c r="BE64" s="12" t="str">
        <f aca="false">CONCATENATE("preprocessing/", A64, "/outputs/03hisat2_hg38_100/hg38_100_genome-paired_gene_sno_gene_ID.count.xz")</f>
        <v>preprocessing/TMRC30308/outputs/03hisat2_hg38_100/hg38_100_genome-paired_gene_sno_gene_ID.count.xz</v>
      </c>
      <c r="BF64" s="39" t="n">
        <v>19233446</v>
      </c>
      <c r="BG64" s="39" t="n">
        <v>661658</v>
      </c>
      <c r="BH64" s="38" t="n">
        <f aca="false">(BG64+BF64)/AX64</f>
        <v>0.970805524784128</v>
      </c>
      <c r="BK64" s="12" t="str">
        <f aca="false">CONCATENATE("preprocessing/", A64, "/outputs/40hisat2_lpanamensis_v36/lpanamensis_v36_genome-paired_gene_sno_gene_ID.count.xz")</f>
        <v>preprocessing/TMRC30308/outputs/40hisat2_lpanamensis_v36/lpanamensis_v36_genome-paired_gene_sno_gene_ID.count.xz</v>
      </c>
      <c r="BL64" s="14" t="n">
        <v>109115</v>
      </c>
      <c r="BM64" s="14" t="n">
        <v>6993</v>
      </c>
      <c r="BN64" s="40" t="n">
        <f aca="false">(BM64+BL64)/AX64</f>
        <v>0.0056656294871158</v>
      </c>
      <c r="BP64" s="50" t="s">
        <v>324</v>
      </c>
      <c r="BQ64" s="7" t="s">
        <v>304</v>
      </c>
      <c r="BR64" s="5" t="n">
        <v>20220827</v>
      </c>
      <c r="BS64" s="7" t="s">
        <v>102</v>
      </c>
      <c r="BT64" s="7" t="s">
        <v>103</v>
      </c>
      <c r="BU64" s="7" t="n">
        <v>12251</v>
      </c>
      <c r="CB64" s="7" t="n">
        <v>1</v>
      </c>
      <c r="CC64" s="7" t="n">
        <v>17</v>
      </c>
      <c r="CD64" s="7" t="n">
        <v>2469</v>
      </c>
      <c r="CE64" s="7" t="n">
        <v>0</v>
      </c>
    </row>
    <row r="65" customFormat="false" ht="15" hidden="false" customHeight="false" outlineLevel="0" collapsed="false">
      <c r="A65" s="1" t="s">
        <v>325</v>
      </c>
      <c r="B65" s="48" t="s">
        <v>326</v>
      </c>
      <c r="C65" s="50" t="s">
        <v>327</v>
      </c>
      <c r="D65" s="5" t="n">
        <v>1</v>
      </c>
      <c r="G65" s="5" t="s">
        <v>88</v>
      </c>
      <c r="H65" s="5" t="n">
        <v>20220827</v>
      </c>
      <c r="K65" s="7" t="s">
        <v>304</v>
      </c>
      <c r="L65" s="2" t="s">
        <v>306</v>
      </c>
      <c r="S65" s="10" t="s">
        <v>261</v>
      </c>
      <c r="AE65" s="51"/>
      <c r="AK65" s="52" t="s">
        <v>214</v>
      </c>
      <c r="AM65" s="12" t="s">
        <v>215</v>
      </c>
      <c r="AN65" s="12" t="s">
        <v>328</v>
      </c>
      <c r="AT65" s="55" t="s">
        <v>265</v>
      </c>
      <c r="AW65" s="14" t="n">
        <v>20681592</v>
      </c>
      <c r="AX65" s="14" t="n">
        <v>18653146</v>
      </c>
      <c r="AY65" s="38" t="n">
        <f aca="false">AX65/AW65</f>
        <v>0.901920219681348</v>
      </c>
      <c r="AZ65" s="12" t="str">
        <f aca="false">CONCATENATE("preprocessing/",A65, "/outputs/salmon_hg38_100/quant.sf")</f>
        <v>preprocessing/TMRC30310/outputs/salmon_hg38_100/quant.sf</v>
      </c>
      <c r="BE65" s="12" t="str">
        <f aca="false">CONCATENATE("preprocessing/", A65, "/outputs/03hisat2_hg38_100/hg38_100_genome-paired_gene_sno_gene_ID.count.xz")</f>
        <v>preprocessing/TMRC30310/outputs/03hisat2_hg38_100/hg38_100_genome-paired_gene_sno_gene_ID.count.xz</v>
      </c>
      <c r="BF65" s="39" t="n">
        <v>16901477</v>
      </c>
      <c r="BG65" s="39" t="n">
        <v>556594</v>
      </c>
      <c r="BH65" s="38" t="n">
        <f aca="false">(BG65+BF65)/AX65</f>
        <v>0.935931718971159</v>
      </c>
      <c r="BK65" s="12" t="str">
        <f aca="false">CONCATENATE("preprocessing/", A65, "/outputs/40hisat2_lpanamensis_v36/lpanamensis_v36_genome-paired_gene_sno_gene_ID.count.xz")</f>
        <v>preprocessing/TMRC30310/outputs/40hisat2_lpanamensis_v36/lpanamensis_v36_genome-paired_gene_sno_gene_ID.count.xz</v>
      </c>
      <c r="BL65" s="14" t="n">
        <v>838023</v>
      </c>
      <c r="BM65" s="14" t="n">
        <v>65772</v>
      </c>
      <c r="BN65" s="40" t="n">
        <f aca="false">(BM65+BL65)/AX65</f>
        <v>0.0484526846034444</v>
      </c>
      <c r="BP65" s="50" t="s">
        <v>327</v>
      </c>
      <c r="BQ65" s="7" t="s">
        <v>304</v>
      </c>
      <c r="BR65" s="5" t="n">
        <v>20220827</v>
      </c>
      <c r="BS65" s="7" t="s">
        <v>110</v>
      </c>
      <c r="BT65" s="7" t="s">
        <v>139</v>
      </c>
      <c r="BU65" s="7" t="n">
        <v>12309</v>
      </c>
      <c r="CB65" s="7" t="n">
        <v>0</v>
      </c>
      <c r="CC65" s="7" t="n">
        <v>43</v>
      </c>
      <c r="CD65" s="7" t="n">
        <v>15191</v>
      </c>
      <c r="CE65" s="7" t="n">
        <v>0</v>
      </c>
    </row>
    <row r="66" customFormat="false" ht="15" hidden="false" customHeight="false" outlineLevel="0" collapsed="false">
      <c r="A66" s="1" t="s">
        <v>329</v>
      </c>
      <c r="B66" s="48" t="s">
        <v>330</v>
      </c>
      <c r="C66" s="50" t="s">
        <v>331</v>
      </c>
      <c r="D66" s="5" t="n">
        <v>1</v>
      </c>
      <c r="G66" s="5" t="s">
        <v>88</v>
      </c>
      <c r="H66" s="5" t="n">
        <v>20220827</v>
      </c>
      <c r="K66" s="7" t="s">
        <v>304</v>
      </c>
      <c r="L66" s="2" t="s">
        <v>306</v>
      </c>
      <c r="S66" s="10" t="s">
        <v>261</v>
      </c>
      <c r="AE66" s="51"/>
      <c r="AK66" s="52" t="s">
        <v>214</v>
      </c>
      <c r="AM66" s="48" t="s">
        <v>98</v>
      </c>
      <c r="AN66" s="12"/>
      <c r="AT66" s="53" t="s">
        <v>216</v>
      </c>
      <c r="AW66" s="14" t="n">
        <v>18870576</v>
      </c>
      <c r="AX66" s="14" t="n">
        <v>17839434</v>
      </c>
      <c r="AY66" s="38" t="n">
        <f aca="false">AX66/AW66</f>
        <v>0.945357152850024</v>
      </c>
      <c r="AZ66" s="12" t="str">
        <f aca="false">CONCATENATE("preprocessing/",A66, "/outputs/salmon_hg38_100/quant.sf")</f>
        <v>preprocessing/TMRC30331/outputs/salmon_hg38_100/quant.sf</v>
      </c>
      <c r="BE66" s="12" t="str">
        <f aca="false">CONCATENATE("preprocessing/", A66, "/outputs/03hisat2_hg38_100/hg38_100_genome-paired_gene_sno_gene_ID.count.xz")</f>
        <v>preprocessing/TMRC30331/outputs/03hisat2_hg38_100/hg38_100_genome-paired_gene_sno_gene_ID.count.xz</v>
      </c>
      <c r="BF66" s="39" t="n">
        <v>17069802</v>
      </c>
      <c r="BG66" s="39" t="n">
        <v>564973</v>
      </c>
      <c r="BH66" s="38" t="n">
        <f aca="false">(BG66+BF66)/AX66</f>
        <v>0.988527718984806</v>
      </c>
      <c r="BK66" s="12" t="str">
        <f aca="false">CONCATENATE("preprocessing/", A66, "/outputs/40hisat2_lpanamensis_v36/lpanamensis_v36_genome-paired_gene_sno_gene_ID.count.xz")</f>
        <v>preprocessing/TMRC30331/outputs/40hisat2_lpanamensis_v36/lpanamensis_v36_genome-paired_gene_sno_gene_ID.count.xz</v>
      </c>
      <c r="BL66" s="14" t="n">
        <v>11504</v>
      </c>
      <c r="BM66" s="14" t="n">
        <v>770</v>
      </c>
      <c r="BN66" s="40" t="n">
        <f aca="false">(BM66+BL66)/AX66</f>
        <v>0.00068802631294244</v>
      </c>
      <c r="BP66" s="50" t="s">
        <v>331</v>
      </c>
      <c r="BQ66" s="7" t="s">
        <v>304</v>
      </c>
      <c r="BR66" s="5" t="n">
        <v>20220827</v>
      </c>
      <c r="BS66" s="7" t="s">
        <v>102</v>
      </c>
      <c r="BT66" s="7" t="s">
        <v>139</v>
      </c>
      <c r="BU66" s="7" t="n">
        <v>12309</v>
      </c>
      <c r="CB66" s="7" t="n">
        <v>0</v>
      </c>
      <c r="CC66" s="7" t="n">
        <v>2</v>
      </c>
      <c r="CD66" s="7" t="n">
        <v>226</v>
      </c>
      <c r="CE66" s="7" t="n">
        <v>0</v>
      </c>
    </row>
    <row r="67" customFormat="false" ht="15" hidden="false" customHeight="false" outlineLevel="0" collapsed="false">
      <c r="A67" s="1" t="s">
        <v>332</v>
      </c>
      <c r="B67" s="48" t="s">
        <v>333</v>
      </c>
      <c r="C67" s="50" t="s">
        <v>334</v>
      </c>
      <c r="D67" s="5" t="n">
        <v>1</v>
      </c>
      <c r="G67" s="5" t="s">
        <v>88</v>
      </c>
      <c r="H67" s="5" t="n">
        <v>20220827</v>
      </c>
      <c r="K67" s="7" t="s">
        <v>304</v>
      </c>
      <c r="L67" s="2" t="s">
        <v>306</v>
      </c>
      <c r="S67" s="10" t="s">
        <v>261</v>
      </c>
      <c r="AE67" s="51"/>
      <c r="AK67" s="52" t="s">
        <v>214</v>
      </c>
      <c r="AM67" s="12" t="s">
        <v>215</v>
      </c>
      <c r="AN67" s="12"/>
      <c r="AT67" s="55" t="s">
        <v>265</v>
      </c>
      <c r="AW67" s="14" t="n">
        <v>21496945</v>
      </c>
      <c r="AX67" s="14" t="n">
        <v>19302787</v>
      </c>
      <c r="AY67" s="38" t="n">
        <f aca="false">AX67/AW67</f>
        <v>0.897931636332511</v>
      </c>
      <c r="AZ67" s="12" t="str">
        <f aca="false">CONCATENATE("preprocessing/",A67, "/outputs/salmon_hg38_100/quant.sf")</f>
        <v>preprocessing/TMRC30311/outputs/salmon_hg38_100/quant.sf</v>
      </c>
      <c r="BE67" s="12" t="str">
        <f aca="false">CONCATENATE("preprocessing/", A67, "/outputs/03hisat2_hg38_100/hg38_100_genome-paired_gene_sno_gene_ID.count.xz")</f>
        <v>preprocessing/TMRC30311/outputs/03hisat2_hg38_100/hg38_100_genome-paired_gene_sno_gene_ID.count.xz</v>
      </c>
      <c r="BF67" s="39" t="n">
        <v>18288667</v>
      </c>
      <c r="BG67" s="39" t="n">
        <v>567321</v>
      </c>
      <c r="BH67" s="38" t="n">
        <f aca="false">(BG67+BF67)/AX67</f>
        <v>0.97685313524933</v>
      </c>
      <c r="BK67" s="12" t="str">
        <f aca="false">CONCATENATE("preprocessing/", A67, "/outputs/40hisat2_lpanamensis_v36/lpanamensis_v36_genome-paired_gene_sno_gene_ID.count.xz")</f>
        <v>preprocessing/TMRC30311/outputs/40hisat2_lpanamensis_v36/lpanamensis_v36_genome-paired_gene_sno_gene_ID.count.xz</v>
      </c>
      <c r="BL67" s="14" t="n">
        <v>174586</v>
      </c>
      <c r="BM67" s="14" t="n">
        <v>13414</v>
      </c>
      <c r="BN67" s="40" t="n">
        <f aca="false">(BM67+BL67)/AX67</f>
        <v>0.00973952621453058</v>
      </c>
      <c r="BP67" s="50" t="s">
        <v>334</v>
      </c>
      <c r="BQ67" s="7" t="s">
        <v>304</v>
      </c>
      <c r="BR67" s="5" t="n">
        <v>20220827</v>
      </c>
      <c r="BS67" s="7" t="s">
        <v>110</v>
      </c>
      <c r="BT67" s="7" t="s">
        <v>139</v>
      </c>
      <c r="BU67" s="7" t="n">
        <v>12367</v>
      </c>
      <c r="CB67" s="7" t="n">
        <v>0</v>
      </c>
      <c r="CC67" s="7" t="n">
        <v>11</v>
      </c>
      <c r="CD67" s="7" t="n">
        <v>3521</v>
      </c>
      <c r="CE67" s="7" t="n">
        <v>0</v>
      </c>
    </row>
    <row r="68" customFormat="false" ht="15" hidden="false" customHeight="false" outlineLevel="0" collapsed="false">
      <c r="A68" s="1" t="s">
        <v>335</v>
      </c>
      <c r="B68" s="48" t="s">
        <v>336</v>
      </c>
      <c r="C68" s="50" t="s">
        <v>337</v>
      </c>
      <c r="D68" s="5" t="n">
        <v>1</v>
      </c>
      <c r="G68" s="5" t="s">
        <v>88</v>
      </c>
      <c r="H68" s="5" t="n">
        <v>20220827</v>
      </c>
      <c r="K68" s="7" t="s">
        <v>304</v>
      </c>
      <c r="L68" s="2" t="s">
        <v>306</v>
      </c>
      <c r="S68" s="10" t="s">
        <v>261</v>
      </c>
      <c r="AE68" s="51"/>
      <c r="AK68" s="52" t="s">
        <v>214</v>
      </c>
      <c r="AM68" s="48" t="s">
        <v>98</v>
      </c>
      <c r="AN68" s="12"/>
      <c r="AT68" s="53" t="s">
        <v>216</v>
      </c>
      <c r="AW68" s="14" t="n">
        <v>24053684</v>
      </c>
      <c r="AX68" s="14" t="n">
        <v>22648767</v>
      </c>
      <c r="AY68" s="38" t="n">
        <f aca="false">AX68/AW68</f>
        <v>0.941592439644588</v>
      </c>
      <c r="AZ68" s="12" t="str">
        <f aca="false">CONCATENATE("preprocessing/",A68, "/outputs/salmon_hg38_100/quant.sf")</f>
        <v>preprocessing/TMRC30332/outputs/salmon_hg38_100/quant.sf</v>
      </c>
      <c r="BE68" s="12" t="str">
        <f aca="false">CONCATENATE("preprocessing/", A68, "/outputs/03hisat2_hg38_100/hg38_100_genome-paired_gene_sno_gene_ID.count.xz")</f>
        <v>preprocessing/TMRC30332/outputs/03hisat2_hg38_100/hg38_100_genome-paired_gene_sno_gene_ID.count.xz</v>
      </c>
      <c r="BF68" s="39" t="n">
        <v>21670777</v>
      </c>
      <c r="BG68" s="39" t="n">
        <v>709318</v>
      </c>
      <c r="BH68" s="38" t="n">
        <f aca="false">(BG68+BF68)/AX68</f>
        <v>0.988137455782913</v>
      </c>
      <c r="BK68" s="12" t="str">
        <f aca="false">CONCATENATE("preprocessing/", A68, "/outputs/40hisat2_lpanamensis_v36/lpanamensis_v36_genome-paired_gene_sno_gene_ID.count.xz")</f>
        <v>preprocessing/TMRC30332/outputs/40hisat2_lpanamensis_v36/lpanamensis_v36_genome-paired_gene_sno_gene_ID.count.xz</v>
      </c>
      <c r="BL68" s="14" t="n">
        <v>8600</v>
      </c>
      <c r="BM68" s="14" t="n">
        <v>637</v>
      </c>
      <c r="BN68" s="40" t="n">
        <f aca="false">(BM68+BL68)/AX68</f>
        <v>0.000407836770981838</v>
      </c>
      <c r="BP68" s="50" t="s">
        <v>337</v>
      </c>
      <c r="BQ68" s="7" t="s">
        <v>304</v>
      </c>
      <c r="BR68" s="5" t="n">
        <v>20220827</v>
      </c>
      <c r="BS68" s="7" t="s">
        <v>102</v>
      </c>
      <c r="BT68" s="7" t="s">
        <v>139</v>
      </c>
      <c r="BU68" s="7" t="n">
        <v>12367</v>
      </c>
      <c r="CB68" s="7" t="n">
        <v>0</v>
      </c>
      <c r="CC68" s="7" t="n">
        <v>0</v>
      </c>
      <c r="CD68" s="7" t="n">
        <v>139</v>
      </c>
      <c r="CE68" s="7" t="n">
        <v>0</v>
      </c>
    </row>
    <row r="69" customFormat="false" ht="15" hidden="false" customHeight="false" outlineLevel="0" collapsed="false">
      <c r="A69" s="1" t="s">
        <v>338</v>
      </c>
      <c r="B69" s="2" t="s">
        <v>339</v>
      </c>
      <c r="C69" s="50" t="s">
        <v>340</v>
      </c>
      <c r="D69" s="5" t="n">
        <v>1</v>
      </c>
      <c r="G69" s="5" t="s">
        <v>88</v>
      </c>
      <c r="H69" s="5" t="n">
        <v>20220827</v>
      </c>
      <c r="K69" s="7" t="s">
        <v>304</v>
      </c>
      <c r="L69" s="2" t="s">
        <v>306</v>
      </c>
      <c r="S69" s="10" t="s">
        <v>261</v>
      </c>
      <c r="AE69" s="51"/>
      <c r="AK69" s="52" t="s">
        <v>214</v>
      </c>
      <c r="AM69" s="12" t="s">
        <v>215</v>
      </c>
      <c r="AN69" s="12"/>
      <c r="AT69" s="55" t="s">
        <v>265</v>
      </c>
      <c r="AW69" s="14" t="n">
        <v>22132496</v>
      </c>
      <c r="AX69" s="14" t="n">
        <v>19570496</v>
      </c>
      <c r="AY69" s="38" t="n">
        <f aca="false">AX69/AW69</f>
        <v>0.884242608696281</v>
      </c>
      <c r="AZ69" s="12" t="str">
        <f aca="false">CONCATENATE("preprocessing/",A69, "/outputs/salmon_hg38_100/quant.sf")</f>
        <v>preprocessing/TMRC30305/outputs/salmon_hg38_100/quant.sf</v>
      </c>
      <c r="BE69" s="12" t="str">
        <f aca="false">CONCATENATE("preprocessing/", A69, "/outputs/03hisat2_hg38_100/hg38_100_genome-paired_gene_sno_gene_ID.count.xz")</f>
        <v>preprocessing/TMRC30305/outputs/03hisat2_hg38_100/hg38_100_genome-paired_gene_sno_gene_ID.count.xz</v>
      </c>
      <c r="BF69" s="39" t="n">
        <v>18112154</v>
      </c>
      <c r="BG69" s="39" t="n">
        <v>686883</v>
      </c>
      <c r="BH69" s="38" t="n">
        <f aca="false">(BG69+BF69)/AX69</f>
        <v>0.960580508536932</v>
      </c>
      <c r="BK69" s="12" t="str">
        <f aca="false">CONCATENATE("preprocessing/", A69, "/outputs/40hisat2_lpanamensis_v36/lpanamensis_v36_genome-paired_gene_sno_gene_ID.count.xz")</f>
        <v>preprocessing/TMRC30305/outputs/40hisat2_lpanamensis_v36/lpanamensis_v36_genome-paired_gene_sno_gene_ID.count.xz</v>
      </c>
      <c r="BL69" s="14" t="n">
        <v>397836</v>
      </c>
      <c r="BM69" s="14" t="n">
        <v>25665</v>
      </c>
      <c r="BN69" s="40" t="n">
        <f aca="false">(BM69+BL69)/AX69</f>
        <v>0.0216397683533417</v>
      </c>
      <c r="BP69" s="50" t="s">
        <v>340</v>
      </c>
      <c r="BQ69" s="7" t="s">
        <v>304</v>
      </c>
      <c r="BR69" s="5" t="n">
        <v>20220827</v>
      </c>
      <c r="BS69" s="7" t="s">
        <v>110</v>
      </c>
      <c r="BT69" s="7" t="s">
        <v>103</v>
      </c>
      <c r="BU69" s="7" t="n">
        <v>2169</v>
      </c>
      <c r="CB69" s="7" t="n">
        <v>0</v>
      </c>
      <c r="CC69" s="7" t="n">
        <v>23</v>
      </c>
      <c r="CD69" s="7" t="n">
        <v>4899</v>
      </c>
      <c r="CE69" s="7" t="n">
        <v>0</v>
      </c>
    </row>
    <row r="70" customFormat="false" ht="15" hidden="false" customHeight="false" outlineLevel="0" collapsed="false">
      <c r="A70" s="1" t="s">
        <v>341</v>
      </c>
      <c r="B70" s="48" t="s">
        <v>342</v>
      </c>
      <c r="C70" s="50" t="s">
        <v>343</v>
      </c>
      <c r="D70" s="5" t="n">
        <v>1</v>
      </c>
      <c r="G70" s="5" t="s">
        <v>88</v>
      </c>
      <c r="H70" s="5" t="n">
        <v>20220827</v>
      </c>
      <c r="K70" s="7" t="s">
        <v>304</v>
      </c>
      <c r="L70" s="2" t="s">
        <v>306</v>
      </c>
      <c r="S70" s="10" t="s">
        <v>261</v>
      </c>
      <c r="AE70" s="51"/>
      <c r="AK70" s="52" t="s">
        <v>214</v>
      </c>
      <c r="AM70" s="48" t="s">
        <v>98</v>
      </c>
      <c r="AN70" s="12" t="s">
        <v>232</v>
      </c>
      <c r="AT70" s="55" t="s">
        <v>265</v>
      </c>
      <c r="AW70" s="14" t="n">
        <v>15589337</v>
      </c>
      <c r="AX70" s="14" t="n">
        <v>13442499</v>
      </c>
      <c r="AY70" s="38" t="n">
        <f aca="false">AX70/AW70</f>
        <v>0.862288049838168</v>
      </c>
      <c r="AZ70" s="12" t="str">
        <f aca="false">CONCATENATE("preprocessing/",A70, "/outputs/salmon_hg38_100/quant.sf")</f>
        <v>preprocessing/TMRC30306/outputs/salmon_hg38_100/quant.sf</v>
      </c>
      <c r="BE70" s="12" t="str">
        <f aca="false">CONCATENATE("preprocessing/", A70, "/outputs/03hisat2_hg38_100/hg38_100_genome-paired_gene_sno_gene_ID.count.xz")</f>
        <v>preprocessing/TMRC30306/outputs/03hisat2_hg38_100/hg38_100_genome-paired_gene_sno_gene_ID.count.xz</v>
      </c>
      <c r="BF70" s="39" t="n">
        <v>12565556</v>
      </c>
      <c r="BG70" s="39" t="n">
        <v>386382</v>
      </c>
      <c r="BH70" s="38" t="n">
        <f aca="false">(BG70+BF70)/AX70</f>
        <v>0.963506711066149</v>
      </c>
      <c r="BK70" s="12" t="str">
        <f aca="false">CONCATENATE("preprocessing/", A70, "/outputs/40hisat2_lpanamensis_v36/lpanamensis_v36_genome-paired_gene_sno_gene_ID.count.xz")</f>
        <v>preprocessing/TMRC30306/outputs/40hisat2_lpanamensis_v36/lpanamensis_v36_genome-paired_gene_sno_gene_ID.count.xz</v>
      </c>
      <c r="BL70" s="14" t="n">
        <v>128789</v>
      </c>
      <c r="BM70" s="14" t="n">
        <v>6689</v>
      </c>
      <c r="BN70" s="40" t="n">
        <f aca="false">(BM70+BL70)/AX70</f>
        <v>0.0100783343930321</v>
      </c>
      <c r="BP70" s="50" t="s">
        <v>343</v>
      </c>
      <c r="BQ70" s="7" t="s">
        <v>304</v>
      </c>
      <c r="BR70" s="5" t="n">
        <v>20220827</v>
      </c>
      <c r="BS70" s="7" t="s">
        <v>102</v>
      </c>
      <c r="BT70" s="7" t="s">
        <v>103</v>
      </c>
      <c r="BU70" s="7" t="n">
        <v>2169</v>
      </c>
      <c r="CB70" s="7" t="n">
        <v>0</v>
      </c>
      <c r="CC70" s="7" t="n">
        <v>6</v>
      </c>
      <c r="CD70" s="7" t="n">
        <v>3148</v>
      </c>
      <c r="CE70" s="7" t="n">
        <v>0</v>
      </c>
    </row>
    <row r="71" customFormat="false" ht="15" hidden="false" customHeight="false" outlineLevel="0" collapsed="false">
      <c r="A71" s="1" t="s">
        <v>344</v>
      </c>
      <c r="B71" s="2" t="s">
        <v>345</v>
      </c>
      <c r="C71" s="50" t="s">
        <v>346</v>
      </c>
      <c r="D71" s="5" t="n">
        <v>1</v>
      </c>
      <c r="G71" s="5" t="s">
        <v>88</v>
      </c>
      <c r="H71" s="5" t="n">
        <v>20220827</v>
      </c>
      <c r="K71" s="7" t="s">
        <v>304</v>
      </c>
      <c r="L71" s="2" t="s">
        <v>306</v>
      </c>
      <c r="S71" s="10" t="s">
        <v>261</v>
      </c>
      <c r="AE71" s="51"/>
      <c r="AK71" s="52" t="s">
        <v>214</v>
      </c>
      <c r="AM71" s="48" t="s">
        <v>98</v>
      </c>
      <c r="AN71" s="12"/>
      <c r="AT71" s="53" t="s">
        <v>216</v>
      </c>
      <c r="AW71" s="14" t="n">
        <v>22925218</v>
      </c>
      <c r="AX71" s="14" t="n">
        <v>21401552</v>
      </c>
      <c r="AY71" s="38" t="n">
        <f aca="false">AX71/AW71</f>
        <v>0.93353755676391</v>
      </c>
      <c r="AZ71" s="12" t="str">
        <f aca="false">CONCATENATE("preprocessing/",A71, "/outputs/salmon_hg38_100/quant.sf")</f>
        <v>preprocessing/TMRC30330/outputs/salmon_hg38_100/quant.sf</v>
      </c>
      <c r="BE71" s="12" t="str">
        <f aca="false">CONCATENATE("preprocessing/", A71, "/outputs/03hisat2_hg38_100/hg38_100_genome-paired_gene_sno_gene_ID.count.xz")</f>
        <v>preprocessing/TMRC30330/outputs/03hisat2_hg38_100/hg38_100_genome-paired_gene_sno_gene_ID.count.xz</v>
      </c>
      <c r="BF71" s="39" t="n">
        <v>20379014</v>
      </c>
      <c r="BG71" s="39" t="n">
        <v>772112</v>
      </c>
      <c r="BH71" s="38" t="n">
        <f aca="false">(BG71+BF71)/AX71</f>
        <v>0.988298699085001</v>
      </c>
      <c r="BK71" s="12" t="str">
        <f aca="false">CONCATENATE("preprocessing/", A71, "/outputs/40hisat2_lpanamensis_v36/lpanamensis_v36_genome-paired_gene_sno_gene_ID.count.xz")</f>
        <v>preprocessing/TMRC30330/outputs/40hisat2_lpanamensis_v36/lpanamensis_v36_genome-paired_gene_sno_gene_ID.count.xz</v>
      </c>
      <c r="BL71" s="14" t="n">
        <v>439</v>
      </c>
      <c r="BM71" s="14" t="n">
        <v>55</v>
      </c>
      <c r="BN71" s="40" t="n">
        <f aca="false">(BM71+BL71)/AX71</f>
        <v>2.30824381334587E-005</v>
      </c>
      <c r="BP71" s="50" t="s">
        <v>346</v>
      </c>
      <c r="BQ71" s="7" t="s">
        <v>304</v>
      </c>
      <c r="BR71" s="5" t="n">
        <v>20220827</v>
      </c>
      <c r="BS71" s="7" t="s">
        <v>122</v>
      </c>
      <c r="BT71" s="7" t="s">
        <v>108</v>
      </c>
      <c r="BU71" s="7" t="s">
        <v>108</v>
      </c>
      <c r="CB71" s="7" t="n">
        <v>0</v>
      </c>
      <c r="CC71" s="7" t="n">
        <v>0</v>
      </c>
      <c r="CD71" s="7" t="n">
        <v>4</v>
      </c>
      <c r="CE71" s="7" t="n">
        <v>0</v>
      </c>
    </row>
    <row r="72" customFormat="false" ht="15" hidden="false" customHeight="false" outlineLevel="0" collapsed="false">
      <c r="AE72" s="51"/>
    </row>
    <row r="73" customFormat="false" ht="15" hidden="false" customHeight="false" outlineLevel="0" collapsed="false">
      <c r="AE73" s="51"/>
    </row>
    <row r="74" customFormat="false" ht="15" hidden="false" customHeight="false" outlineLevel="0" collapsed="false">
      <c r="AE74" s="51"/>
    </row>
    <row r="75" customFormat="false" ht="15" hidden="false" customHeight="false" outlineLevel="0" collapsed="false">
      <c r="AE75" s="51"/>
    </row>
    <row r="76" customFormat="false" ht="15" hidden="false" customHeight="false" outlineLevel="0" collapsed="false">
      <c r="AE76" s="51"/>
    </row>
    <row r="77" customFormat="false" ht="15" hidden="false" customHeight="false" outlineLevel="0" collapsed="false">
      <c r="AE77" s="51"/>
    </row>
    <row r="78" customFormat="false" ht="15" hidden="false" customHeight="false" outlineLevel="0" collapsed="false">
      <c r="AE78" s="51"/>
    </row>
    <row r="79" customFormat="false" ht="15" hidden="false" customHeight="false" outlineLevel="0" collapsed="false">
      <c r="AE79" s="51"/>
    </row>
    <row r="80" customFormat="false" ht="15" hidden="false" customHeight="false" outlineLevel="0" collapsed="false">
      <c r="AE80" s="51"/>
    </row>
    <row r="81" customFormat="false" ht="15" hidden="false" customHeight="false" outlineLevel="0" collapsed="false">
      <c r="AE81" s="51"/>
    </row>
    <row r="82" customFormat="false" ht="15" hidden="false" customHeight="false" outlineLevel="0" collapsed="false">
      <c r="AE82" s="51"/>
    </row>
    <row r="83" customFormat="false" ht="15" hidden="false" customHeight="false" outlineLevel="0" collapsed="false">
      <c r="AE83" s="51"/>
    </row>
    <row r="84" customFormat="false" ht="15" hidden="false" customHeight="false" outlineLevel="0" collapsed="false">
      <c r="AE84" s="51"/>
    </row>
    <row r="85" customFormat="false" ht="15" hidden="false" customHeight="false" outlineLevel="0" collapsed="false">
      <c r="AE85" s="51"/>
    </row>
    <row r="86" customFormat="false" ht="15" hidden="false" customHeight="false" outlineLevel="0" collapsed="false">
      <c r="AE86" s="51"/>
    </row>
    <row r="87" customFormat="false" ht="15" hidden="false" customHeight="false" outlineLevel="0" collapsed="false">
      <c r="AE87" s="51"/>
    </row>
    <row r="88" customFormat="false" ht="15" hidden="false" customHeight="false" outlineLevel="0" collapsed="false">
      <c r="AE88" s="51"/>
    </row>
    <row r="89" customFormat="false" ht="15" hidden="false" customHeight="false" outlineLevel="0" collapsed="false">
      <c r="AE89" s="51"/>
    </row>
    <row r="90" customFormat="false" ht="15" hidden="false" customHeight="false" outlineLevel="0" collapsed="false">
      <c r="AE90" s="51"/>
    </row>
    <row r="91" customFormat="false" ht="15" hidden="false" customHeight="false" outlineLevel="0" collapsed="false">
      <c r="AE91" s="51"/>
    </row>
    <row r="92" customFormat="false" ht="15" hidden="false" customHeight="false" outlineLevel="0" collapsed="false">
      <c r="AE92" s="51"/>
    </row>
    <row r="93" customFormat="false" ht="15" hidden="false" customHeight="false" outlineLevel="0" collapsed="false">
      <c r="AE93" s="51"/>
    </row>
    <row r="94" customFormat="false" ht="15" hidden="false" customHeight="false" outlineLevel="0" collapsed="false">
      <c r="AE94" s="51"/>
    </row>
    <row r="95" customFormat="false" ht="15" hidden="false" customHeight="false" outlineLevel="0" collapsed="false">
      <c r="AE95" s="51"/>
    </row>
    <row r="96" customFormat="false" ht="15" hidden="false" customHeight="false" outlineLevel="0" collapsed="false">
      <c r="AE96" s="51"/>
    </row>
    <row r="97" customFormat="false" ht="15" hidden="false" customHeight="false" outlineLevel="0" collapsed="false">
      <c r="AE97" s="51"/>
    </row>
    <row r="98" customFormat="false" ht="15" hidden="false" customHeight="false" outlineLevel="0" collapsed="false">
      <c r="AE98" s="51"/>
    </row>
    <row r="99" customFormat="false" ht="15" hidden="false" customHeight="false" outlineLevel="0" collapsed="false">
      <c r="AE99" s="51"/>
    </row>
    <row r="100" customFormat="false" ht="15" hidden="false" customHeight="false" outlineLevel="0" collapsed="false">
      <c r="AE100" s="51"/>
    </row>
    <row r="101" customFormat="false" ht="15" hidden="false" customHeight="false" outlineLevel="0" collapsed="false">
      <c r="AE101" s="51"/>
    </row>
    <row r="102" customFormat="false" ht="15" hidden="false" customHeight="false" outlineLevel="0" collapsed="false">
      <c r="AE102" s="51"/>
    </row>
    <row r="103" customFormat="false" ht="15" hidden="false" customHeight="false" outlineLevel="0" collapsed="false">
      <c r="AE103" s="51"/>
    </row>
    <row r="104" customFormat="false" ht="15" hidden="false" customHeight="false" outlineLevel="0" collapsed="false">
      <c r="AE104" s="51"/>
    </row>
    <row r="105" customFormat="false" ht="15" hidden="false" customHeight="false" outlineLevel="0" collapsed="false">
      <c r="AE105" s="51"/>
    </row>
    <row r="106" customFormat="false" ht="15" hidden="false" customHeight="false" outlineLevel="0" collapsed="false">
      <c r="AE106" s="51"/>
    </row>
    <row r="107" customFormat="false" ht="15" hidden="false" customHeight="false" outlineLevel="0" collapsed="false">
      <c r="AE107" s="51"/>
    </row>
    <row r="108" customFormat="false" ht="15" hidden="false" customHeight="false" outlineLevel="0" collapsed="false">
      <c r="AE108" s="51"/>
    </row>
    <row r="109" customFormat="false" ht="15" hidden="false" customHeight="false" outlineLevel="0" collapsed="false">
      <c r="AE109" s="51"/>
    </row>
    <row r="110" customFormat="false" ht="15" hidden="false" customHeight="false" outlineLevel="0" collapsed="false">
      <c r="AE110" s="51"/>
    </row>
    <row r="111" customFormat="false" ht="15" hidden="false" customHeight="false" outlineLevel="0" collapsed="false">
      <c r="AE111" s="51"/>
    </row>
    <row r="112" customFormat="false" ht="15" hidden="false" customHeight="false" outlineLevel="0" collapsed="false">
      <c r="AE112" s="51"/>
    </row>
    <row r="113" customFormat="false" ht="15" hidden="false" customHeight="false" outlineLevel="0" collapsed="false">
      <c r="AE113" s="51"/>
    </row>
    <row r="114" customFormat="false" ht="15" hidden="false" customHeight="false" outlineLevel="0" collapsed="false">
      <c r="AE114" s="51"/>
    </row>
    <row r="115" customFormat="false" ht="15" hidden="false" customHeight="false" outlineLevel="0" collapsed="false">
      <c r="AE115" s="51"/>
    </row>
    <row r="116" customFormat="false" ht="15" hidden="false" customHeight="false" outlineLevel="0" collapsed="false">
      <c r="AE116" s="51"/>
    </row>
    <row r="117" customFormat="false" ht="15" hidden="false" customHeight="false" outlineLevel="0" collapsed="false">
      <c r="AE117" s="51"/>
    </row>
    <row r="118" customFormat="false" ht="15" hidden="false" customHeight="false" outlineLevel="0" collapsed="false">
      <c r="AE118" s="51"/>
    </row>
    <row r="119" customFormat="false" ht="15" hidden="false" customHeight="false" outlineLevel="0" collapsed="false">
      <c r="AE119" s="51"/>
    </row>
    <row r="120" customFormat="false" ht="15" hidden="false" customHeight="false" outlineLevel="0" collapsed="false">
      <c r="AE120" s="51"/>
    </row>
    <row r="121" customFormat="false" ht="15" hidden="false" customHeight="false" outlineLevel="0" collapsed="false">
      <c r="AE121" s="51"/>
    </row>
    <row r="122" customFormat="false" ht="15" hidden="false" customHeight="false" outlineLevel="0" collapsed="false">
      <c r="AE122" s="51"/>
    </row>
    <row r="123" customFormat="false" ht="15" hidden="false" customHeight="false" outlineLevel="0" collapsed="false">
      <c r="AE123" s="51"/>
    </row>
    <row r="124" customFormat="false" ht="15" hidden="false" customHeight="false" outlineLevel="0" collapsed="false">
      <c r="AE124" s="51"/>
    </row>
    <row r="125" customFormat="false" ht="15" hidden="false" customHeight="false" outlineLevel="0" collapsed="false">
      <c r="AE125" s="51"/>
    </row>
    <row r="126" customFormat="false" ht="15" hidden="false" customHeight="false" outlineLevel="0" collapsed="false">
      <c r="AE126" s="51"/>
    </row>
    <row r="127" customFormat="false" ht="15" hidden="false" customHeight="false" outlineLevel="0" collapsed="false">
      <c r="AE127" s="51"/>
    </row>
    <row r="128" customFormat="false" ht="15" hidden="false" customHeight="false" outlineLevel="0" collapsed="false">
      <c r="AE128" s="51"/>
    </row>
    <row r="129" customFormat="false" ht="15" hidden="false" customHeight="false" outlineLevel="0" collapsed="false">
      <c r="AE129" s="51"/>
    </row>
    <row r="130" customFormat="false" ht="15" hidden="false" customHeight="false" outlineLevel="0" collapsed="false">
      <c r="AE130" s="51"/>
    </row>
    <row r="131" customFormat="false" ht="15" hidden="false" customHeight="false" outlineLevel="0" collapsed="false">
      <c r="AE131" s="51"/>
    </row>
    <row r="132" customFormat="false" ht="15" hidden="false" customHeight="false" outlineLevel="0" collapsed="false">
      <c r="AE132" s="51"/>
    </row>
    <row r="133" customFormat="false" ht="15" hidden="false" customHeight="false" outlineLevel="0" collapsed="false">
      <c r="AE133" s="51"/>
    </row>
    <row r="134" customFormat="false" ht="15" hidden="false" customHeight="false" outlineLevel="0" collapsed="false">
      <c r="AE134" s="51"/>
    </row>
    <row r="135" customFormat="false" ht="15" hidden="false" customHeight="false" outlineLevel="0" collapsed="false">
      <c r="AE135" s="51"/>
    </row>
    <row r="136" customFormat="false" ht="15" hidden="false" customHeight="false" outlineLevel="0" collapsed="false">
      <c r="AE136" s="51"/>
    </row>
    <row r="137" customFormat="false" ht="15" hidden="false" customHeight="false" outlineLevel="0" collapsed="false">
      <c r="AE137" s="51"/>
    </row>
    <row r="138" customFormat="false" ht="15" hidden="false" customHeight="false" outlineLevel="0" collapsed="false">
      <c r="AE138" s="51"/>
    </row>
    <row r="139" customFormat="false" ht="15" hidden="false" customHeight="false" outlineLevel="0" collapsed="false">
      <c r="AE139" s="51"/>
    </row>
  </sheetData>
  <autoFilter ref="A1:BZ29"/>
  <conditionalFormatting sqref="AP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00390625" defaultRowHeight="12.75" zeroHeight="false" outlineLevelRow="0" outlineLevelCol="0"/>
  <cols>
    <col collapsed="false" customWidth="false" hidden="false" outlineLevel="0" max="1" min="1" style="56" width="11"/>
    <col collapsed="false" customWidth="true" hidden="false" outlineLevel="0" max="2" min="2" style="56" width="11.76"/>
    <col collapsed="false" customWidth="true" hidden="false" outlineLevel="0" max="3" min="3" style="56" width="49.76"/>
  </cols>
  <sheetData>
    <row r="1" customFormat="false" ht="12.75" hidden="false" customHeight="false" outlineLevel="0" collapsed="false">
      <c r="A1" s="57" t="s">
        <v>347</v>
      </c>
      <c r="B1" s="57" t="s">
        <v>348</v>
      </c>
    </row>
    <row r="2" customFormat="false" ht="12.75" hidden="false" customHeight="false" outlineLevel="0" collapsed="false">
      <c r="A2" s="56" t="n">
        <v>1044</v>
      </c>
      <c r="B2" s="56" t="n">
        <v>1</v>
      </c>
      <c r="C2" s="57" t="s">
        <v>349</v>
      </c>
    </row>
    <row r="3" customFormat="false" ht="12.75" hidden="false" customHeight="false" outlineLevel="0" collapsed="false">
      <c r="A3" s="56" t="n">
        <v>2052</v>
      </c>
      <c r="B3" s="56" t="n">
        <v>3</v>
      </c>
      <c r="C3" s="57" t="s">
        <v>350</v>
      </c>
    </row>
    <row r="4" customFormat="false" ht="12.75" hidden="false" customHeight="false" outlineLevel="0" collapsed="false">
      <c r="A4" s="56" t="n">
        <v>2050</v>
      </c>
      <c r="B4" s="56" t="n">
        <v>3</v>
      </c>
      <c r="C4" s="57" t="s">
        <v>350</v>
      </c>
    </row>
    <row r="5" customFormat="false" ht="12.75" hidden="false" customHeight="false" outlineLevel="0" collapsed="false">
      <c r="A5" s="56" t="n">
        <v>1044</v>
      </c>
      <c r="B5" s="56" t="n">
        <v>3</v>
      </c>
      <c r="C5" s="57" t="s"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58" width="16.13"/>
    <col collapsed="false" customWidth="true" hidden="false" outlineLevel="0" max="2" min="2" style="58" width="18"/>
    <col collapsed="false" customWidth="true" hidden="false" outlineLevel="0" max="3" min="3" style="58" width="14.25"/>
    <col collapsed="false" customWidth="false" hidden="false" outlineLevel="0" max="1024" min="4" style="58" width="9"/>
  </cols>
  <sheetData>
    <row r="1" customFormat="false" ht="12.75" hidden="false" customHeight="false" outlineLevel="0" collapsed="false">
      <c r="A1" s="59" t="s">
        <v>351</v>
      </c>
      <c r="B1" s="59" t="s">
        <v>352</v>
      </c>
      <c r="C1" s="58" t="s">
        <v>352</v>
      </c>
    </row>
    <row r="2" customFormat="false" ht="13.5" hidden="false" customHeight="false" outlineLevel="0" collapsed="false">
      <c r="A2" s="58" t="n">
        <v>1</v>
      </c>
      <c r="B2" s="60" t="s">
        <v>353</v>
      </c>
      <c r="C2" s="60" t="s">
        <v>354</v>
      </c>
    </row>
    <row r="3" customFormat="false" ht="13.5" hidden="false" customHeight="false" outlineLevel="0" collapsed="false">
      <c r="A3" s="58" t="n">
        <v>2</v>
      </c>
      <c r="B3" s="60" t="s">
        <v>355</v>
      </c>
      <c r="C3" s="60" t="s">
        <v>356</v>
      </c>
    </row>
    <row r="4" customFormat="false" ht="13.5" hidden="false" customHeight="false" outlineLevel="0" collapsed="false">
      <c r="A4" s="58" t="n">
        <v>3</v>
      </c>
      <c r="B4" s="60" t="s">
        <v>357</v>
      </c>
      <c r="C4" s="60" t="s">
        <v>358</v>
      </c>
    </row>
    <row r="5" customFormat="false" ht="13.5" hidden="false" customHeight="false" outlineLevel="0" collapsed="false">
      <c r="A5" s="58" t="n">
        <v>4</v>
      </c>
      <c r="B5" s="60" t="s">
        <v>359</v>
      </c>
      <c r="C5" s="60" t="s">
        <v>360</v>
      </c>
    </row>
    <row r="6" customFormat="false" ht="13.5" hidden="false" customHeight="false" outlineLevel="0" collapsed="false">
      <c r="A6" s="58" t="n">
        <v>5</v>
      </c>
      <c r="B6" s="60" t="s">
        <v>361</v>
      </c>
      <c r="C6" s="60" t="s">
        <v>362</v>
      </c>
    </row>
    <row r="7" customFormat="false" ht="13.5" hidden="false" customHeight="false" outlineLevel="0" collapsed="false">
      <c r="A7" s="58" t="n">
        <v>6</v>
      </c>
      <c r="B7" s="60" t="s">
        <v>363</v>
      </c>
      <c r="C7" s="60" t="s">
        <v>364</v>
      </c>
    </row>
    <row r="8" customFormat="false" ht="13.5" hidden="false" customHeight="false" outlineLevel="0" collapsed="false">
      <c r="A8" s="58" t="n">
        <v>7</v>
      </c>
      <c r="B8" s="60" t="s">
        <v>365</v>
      </c>
      <c r="C8" s="60" t="s">
        <v>366</v>
      </c>
    </row>
    <row r="9" customFormat="false" ht="13.5" hidden="false" customHeight="false" outlineLevel="0" collapsed="false">
      <c r="A9" s="58" t="n">
        <v>8</v>
      </c>
      <c r="B9" s="60" t="s">
        <v>367</v>
      </c>
      <c r="C9" s="60" t="s">
        <v>368</v>
      </c>
    </row>
    <row r="10" customFormat="false" ht="13.5" hidden="false" customHeight="false" outlineLevel="0" collapsed="false">
      <c r="A10" s="58" t="n">
        <v>9</v>
      </c>
      <c r="B10" s="60" t="s">
        <v>369</v>
      </c>
      <c r="C10" s="60" t="s">
        <v>370</v>
      </c>
    </row>
    <row r="11" customFormat="false" ht="13.5" hidden="false" customHeight="false" outlineLevel="0" collapsed="false">
      <c r="A11" s="58" t="n">
        <v>10</v>
      </c>
      <c r="B11" s="60" t="s">
        <v>371</v>
      </c>
      <c r="C11" s="60" t="s">
        <v>372</v>
      </c>
    </row>
    <row r="12" customFormat="false" ht="13.5" hidden="false" customHeight="false" outlineLevel="0" collapsed="false">
      <c r="A12" s="58" t="n">
        <v>11</v>
      </c>
      <c r="B12" s="60" t="s">
        <v>373</v>
      </c>
      <c r="C12" s="60" t="s">
        <v>374</v>
      </c>
    </row>
    <row r="13" customFormat="false" ht="13.5" hidden="false" customHeight="false" outlineLevel="0" collapsed="false">
      <c r="A13" s="58" t="n">
        <v>12</v>
      </c>
      <c r="B13" s="60" t="s">
        <v>375</v>
      </c>
      <c r="C13" s="60" t="s">
        <v>376</v>
      </c>
    </row>
    <row r="14" customFormat="false" ht="13.5" hidden="false" customHeight="false" outlineLevel="0" collapsed="false">
      <c r="A14" s="58" t="n">
        <v>13</v>
      </c>
      <c r="B14" s="60" t="s">
        <v>377</v>
      </c>
      <c r="C14" s="60" t="s">
        <v>378</v>
      </c>
    </row>
    <row r="15" customFormat="false" ht="13.5" hidden="false" customHeight="false" outlineLevel="0" collapsed="false">
      <c r="A15" s="58" t="n">
        <v>14</v>
      </c>
      <c r="B15" s="60" t="s">
        <v>379</v>
      </c>
      <c r="C15" s="60" t="s">
        <v>380</v>
      </c>
    </row>
    <row r="16" customFormat="false" ht="13.5" hidden="false" customHeight="false" outlineLevel="0" collapsed="false">
      <c r="A16" s="58" t="n">
        <v>15</v>
      </c>
      <c r="B16" s="60" t="s">
        <v>381</v>
      </c>
      <c r="C16" s="60" t="s">
        <v>382</v>
      </c>
    </row>
    <row r="17" customFormat="false" ht="13.5" hidden="false" customHeight="false" outlineLevel="0" collapsed="false">
      <c r="A17" s="58" t="n">
        <v>16</v>
      </c>
      <c r="B17" s="60" t="s">
        <v>383</v>
      </c>
      <c r="C17" s="60" t="s">
        <v>384</v>
      </c>
    </row>
    <row r="18" customFormat="false" ht="13.5" hidden="false" customHeight="false" outlineLevel="0" collapsed="false">
      <c r="A18" s="58" t="n">
        <v>17</v>
      </c>
      <c r="B18" s="60" t="s">
        <v>385</v>
      </c>
      <c r="C18" s="60" t="s">
        <v>386</v>
      </c>
    </row>
    <row r="19" customFormat="false" ht="13.5" hidden="false" customHeight="false" outlineLevel="0" collapsed="false">
      <c r="A19" s="58" t="n">
        <v>18</v>
      </c>
      <c r="B19" s="60" t="s">
        <v>387</v>
      </c>
      <c r="C19" s="60" t="s">
        <v>388</v>
      </c>
    </row>
    <row r="20" customFormat="false" ht="13.5" hidden="false" customHeight="false" outlineLevel="0" collapsed="false">
      <c r="A20" s="58" t="n">
        <v>19</v>
      </c>
      <c r="B20" s="60" t="s">
        <v>389</v>
      </c>
      <c r="C20" s="60" t="s">
        <v>390</v>
      </c>
    </row>
    <row r="21" customFormat="false" ht="13.5" hidden="false" customHeight="false" outlineLevel="0" collapsed="false">
      <c r="A21" s="58" t="n">
        <v>20</v>
      </c>
      <c r="B21" s="60" t="s">
        <v>391</v>
      </c>
      <c r="C21" s="60" t="s">
        <v>392</v>
      </c>
    </row>
    <row r="22" customFormat="false" ht="13.5" hidden="false" customHeight="false" outlineLevel="0" collapsed="false">
      <c r="A22" s="58" t="n">
        <v>21</v>
      </c>
      <c r="B22" s="60" t="s">
        <v>393</v>
      </c>
      <c r="C22" s="60" t="s">
        <v>394</v>
      </c>
    </row>
    <row r="23" customFormat="false" ht="13.5" hidden="false" customHeight="false" outlineLevel="0" collapsed="false">
      <c r="A23" s="58" t="n">
        <v>22</v>
      </c>
      <c r="B23" s="60" t="s">
        <v>395</v>
      </c>
      <c r="C23" s="60" t="s">
        <v>396</v>
      </c>
    </row>
    <row r="24" customFormat="false" ht="13.5" hidden="false" customHeight="false" outlineLevel="0" collapsed="false">
      <c r="A24" s="58" t="n">
        <v>23</v>
      </c>
      <c r="B24" s="60" t="s">
        <v>397</v>
      </c>
      <c r="C24" s="60" t="s">
        <v>398</v>
      </c>
    </row>
    <row r="25" customFormat="false" ht="13.5" hidden="false" customHeight="false" outlineLevel="0" collapsed="false">
      <c r="A25" s="58" t="n">
        <v>24</v>
      </c>
      <c r="B25" s="60" t="s">
        <v>399</v>
      </c>
      <c r="C25" s="60" t="s">
        <v>400</v>
      </c>
    </row>
    <row r="26" customFormat="false" ht="15.75" hidden="false" customHeight="false" outlineLevel="0" collapsed="false">
      <c r="A26" s="58" t="n">
        <v>25</v>
      </c>
      <c r="B26" s="61" t="s">
        <v>401</v>
      </c>
      <c r="C26" s="61" t="s">
        <v>402</v>
      </c>
    </row>
    <row r="27" customFormat="false" ht="15.75" hidden="false" customHeight="false" outlineLevel="0" collapsed="false">
      <c r="A27" s="58" t="n">
        <v>26</v>
      </c>
      <c r="B27" s="61" t="s">
        <v>403</v>
      </c>
      <c r="C27" s="61" t="s">
        <v>404</v>
      </c>
    </row>
    <row r="28" customFormat="false" ht="15.75" hidden="false" customHeight="false" outlineLevel="0" collapsed="false">
      <c r="A28" s="58" t="n">
        <v>27</v>
      </c>
      <c r="B28" s="61" t="s">
        <v>405</v>
      </c>
      <c r="C28" s="61" t="s">
        <v>406</v>
      </c>
    </row>
    <row r="29" customFormat="false" ht="15.75" hidden="false" customHeight="false" outlineLevel="0" collapsed="false">
      <c r="A29" s="58" t="n">
        <v>28</v>
      </c>
      <c r="B29" s="61" t="s">
        <v>407</v>
      </c>
      <c r="C29" s="61" t="s">
        <v>408</v>
      </c>
    </row>
    <row r="30" customFormat="false" ht="15.75" hidden="false" customHeight="false" outlineLevel="0" collapsed="false">
      <c r="A30" s="58" t="n">
        <v>29</v>
      </c>
      <c r="B30" s="61" t="s">
        <v>409</v>
      </c>
      <c r="C30" s="61" t="s">
        <v>410</v>
      </c>
    </row>
    <row r="31" customFormat="false" ht="15.75" hidden="false" customHeight="false" outlineLevel="0" collapsed="false">
      <c r="A31" s="58" t="n">
        <v>30</v>
      </c>
      <c r="B31" s="61" t="s">
        <v>411</v>
      </c>
      <c r="C31" s="61" t="s">
        <v>412</v>
      </c>
    </row>
    <row r="32" customFormat="false" ht="15.75" hidden="false" customHeight="false" outlineLevel="0" collapsed="false">
      <c r="A32" s="58" t="n">
        <v>31</v>
      </c>
      <c r="B32" s="61" t="s">
        <v>413</v>
      </c>
      <c r="C32" s="61" t="s">
        <v>414</v>
      </c>
    </row>
    <row r="33" customFormat="false" ht="15.75" hidden="false" customHeight="false" outlineLevel="0" collapsed="false">
      <c r="A33" s="58" t="n">
        <v>32</v>
      </c>
      <c r="B33" s="61" t="s">
        <v>415</v>
      </c>
      <c r="C33" s="61" t="s">
        <v>416</v>
      </c>
    </row>
    <row r="34" customFormat="false" ht="15.75" hidden="false" customHeight="false" outlineLevel="0" collapsed="false">
      <c r="A34" s="58" t="n">
        <v>33</v>
      </c>
      <c r="B34" s="61" t="s">
        <v>417</v>
      </c>
      <c r="C34" s="61" t="s">
        <v>418</v>
      </c>
    </row>
    <row r="35" customFormat="false" ht="15.75" hidden="false" customHeight="false" outlineLevel="0" collapsed="false">
      <c r="A35" s="58" t="n">
        <v>34</v>
      </c>
      <c r="B35" s="61" t="s">
        <v>419</v>
      </c>
      <c r="C35" s="61" t="s">
        <v>420</v>
      </c>
    </row>
    <row r="36" customFormat="false" ht="15.75" hidden="false" customHeight="false" outlineLevel="0" collapsed="false">
      <c r="A36" s="58" t="n">
        <v>35</v>
      </c>
      <c r="B36" s="61" t="s">
        <v>421</v>
      </c>
      <c r="C36" s="61" t="s">
        <v>422</v>
      </c>
    </row>
    <row r="37" customFormat="false" ht="15.75" hidden="false" customHeight="false" outlineLevel="0" collapsed="false">
      <c r="A37" s="58" t="n">
        <v>36</v>
      </c>
      <c r="B37" s="61" t="s">
        <v>423</v>
      </c>
      <c r="C37" s="61" t="s">
        <v>424</v>
      </c>
    </row>
    <row r="38" customFormat="false" ht="15.75" hidden="false" customHeight="false" outlineLevel="0" collapsed="false">
      <c r="A38" s="58" t="n">
        <v>37</v>
      </c>
      <c r="B38" s="61" t="s">
        <v>425</v>
      </c>
      <c r="C38" s="61" t="s">
        <v>426</v>
      </c>
    </row>
    <row r="39" customFormat="false" ht="15.75" hidden="false" customHeight="false" outlineLevel="0" collapsed="false">
      <c r="A39" s="58" t="n">
        <v>38</v>
      </c>
      <c r="B39" s="61" t="s">
        <v>427</v>
      </c>
      <c r="C39" s="61" t="s">
        <v>428</v>
      </c>
    </row>
    <row r="40" customFormat="false" ht="15.75" hidden="false" customHeight="false" outlineLevel="0" collapsed="false">
      <c r="A40" s="58" t="n">
        <v>39</v>
      </c>
      <c r="B40" s="61" t="s">
        <v>429</v>
      </c>
      <c r="C40" s="61" t="s">
        <v>430</v>
      </c>
    </row>
    <row r="41" customFormat="false" ht="15.75" hidden="false" customHeight="false" outlineLevel="0" collapsed="false">
      <c r="A41" s="58" t="n">
        <v>40</v>
      </c>
      <c r="B41" s="61" t="s">
        <v>431</v>
      </c>
      <c r="C41" s="61" t="s">
        <v>432</v>
      </c>
    </row>
    <row r="42" customFormat="false" ht="15.75" hidden="false" customHeight="false" outlineLevel="0" collapsed="false">
      <c r="A42" s="58" t="n">
        <v>41</v>
      </c>
      <c r="B42" s="61" t="s">
        <v>433</v>
      </c>
      <c r="C42" s="61" t="s">
        <v>434</v>
      </c>
    </row>
    <row r="43" customFormat="false" ht="15.75" hidden="false" customHeight="false" outlineLevel="0" collapsed="false">
      <c r="A43" s="58" t="n">
        <v>42</v>
      </c>
      <c r="B43" s="61" t="s">
        <v>435</v>
      </c>
      <c r="C43" s="61" t="s">
        <v>436</v>
      </c>
    </row>
    <row r="44" customFormat="false" ht="15.75" hidden="false" customHeight="false" outlineLevel="0" collapsed="false">
      <c r="A44" s="58" t="n">
        <v>43</v>
      </c>
      <c r="B44" s="61" t="s">
        <v>437</v>
      </c>
      <c r="C44" s="61" t="s">
        <v>438</v>
      </c>
    </row>
    <row r="45" customFormat="false" ht="15.75" hidden="false" customHeight="false" outlineLevel="0" collapsed="false">
      <c r="A45" s="58" t="n">
        <v>44</v>
      </c>
      <c r="B45" s="61" t="s">
        <v>439</v>
      </c>
      <c r="C45" s="61" t="s">
        <v>440</v>
      </c>
    </row>
    <row r="46" customFormat="false" ht="15.75" hidden="false" customHeight="false" outlineLevel="0" collapsed="false">
      <c r="A46" s="58" t="n">
        <v>45</v>
      </c>
      <c r="B46" s="61" t="s">
        <v>441</v>
      </c>
      <c r="C46" s="61" t="s">
        <v>442</v>
      </c>
    </row>
    <row r="47" customFormat="false" ht="15.75" hidden="false" customHeight="false" outlineLevel="0" collapsed="false">
      <c r="A47" s="58" t="n">
        <v>46</v>
      </c>
      <c r="B47" s="61" t="s">
        <v>443</v>
      </c>
      <c r="C47" s="61" t="s">
        <v>444</v>
      </c>
    </row>
    <row r="48" customFormat="false" ht="15.75" hidden="false" customHeight="false" outlineLevel="0" collapsed="false">
      <c r="A48" s="58" t="n">
        <v>47</v>
      </c>
      <c r="B48" s="61" t="s">
        <v>445</v>
      </c>
      <c r="C48" s="61" t="s">
        <v>446</v>
      </c>
    </row>
    <row r="49" customFormat="false" ht="15.75" hidden="false" customHeight="false" outlineLevel="0" collapsed="false">
      <c r="A49" s="58" t="n">
        <v>48</v>
      </c>
      <c r="B49" s="61" t="s">
        <v>447</v>
      </c>
      <c r="C49" s="61" t="s">
        <v>448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7" activeCellId="0" sqref="L7"/>
    </sheetView>
  </sheetViews>
  <sheetFormatPr defaultColWidth="9.00390625" defaultRowHeight="12.75" zeroHeight="false" outlineLevelRow="0" outlineLevelCol="0"/>
  <sheetData>
    <row r="1" customFormat="false" ht="12.75" hidden="false" customHeight="false" outlineLevel="0" collapsed="false">
      <c r="A1" s="30" t="n">
        <v>1</v>
      </c>
      <c r="B1" s="30" t="n">
        <v>1</v>
      </c>
      <c r="C1" s="30" t="n">
        <v>1</v>
      </c>
      <c r="D1" s="30" t="n">
        <v>1</v>
      </c>
      <c r="E1" s="30" t="n">
        <v>1</v>
      </c>
      <c r="F1" s="30" t="n">
        <v>1</v>
      </c>
      <c r="G1" s="30" t="n">
        <v>1</v>
      </c>
      <c r="H1" s="30" t="n">
        <v>1</v>
      </c>
      <c r="I1" s="30" t="n">
        <v>1</v>
      </c>
      <c r="J1" s="30" t="n">
        <v>1</v>
      </c>
    </row>
    <row r="2" customFormat="false" ht="12.75" hidden="false" customHeight="false" outlineLevel="0" collapsed="false">
      <c r="A2" s="30" t="n">
        <v>1</v>
      </c>
      <c r="B2" s="30" t="n">
        <v>1</v>
      </c>
      <c r="C2" s="30" t="n">
        <v>1</v>
      </c>
      <c r="D2" s="30" t="n">
        <v>1</v>
      </c>
      <c r="E2" s="30" t="n">
        <v>1</v>
      </c>
      <c r="F2" s="30" t="n">
        <v>1</v>
      </c>
      <c r="G2" s="30" t="n">
        <v>1</v>
      </c>
      <c r="H2" s="30" t="n">
        <v>1</v>
      </c>
      <c r="I2" s="30" t="n">
        <v>1</v>
      </c>
      <c r="J2" s="30" t="n">
        <v>1</v>
      </c>
    </row>
    <row r="3" customFormat="false" ht="12.75" hidden="false" customHeight="false" outlineLevel="0" collapsed="false">
      <c r="A3" s="30" t="n">
        <v>1</v>
      </c>
      <c r="B3" s="30" t="n">
        <v>1</v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H3" s="30" t="n">
        <v>1</v>
      </c>
      <c r="I3" s="30" t="n">
        <v>1</v>
      </c>
      <c r="J3" s="30" t="n">
        <v>1</v>
      </c>
    </row>
    <row r="4" customFormat="false" ht="12.75" hidden="false" customHeight="false" outlineLevel="0" collapsed="false">
      <c r="A4" s="30" t="n">
        <v>1</v>
      </c>
      <c r="B4" s="30" t="n">
        <v>1</v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H4" s="30" t="n">
        <v>1</v>
      </c>
      <c r="I4" s="30" t="n">
        <v>1</v>
      </c>
      <c r="J4" s="30" t="n">
        <v>1</v>
      </c>
    </row>
    <row r="5" customFormat="false" ht="12.75" hidden="false" customHeight="false" outlineLevel="0" collapsed="false">
      <c r="A5" s="30" t="n">
        <v>1</v>
      </c>
      <c r="B5" s="30" t="n">
        <v>1</v>
      </c>
      <c r="C5" s="30" t="n">
        <v>1</v>
      </c>
      <c r="D5" s="30" t="n">
        <v>1</v>
      </c>
      <c r="E5" s="30" t="n">
        <v>1</v>
      </c>
      <c r="F5" s="30" t="n">
        <v>1</v>
      </c>
      <c r="G5" s="30" t="n">
        <v>1</v>
      </c>
      <c r="H5" s="30" t="n">
        <v>1</v>
      </c>
      <c r="I5" s="30" t="n">
        <v>1</v>
      </c>
      <c r="J5" s="30" t="n">
        <v>1</v>
      </c>
    </row>
    <row r="6" customFormat="false" ht="12.75" hidden="false" customHeight="false" outlineLevel="0" collapsed="false">
      <c r="A6" s="30" t="n">
        <v>1</v>
      </c>
      <c r="B6" s="30" t="n">
        <v>1</v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1</v>
      </c>
      <c r="H6" s="30" t="n">
        <v>1</v>
      </c>
      <c r="I6" s="30" t="n">
        <v>1</v>
      </c>
      <c r="J6" s="30" t="n">
        <v>1</v>
      </c>
    </row>
    <row r="7" customFormat="false" ht="12.75" hidden="false" customHeight="false" outlineLevel="0" collapsed="false">
      <c r="A7" s="30" t="n">
        <v>1</v>
      </c>
      <c r="B7" s="30" t="n">
        <v>1</v>
      </c>
      <c r="C7" s="30" t="n">
        <v>1</v>
      </c>
      <c r="D7" s="30" t="n">
        <v>1</v>
      </c>
      <c r="E7" s="30" t="n">
        <v>1</v>
      </c>
      <c r="F7" s="30" t="n">
        <v>1</v>
      </c>
      <c r="G7" s="30" t="n">
        <v>1</v>
      </c>
      <c r="H7" s="30" t="n">
        <v>1</v>
      </c>
      <c r="I7" s="30" t="n">
        <v>1</v>
      </c>
      <c r="J7" s="30" t="n">
        <v>1</v>
      </c>
    </row>
    <row r="8" customFormat="false" ht="12.75" hidden="false" customHeight="false" outlineLevel="0" collapsed="false">
      <c r="A8" s="30" t="n">
        <v>1</v>
      </c>
      <c r="B8" s="30" t="n">
        <v>1</v>
      </c>
      <c r="C8" s="30" t="n">
        <v>1</v>
      </c>
      <c r="D8" s="30" t="n">
        <v>1</v>
      </c>
      <c r="E8" s="30" t="n">
        <v>1</v>
      </c>
      <c r="F8" s="30" t="n">
        <v>1</v>
      </c>
      <c r="G8" s="30" t="n">
        <v>1</v>
      </c>
      <c r="H8" s="30" t="n">
        <v>1</v>
      </c>
      <c r="I8" s="30" t="n">
        <v>1</v>
      </c>
      <c r="J8" s="3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25948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Trey Belew</cp:lastModifiedBy>
  <dcterms:modified xsi:type="dcterms:W3CDTF">2023-01-03T10:55:28Z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