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4115" windowHeight="5460" activeTab="2"/>
  </bookViews>
  <sheets>
    <sheet name="1" sheetId="1" r:id="rId1"/>
    <sheet name="Cambio de Z_solver" sheetId="2" r:id="rId2"/>
    <sheet name="Informe de confidencialidad 1" sheetId="4" r:id="rId3"/>
    <sheet name="1_solver" sheetId="3" r:id="rId4"/>
  </sheets>
  <definedNames>
    <definedName name="solver_adj" localSheetId="3" hidden="1">'1_solver'!$D$2:$E$2</definedName>
    <definedName name="solver_adj" localSheetId="1" hidden="1">'Cambio de Z_solver'!$D$2:$E$2</definedName>
    <definedName name="solver_cvg" localSheetId="3" hidden="1">0.0001</definedName>
    <definedName name="solver_cvg" localSheetId="1" hidden="1">0.0001</definedName>
    <definedName name="solver_drv" localSheetId="3" hidden="1">1</definedName>
    <definedName name="solver_drv" localSheetId="1" hidden="1">1</definedName>
    <definedName name="solver_eng" localSheetId="3" hidden="1">2</definedName>
    <definedName name="solver_eng" localSheetId="1" hidden="1">2</definedName>
    <definedName name="solver_est" localSheetId="3" hidden="1">1</definedName>
    <definedName name="solver_est" localSheetId="1" hidden="1">1</definedName>
    <definedName name="solver_itr" localSheetId="3" hidden="1">2147483647</definedName>
    <definedName name="solver_itr" localSheetId="1" hidden="1">2147483647</definedName>
    <definedName name="solver_lhs1" localSheetId="3" hidden="1">'1_solver'!$C$3:$C$4</definedName>
    <definedName name="solver_lhs1" localSheetId="1" hidden="1">'Cambio de Z_solver'!$C$3:$C$4</definedName>
    <definedName name="solver_mip" localSheetId="3" hidden="1">2147483647</definedName>
    <definedName name="solver_mip" localSheetId="1" hidden="1">2147483647</definedName>
    <definedName name="solver_mni" localSheetId="3" hidden="1">30</definedName>
    <definedName name="solver_mni" localSheetId="1" hidden="1">30</definedName>
    <definedName name="solver_mrt" localSheetId="3" hidden="1">0.075</definedName>
    <definedName name="solver_mrt" localSheetId="1" hidden="1">0.075</definedName>
    <definedName name="solver_msl" localSheetId="3" hidden="1">2</definedName>
    <definedName name="solver_msl" localSheetId="1" hidden="1">2</definedName>
    <definedName name="solver_neg" localSheetId="3" hidden="1">1</definedName>
    <definedName name="solver_neg" localSheetId="1" hidden="1">1</definedName>
    <definedName name="solver_nod" localSheetId="3" hidden="1">2147483647</definedName>
    <definedName name="solver_nod" localSheetId="1" hidden="1">2147483647</definedName>
    <definedName name="solver_num" localSheetId="3" hidden="1">1</definedName>
    <definedName name="solver_num" localSheetId="1" hidden="1">1</definedName>
    <definedName name="solver_nwt" localSheetId="3" hidden="1">1</definedName>
    <definedName name="solver_nwt" localSheetId="1" hidden="1">1</definedName>
    <definedName name="solver_opt" localSheetId="3" hidden="1">'1_solver'!$C$2</definedName>
    <definedName name="solver_opt" localSheetId="1" hidden="1">'Cambio de Z_solver'!$C$2</definedName>
    <definedName name="solver_pre" localSheetId="3" hidden="1">0.000001</definedName>
    <definedName name="solver_pre" localSheetId="1" hidden="1">0.000001</definedName>
    <definedName name="solver_rbv" localSheetId="3" hidden="1">1</definedName>
    <definedName name="solver_rbv" localSheetId="1" hidden="1">1</definedName>
    <definedName name="solver_rel1" localSheetId="3" hidden="1">1</definedName>
    <definedName name="solver_rel1" localSheetId="1" hidden="1">1</definedName>
    <definedName name="solver_rhs1" localSheetId="3" hidden="1">'1_solver'!$D$3:$D$4</definedName>
    <definedName name="solver_rhs1" localSheetId="1" hidden="1">'Cambio de Z_solver'!$D$3:$D$4</definedName>
    <definedName name="solver_rlx" localSheetId="3" hidden="1">2</definedName>
    <definedName name="solver_rlx" localSheetId="1" hidden="1">2</definedName>
    <definedName name="solver_rsd" localSheetId="3" hidden="1">0</definedName>
    <definedName name="solver_rsd" localSheetId="1" hidden="1">0</definedName>
    <definedName name="solver_scl" localSheetId="3" hidden="1">1</definedName>
    <definedName name="solver_scl" localSheetId="1" hidden="1">1</definedName>
    <definedName name="solver_sho" localSheetId="3" hidden="1">2</definedName>
    <definedName name="solver_sho" localSheetId="1" hidden="1">2</definedName>
    <definedName name="solver_ssz" localSheetId="3" hidden="1">100</definedName>
    <definedName name="solver_ssz" localSheetId="1" hidden="1">100</definedName>
    <definedName name="solver_tim" localSheetId="3" hidden="1">2147483647</definedName>
    <definedName name="solver_tim" localSheetId="1" hidden="1">2147483647</definedName>
    <definedName name="solver_tol" localSheetId="3" hidden="1">0.01</definedName>
    <definedName name="solver_tol" localSheetId="1" hidden="1">0.01</definedName>
    <definedName name="solver_typ" localSheetId="3" hidden="1">1</definedName>
    <definedName name="solver_typ" localSheetId="1" hidden="1">1</definedName>
    <definedName name="solver_val" localSheetId="3" hidden="1">0</definedName>
    <definedName name="solver_val" localSheetId="1" hidden="1">0</definedName>
    <definedName name="solver_ver" localSheetId="3" hidden="1">3</definedName>
    <definedName name="solver_ver" localSheetId="1" hidden="1">3</definedName>
  </definedNames>
  <calcPr calcId="144525"/>
</workbook>
</file>

<file path=xl/calcChain.xml><?xml version="1.0" encoding="utf-8"?>
<calcChain xmlns="http://schemas.openxmlformats.org/spreadsheetml/2006/main">
  <c r="C2" i="3" l="1"/>
  <c r="C4" i="3"/>
  <c r="C3" i="3"/>
  <c r="E70" i="1"/>
  <c r="E69" i="1"/>
  <c r="E63" i="1"/>
  <c r="E62" i="1"/>
  <c r="C2" i="2"/>
  <c r="C4" i="2"/>
  <c r="C3" i="2"/>
  <c r="D55" i="1"/>
  <c r="G44" i="1"/>
  <c r="F44" i="1"/>
  <c r="E44" i="1"/>
  <c r="D44" i="1"/>
  <c r="E36" i="1"/>
  <c r="F36" i="1"/>
  <c r="G36" i="1"/>
  <c r="D36" i="1"/>
  <c r="H26" i="1"/>
  <c r="H25" i="1"/>
  <c r="G22" i="1"/>
  <c r="E22" i="1"/>
  <c r="F22" i="1"/>
  <c r="D22" i="1"/>
  <c r="E21" i="1"/>
  <c r="F21" i="1"/>
  <c r="G21" i="1"/>
  <c r="H21" i="1"/>
  <c r="D21" i="1"/>
  <c r="E20" i="1"/>
  <c r="F20" i="1"/>
  <c r="G20" i="1"/>
  <c r="H20" i="1"/>
  <c r="D20" i="1"/>
  <c r="E19" i="1"/>
  <c r="F19" i="1"/>
  <c r="G19" i="1"/>
  <c r="H19" i="1"/>
  <c r="D19" i="1"/>
  <c r="I15" i="1"/>
  <c r="I14" i="1"/>
  <c r="E17" i="1"/>
  <c r="F17" i="1"/>
  <c r="G17" i="1"/>
  <c r="D17" i="1"/>
  <c r="E16" i="1"/>
  <c r="F16" i="1"/>
  <c r="G16" i="1"/>
  <c r="H16" i="1"/>
  <c r="D16" i="1"/>
  <c r="E14" i="1"/>
  <c r="F14" i="1"/>
  <c r="G14" i="1"/>
  <c r="H14" i="1"/>
  <c r="D15" i="1"/>
  <c r="D14" i="1" s="1"/>
  <c r="E15" i="1"/>
  <c r="F15" i="1"/>
  <c r="G15" i="1"/>
  <c r="H15" i="1"/>
  <c r="I10" i="1"/>
  <c r="I9" i="1"/>
</calcChain>
</file>

<file path=xl/sharedStrings.xml><?xml version="1.0" encoding="utf-8"?>
<sst xmlns="http://schemas.openxmlformats.org/spreadsheetml/2006/main" count="127" uniqueCount="79">
  <si>
    <t>Máx Z=a+b</t>
  </si>
  <si>
    <t>s.a.</t>
  </si>
  <si>
    <t>r1: 3a+2b&lt;=40</t>
  </si>
  <si>
    <t>r2: 2a+3b&lt;=45</t>
  </si>
  <si>
    <t>r3,r4: a,b&gt;=0</t>
  </si>
  <si>
    <t>Resolver por simplex v2.0</t>
  </si>
  <si>
    <t>3a+2b+h1=40</t>
  </si>
  <si>
    <t>2a+3b+h2=45</t>
  </si>
  <si>
    <t>Máx Z=a+b+0h1+0h2</t>
  </si>
  <si>
    <t>Cj</t>
  </si>
  <si>
    <t>a</t>
  </si>
  <si>
    <t>b</t>
  </si>
  <si>
    <t>h1</t>
  </si>
  <si>
    <t>h2</t>
  </si>
  <si>
    <t>Zj</t>
  </si>
  <si>
    <t>Cj-Zj</t>
  </si>
  <si>
    <t>-2b+h1</t>
  </si>
  <si>
    <t>-2/3a+b</t>
  </si>
  <si>
    <t>a=</t>
  </si>
  <si>
    <t>b=</t>
  </si>
  <si>
    <t>h1=</t>
  </si>
  <si>
    <t>h2=</t>
  </si>
  <si>
    <t>Zj=</t>
  </si>
  <si>
    <t>Comprobando</t>
  </si>
  <si>
    <t>Análisis de Sensibilidad</t>
  </si>
  <si>
    <t>Límites de variables</t>
  </si>
  <si>
    <t>Para a:</t>
  </si>
  <si>
    <t>(Cj-Zj)/a</t>
  </si>
  <si>
    <t>1-0.33&lt;=a&lt;=1+0.5</t>
  </si>
  <si>
    <t>0.66&lt;=a&lt;=1.5</t>
  </si>
  <si>
    <t>Para b:</t>
  </si>
  <si>
    <t>(Cj-Zj)/b</t>
  </si>
  <si>
    <t>1-0.33&lt;=b&lt;=1+0.5</t>
  </si>
  <si>
    <t>0.66&lt;=b&lt;=1.5</t>
  </si>
  <si>
    <t>Si Z'=1.2a+0.8b</t>
  </si>
  <si>
    <t>Empleando análisis de sensibilidad; los coeficientes están dentro del rango de las variables, por lo tanto,</t>
  </si>
  <si>
    <t>el punto óptimo es el mismo que el obtenido en Z=a+b.</t>
  </si>
  <si>
    <t>Z'=1.2a+0.8b=</t>
  </si>
  <si>
    <t>Comprobando con Solver.</t>
  </si>
  <si>
    <t>Máx Z'=1.2a+0.8b</t>
  </si>
  <si>
    <t>Z</t>
  </si>
  <si>
    <t>Límites de restricciones</t>
  </si>
  <si>
    <t>Para r1:</t>
  </si>
  <si>
    <t>Vector Sol</t>
  </si>
  <si>
    <t>40-10&lt;=r1&lt;=40+27.5</t>
  </si>
  <si>
    <t>30&lt;=r1&lt;=67.5</t>
  </si>
  <si>
    <t>Para r2:</t>
  </si>
  <si>
    <t>Vector Sol/h2</t>
  </si>
  <si>
    <t>Vector Sol/h1</t>
  </si>
  <si>
    <t>45-18.33&lt;=r2&lt;=45+15</t>
  </si>
  <si>
    <t>26.66&lt;=r2&lt;=60</t>
  </si>
  <si>
    <t>Microsoft Excel 14.0 Informe de confidencialidad</t>
  </si>
  <si>
    <t>Hoja de cálculo: [Libro1]1_solver</t>
  </si>
  <si>
    <t>Informe creado: 25/03/2024 05:50:31 p. m.</t>
  </si>
  <si>
    <t>Celdas de variables</t>
  </si>
  <si>
    <t>Celda</t>
  </si>
  <si>
    <t>Nombre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</si>
  <si>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</si>
  <si>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</si>
  <si>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</si>
  <si>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</si>
  <si>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</si>
  <si>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</si>
  <si>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</si>
  <si>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</si>
  <si>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</si>
  <si>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Restricciones</t>
  </si>
  <si>
    <t>Sombra</t>
  </si>
  <si>
    <t>Precio</t>
  </si>
  <si>
    <t>Restricción</t>
  </si>
  <si>
    <t>Lado derecho</t>
  </si>
  <si>
    <t>$D$2</t>
  </si>
  <si>
    <t>s.a. a</t>
  </si>
  <si>
    <t>$E$2</t>
  </si>
  <si>
    <t>s.a. b</t>
  </si>
  <si>
    <t>$C$3</t>
  </si>
  <si>
    <t>r1: 3a+2b&lt;=40 Z</t>
  </si>
  <si>
    <t>$C$4</t>
  </si>
  <si>
    <t>r2: 2a+3b&lt;=45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</si>
</sst>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?/???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/>
    <xf numFmtId="0" fontId="0" fillId="0" borderId="0" xfId="0" quotePrefix="1"/>
    <xf numFmtId="164" fontId="0" fillId="3" borderId="0" xfId="0" applyNumberFormat="1" applyFill="1"/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3" borderId="0" xfId="0" applyFont="1" applyFill="1"/>
    <xf numFmtId="0" fontId="1" fillId="3" borderId="1" xfId="0" applyFont="1" applyFill="1" applyBorder="1"/>
    <xf numFmtId="0" fontId="0" fillId="0" borderId="0" xfId="0" applyFill="1"/>
    <xf numFmtId="0" fontId="0" fillId="0" borderId="4" xfId="0" applyFill="1" applyBorder="1" applyAlignment="1"/>
    <xf numFmtId="0" fontId="0" fillId="0" borderId="5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64" zoomScale="145" zoomScaleNormal="145" workbookViewId="0">
      <selection activeCell="C73" sqref="C73"/>
    </sheetView>
  </sheetViews>
  <sheetFormatPr baseColWidth="10" defaultRowHeight="15" x14ac:dyDescent="0.25"/>
  <cols>
    <col min="3" max="3" width="13.7109375" customWidth="1"/>
    <col min="5" max="5" width="11.85546875" bestFit="1" customWidth="1"/>
  </cols>
  <sheetData>
    <row r="1" spans="1:9" x14ac:dyDescent="0.25">
      <c r="A1" t="s">
        <v>0</v>
      </c>
    </row>
    <row r="2" spans="1:9" x14ac:dyDescent="0.25">
      <c r="A2" t="s">
        <v>1</v>
      </c>
      <c r="C2" t="s">
        <v>5</v>
      </c>
    </row>
    <row r="3" spans="1:9" x14ac:dyDescent="0.25">
      <c r="A3" t="s">
        <v>2</v>
      </c>
      <c r="C3" t="s">
        <v>6</v>
      </c>
    </row>
    <row r="4" spans="1:9" x14ac:dyDescent="0.25">
      <c r="A4" t="s">
        <v>3</v>
      </c>
      <c r="C4" t="s">
        <v>7</v>
      </c>
    </row>
    <row r="5" spans="1:9" x14ac:dyDescent="0.25">
      <c r="A5" t="s">
        <v>4</v>
      </c>
      <c r="C5" t="s">
        <v>8</v>
      </c>
    </row>
    <row r="7" spans="1:9" x14ac:dyDescent="0.25">
      <c r="C7" s="2" t="s">
        <v>9</v>
      </c>
      <c r="D7" s="2">
        <v>1</v>
      </c>
      <c r="E7" s="2">
        <v>1</v>
      </c>
      <c r="F7" s="2">
        <v>0</v>
      </c>
      <c r="G7" s="2">
        <v>0</v>
      </c>
    </row>
    <row r="8" spans="1:9" x14ac:dyDescent="0.25">
      <c r="C8" s="1"/>
      <c r="D8" s="3" t="s">
        <v>10</v>
      </c>
      <c r="E8" s="3" t="s">
        <v>11</v>
      </c>
      <c r="F8" s="3" t="s">
        <v>12</v>
      </c>
      <c r="G8" s="3" t="s">
        <v>13</v>
      </c>
    </row>
    <row r="9" spans="1:9" x14ac:dyDescent="0.25">
      <c r="C9" s="1" t="s">
        <v>12</v>
      </c>
      <c r="D9" s="1">
        <v>3</v>
      </c>
      <c r="E9" s="4">
        <v>2</v>
      </c>
      <c r="F9" s="1">
        <v>1</v>
      </c>
      <c r="G9" s="1">
        <v>0</v>
      </c>
      <c r="H9" s="1">
        <v>40</v>
      </c>
      <c r="I9">
        <f>H9/E9</f>
        <v>20</v>
      </c>
    </row>
    <row r="10" spans="1:9" x14ac:dyDescent="0.25">
      <c r="C10" s="1" t="s">
        <v>13</v>
      </c>
      <c r="D10" s="4">
        <v>2</v>
      </c>
      <c r="E10" s="4">
        <v>3</v>
      </c>
      <c r="F10" s="4">
        <v>0</v>
      </c>
      <c r="G10" s="4">
        <v>1</v>
      </c>
      <c r="H10" s="4">
        <v>45</v>
      </c>
      <c r="I10">
        <f>H10/E10</f>
        <v>15</v>
      </c>
    </row>
    <row r="11" spans="1:9" x14ac:dyDescent="0.25">
      <c r="C11" s="1" t="s">
        <v>14</v>
      </c>
      <c r="D11" s="1">
        <v>0</v>
      </c>
      <c r="E11" s="4">
        <v>0</v>
      </c>
      <c r="F11" s="1">
        <v>0</v>
      </c>
      <c r="G11" s="1">
        <v>0</v>
      </c>
      <c r="H11" s="1">
        <v>0</v>
      </c>
    </row>
    <row r="12" spans="1:9" x14ac:dyDescent="0.25">
      <c r="C12" s="1" t="s">
        <v>15</v>
      </c>
      <c r="D12" s="1">
        <v>1</v>
      </c>
      <c r="E12" s="4">
        <v>1</v>
      </c>
      <c r="F12" s="1">
        <v>0</v>
      </c>
      <c r="G12" s="1">
        <v>0</v>
      </c>
    </row>
    <row r="14" spans="1:9" x14ac:dyDescent="0.25">
      <c r="B14" s="6" t="s">
        <v>16</v>
      </c>
      <c r="C14" s="1" t="s">
        <v>12</v>
      </c>
      <c r="D14" s="7">
        <f>-2*D15+D9</f>
        <v>1.6666666666666667</v>
      </c>
      <c r="E14" s="7">
        <f t="shared" ref="E14:H14" si="0">-2*E15+E9</f>
        <v>0</v>
      </c>
      <c r="F14" s="7">
        <f t="shared" si="0"/>
        <v>1</v>
      </c>
      <c r="G14" s="7">
        <f t="shared" si="0"/>
        <v>-0.66666666666666663</v>
      </c>
      <c r="H14" s="7">
        <f t="shared" si="0"/>
        <v>10</v>
      </c>
      <c r="I14" s="5">
        <f>H14/D14</f>
        <v>6</v>
      </c>
    </row>
    <row r="15" spans="1:9" x14ac:dyDescent="0.25">
      <c r="C15" s="1" t="s">
        <v>11</v>
      </c>
      <c r="D15" s="7">
        <f>D10/3</f>
        <v>0.66666666666666663</v>
      </c>
      <c r="E15" s="5">
        <f t="shared" ref="E15:H15" si="1">E10/3</f>
        <v>1</v>
      </c>
      <c r="F15" s="5">
        <f t="shared" si="1"/>
        <v>0</v>
      </c>
      <c r="G15" s="5">
        <f t="shared" si="1"/>
        <v>0.33333333333333331</v>
      </c>
      <c r="H15" s="5">
        <f t="shared" si="1"/>
        <v>15</v>
      </c>
      <c r="I15" s="5">
        <f>H15/D15</f>
        <v>22.5</v>
      </c>
    </row>
    <row r="16" spans="1:9" x14ac:dyDescent="0.25">
      <c r="C16" s="1" t="s">
        <v>14</v>
      </c>
      <c r="D16" s="7">
        <f>D15</f>
        <v>0.66666666666666663</v>
      </c>
      <c r="E16" s="5">
        <f t="shared" ref="E16:H16" si="2">E15</f>
        <v>1</v>
      </c>
      <c r="F16" s="5">
        <f t="shared" si="2"/>
        <v>0</v>
      </c>
      <c r="G16" s="5">
        <f t="shared" si="2"/>
        <v>0.33333333333333331</v>
      </c>
      <c r="H16" s="5">
        <f t="shared" si="2"/>
        <v>15</v>
      </c>
    </row>
    <row r="17" spans="2:8" x14ac:dyDescent="0.25">
      <c r="C17" s="1" t="s">
        <v>15</v>
      </c>
      <c r="D17" s="7">
        <f>D7-D16</f>
        <v>0.33333333333333337</v>
      </c>
      <c r="E17" s="5">
        <f t="shared" ref="E17:G17" si="3">E7-E16</f>
        <v>0</v>
      </c>
      <c r="F17" s="5">
        <f t="shared" si="3"/>
        <v>0</v>
      </c>
      <c r="G17" s="5">
        <f t="shared" si="3"/>
        <v>-0.33333333333333331</v>
      </c>
      <c r="H17" s="5"/>
    </row>
    <row r="19" spans="2:8" x14ac:dyDescent="0.25">
      <c r="C19" s="1" t="s">
        <v>10</v>
      </c>
      <c r="D19" s="5">
        <f>3/5*D14</f>
        <v>1</v>
      </c>
      <c r="E19" s="5">
        <f t="shared" ref="E19:H19" si="4">3/5*E14</f>
        <v>0</v>
      </c>
      <c r="F19" s="5">
        <f t="shared" si="4"/>
        <v>0.6</v>
      </c>
      <c r="G19" s="5">
        <f t="shared" si="4"/>
        <v>-0.39999999999999997</v>
      </c>
      <c r="H19" s="5">
        <f t="shared" si="4"/>
        <v>6</v>
      </c>
    </row>
    <row r="20" spans="2:8" x14ac:dyDescent="0.25">
      <c r="B20" s="6" t="s">
        <v>17</v>
      </c>
      <c r="C20" s="1" t="s">
        <v>11</v>
      </c>
      <c r="D20" s="5">
        <f>-2/3*D19+D15</f>
        <v>0</v>
      </c>
      <c r="E20" s="5">
        <f t="shared" ref="E20:H20" si="5">-2/3*E19+E15</f>
        <v>1</v>
      </c>
      <c r="F20" s="5">
        <f t="shared" si="5"/>
        <v>-0.39999999999999997</v>
      </c>
      <c r="G20" s="5">
        <f t="shared" si="5"/>
        <v>0.59999999999999987</v>
      </c>
      <c r="H20" s="5">
        <f t="shared" si="5"/>
        <v>11</v>
      </c>
    </row>
    <row r="21" spans="2:8" x14ac:dyDescent="0.25">
      <c r="C21" s="1" t="s">
        <v>14</v>
      </c>
      <c r="D21" s="5">
        <f>D19+D20</f>
        <v>1</v>
      </c>
      <c r="E21" s="5">
        <f t="shared" ref="E21:H21" si="6">E19+E20</f>
        <v>1</v>
      </c>
      <c r="F21" s="5">
        <f t="shared" si="6"/>
        <v>0.2</v>
      </c>
      <c r="G21" s="5">
        <f t="shared" si="6"/>
        <v>0.1999999999999999</v>
      </c>
      <c r="H21" s="5">
        <f t="shared" si="6"/>
        <v>17</v>
      </c>
    </row>
    <row r="22" spans="2:8" x14ac:dyDescent="0.25">
      <c r="C22" s="1" t="s">
        <v>15</v>
      </c>
      <c r="D22" s="5">
        <f>D7-D21</f>
        <v>0</v>
      </c>
      <c r="E22" s="5">
        <f t="shared" ref="E22:F22" si="7">E7-E21</f>
        <v>0</v>
      </c>
      <c r="F22" s="5">
        <f t="shared" si="7"/>
        <v>-0.2</v>
      </c>
      <c r="G22" s="5">
        <f>G7-G21</f>
        <v>-0.1999999999999999</v>
      </c>
    </row>
    <row r="24" spans="2:8" x14ac:dyDescent="0.25">
      <c r="C24" s="8" t="s">
        <v>18</v>
      </c>
      <c r="D24" s="8">
        <v>6</v>
      </c>
      <c r="F24" t="s">
        <v>23</v>
      </c>
    </row>
    <row r="25" spans="2:8" x14ac:dyDescent="0.25">
      <c r="C25" s="8" t="s">
        <v>19</v>
      </c>
      <c r="D25" s="8">
        <v>11</v>
      </c>
      <c r="F25" t="s">
        <v>6</v>
      </c>
      <c r="H25">
        <f>3*D24+2*D25+D26</f>
        <v>40</v>
      </c>
    </row>
    <row r="26" spans="2:8" x14ac:dyDescent="0.25">
      <c r="C26" s="8" t="s">
        <v>20</v>
      </c>
      <c r="D26" s="8">
        <v>0</v>
      </c>
      <c r="F26" t="s">
        <v>7</v>
      </c>
      <c r="H26">
        <f>2*D24+3*D25+D27</f>
        <v>45</v>
      </c>
    </row>
    <row r="27" spans="2:8" x14ac:dyDescent="0.25">
      <c r="C27" s="8" t="s">
        <v>21</v>
      </c>
      <c r="D27" s="8">
        <v>0</v>
      </c>
    </row>
    <row r="28" spans="2:8" x14ac:dyDescent="0.25">
      <c r="C28" s="8" t="s">
        <v>22</v>
      </c>
      <c r="D28" s="8">
        <v>17</v>
      </c>
    </row>
    <row r="30" spans="2:8" x14ac:dyDescent="0.25">
      <c r="B30" s="9" t="s">
        <v>24</v>
      </c>
    </row>
    <row r="31" spans="2:8" x14ac:dyDescent="0.25">
      <c r="B31" s="9"/>
    </row>
    <row r="32" spans="2:8" x14ac:dyDescent="0.25">
      <c r="B32" s="9" t="s">
        <v>25</v>
      </c>
    </row>
    <row r="33" spans="2:7" x14ac:dyDescent="0.25">
      <c r="B33" s="9"/>
    </row>
    <row r="34" spans="2:7" x14ac:dyDescent="0.25">
      <c r="B34" s="9" t="s">
        <v>26</v>
      </c>
      <c r="C34" s="1" t="s">
        <v>15</v>
      </c>
      <c r="D34" s="1">
        <v>0</v>
      </c>
      <c r="E34" s="1">
        <v>0</v>
      </c>
      <c r="F34" s="1">
        <v>-0.2</v>
      </c>
      <c r="G34" s="1">
        <v>-0.1999999999999999</v>
      </c>
    </row>
    <row r="35" spans="2:7" x14ac:dyDescent="0.25">
      <c r="C35" s="1" t="s">
        <v>10</v>
      </c>
      <c r="D35" s="1">
        <v>1</v>
      </c>
      <c r="E35" s="1">
        <v>0</v>
      </c>
      <c r="F35" s="1">
        <v>0.6</v>
      </c>
      <c r="G35" s="1">
        <v>-0.39999999999999997</v>
      </c>
    </row>
    <row r="36" spans="2:7" x14ac:dyDescent="0.25">
      <c r="C36" s="1" t="s">
        <v>27</v>
      </c>
      <c r="D36" s="1">
        <f>D34/D35</f>
        <v>0</v>
      </c>
      <c r="E36" s="1" t="e">
        <f t="shared" ref="E36:G36" si="8">E34/E35</f>
        <v>#DIV/0!</v>
      </c>
      <c r="F36" s="1">
        <f t="shared" si="8"/>
        <v>-0.33333333333333337</v>
      </c>
      <c r="G36" s="1">
        <f t="shared" si="8"/>
        <v>0.49999999999999978</v>
      </c>
    </row>
    <row r="38" spans="2:7" x14ac:dyDescent="0.25">
      <c r="D38" s="11" t="s">
        <v>28</v>
      </c>
      <c r="E38" s="11"/>
    </row>
    <row r="39" spans="2:7" x14ac:dyDescent="0.25">
      <c r="D39" s="10" t="s">
        <v>29</v>
      </c>
      <c r="E39" s="10"/>
    </row>
    <row r="42" spans="2:7" x14ac:dyDescent="0.25">
      <c r="B42" s="9" t="s">
        <v>30</v>
      </c>
      <c r="C42" s="1" t="s">
        <v>15</v>
      </c>
      <c r="D42" s="1">
        <v>0</v>
      </c>
      <c r="E42" s="1">
        <v>0</v>
      </c>
      <c r="F42" s="1">
        <v>-0.2</v>
      </c>
      <c r="G42" s="1">
        <v>-0.1999999999999999</v>
      </c>
    </row>
    <row r="43" spans="2:7" x14ac:dyDescent="0.25">
      <c r="C43" s="1" t="s">
        <v>11</v>
      </c>
      <c r="D43" s="1">
        <v>0</v>
      </c>
      <c r="E43" s="1">
        <v>1</v>
      </c>
      <c r="F43" s="1">
        <v>-0.39999999999999997</v>
      </c>
      <c r="G43" s="1">
        <v>0.59999999999999987</v>
      </c>
    </row>
    <row r="44" spans="2:7" x14ac:dyDescent="0.25">
      <c r="C44" s="1" t="s">
        <v>31</v>
      </c>
      <c r="D44" s="1" t="e">
        <f>D42/D43</f>
        <v>#DIV/0!</v>
      </c>
      <c r="E44" s="1">
        <f t="shared" ref="E44" si="9">E42/E43</f>
        <v>0</v>
      </c>
      <c r="F44" s="1">
        <f t="shared" ref="F44" si="10">F42/F43</f>
        <v>0.50000000000000011</v>
      </c>
      <c r="G44" s="1">
        <f t="shared" ref="G44" si="11">G42/G43</f>
        <v>-0.33333333333333326</v>
      </c>
    </row>
    <row r="46" spans="2:7" x14ac:dyDescent="0.25">
      <c r="D46" s="11" t="s">
        <v>32</v>
      </c>
      <c r="E46" s="11"/>
    </row>
    <row r="47" spans="2:7" x14ac:dyDescent="0.25">
      <c r="D47" s="10" t="s">
        <v>33</v>
      </c>
      <c r="E47" s="10"/>
    </row>
    <row r="49" spans="1:5" x14ac:dyDescent="0.25">
      <c r="A49" t="s">
        <v>34</v>
      </c>
    </row>
    <row r="50" spans="1:5" x14ac:dyDescent="0.25">
      <c r="A50" t="s">
        <v>35</v>
      </c>
    </row>
    <row r="51" spans="1:5" x14ac:dyDescent="0.25">
      <c r="A51" t="s">
        <v>36</v>
      </c>
    </row>
    <row r="53" spans="1:5" x14ac:dyDescent="0.25">
      <c r="C53" s="8" t="s">
        <v>18</v>
      </c>
      <c r="D53" s="8">
        <v>6</v>
      </c>
    </row>
    <row r="54" spans="1:5" x14ac:dyDescent="0.25">
      <c r="C54" s="8" t="s">
        <v>19</v>
      </c>
      <c r="D54" s="8">
        <v>11</v>
      </c>
    </row>
    <row r="55" spans="1:5" x14ac:dyDescent="0.25">
      <c r="C55" s="14" t="s">
        <v>37</v>
      </c>
      <c r="D55" s="8">
        <f>1.2*D53+0.8*D54</f>
        <v>16</v>
      </c>
    </row>
    <row r="57" spans="1:5" x14ac:dyDescent="0.25">
      <c r="A57" t="s">
        <v>38</v>
      </c>
    </row>
    <row r="59" spans="1:5" x14ac:dyDescent="0.25">
      <c r="B59" s="9" t="s">
        <v>41</v>
      </c>
    </row>
    <row r="61" spans="1:5" x14ac:dyDescent="0.25">
      <c r="B61" t="s">
        <v>42</v>
      </c>
      <c r="C61" s="1" t="s">
        <v>43</v>
      </c>
      <c r="D61" s="1" t="s">
        <v>12</v>
      </c>
      <c r="E61" s="6" t="s">
        <v>48</v>
      </c>
    </row>
    <row r="62" spans="1:5" x14ac:dyDescent="0.25">
      <c r="C62" s="1">
        <v>6</v>
      </c>
      <c r="D62" s="1">
        <v>0.6</v>
      </c>
      <c r="E62" s="1">
        <f>C62/D62</f>
        <v>10</v>
      </c>
    </row>
    <row r="63" spans="1:5" x14ac:dyDescent="0.25">
      <c r="C63" s="1">
        <v>11</v>
      </c>
      <c r="D63" s="1">
        <v>-0.39999999999999997</v>
      </c>
      <c r="E63" s="1">
        <f>C63/D63</f>
        <v>-27.500000000000004</v>
      </c>
    </row>
    <row r="64" spans="1:5" x14ac:dyDescent="0.25">
      <c r="C64" t="s">
        <v>44</v>
      </c>
    </row>
    <row r="65" spans="2:5" x14ac:dyDescent="0.25">
      <c r="C65" s="13" t="s">
        <v>45</v>
      </c>
    </row>
    <row r="68" spans="2:5" x14ac:dyDescent="0.25">
      <c r="B68" t="s">
        <v>46</v>
      </c>
      <c r="C68" s="1" t="s">
        <v>43</v>
      </c>
      <c r="D68" s="1" t="s">
        <v>13</v>
      </c>
      <c r="E68" s="6" t="s">
        <v>47</v>
      </c>
    </row>
    <row r="69" spans="2:5" x14ac:dyDescent="0.25">
      <c r="C69" s="1">
        <v>6</v>
      </c>
      <c r="D69" s="1">
        <v>-0.39999999999999997</v>
      </c>
      <c r="E69" s="1">
        <f>C69/D69</f>
        <v>-15.000000000000002</v>
      </c>
    </row>
    <row r="70" spans="2:5" x14ac:dyDescent="0.25">
      <c r="C70" s="1">
        <v>11</v>
      </c>
      <c r="D70" s="1">
        <v>0.59999999999999987</v>
      </c>
      <c r="E70" s="1">
        <f>C70/D70</f>
        <v>18.333333333333336</v>
      </c>
    </row>
    <row r="72" spans="2:5" x14ac:dyDescent="0.25">
      <c r="C72" s="12" t="s">
        <v>49</v>
      </c>
      <c r="D72" s="15"/>
    </row>
    <row r="73" spans="2:5" x14ac:dyDescent="0.25">
      <c r="C73" s="13" t="s">
        <v>50</v>
      </c>
    </row>
  </sheetData>
  <mergeCells count="4">
    <mergeCell ref="D38:E38"/>
    <mergeCell ref="D39:E39"/>
    <mergeCell ref="D46:E46"/>
    <mergeCell ref="D47:E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90" zoomScaleNormal="190" workbookViewId="0">
      <selection activeCell="C1" sqref="C1:E4"/>
    </sheetView>
  </sheetViews>
  <sheetFormatPr baseColWidth="10" defaultRowHeight="15" x14ac:dyDescent="0.25"/>
  <sheetData>
    <row r="1" spans="1:5" x14ac:dyDescent="0.25">
      <c r="A1" t="s">
        <v>39</v>
      </c>
      <c r="C1" s="8" t="s">
        <v>40</v>
      </c>
      <c r="D1" s="8" t="s">
        <v>10</v>
      </c>
      <c r="E1" s="8" t="s">
        <v>11</v>
      </c>
    </row>
    <row r="2" spans="1:5" x14ac:dyDescent="0.25">
      <c r="A2" t="s">
        <v>1</v>
      </c>
      <c r="C2" s="8">
        <f>1.2*D2+0.8*E2</f>
        <v>15.999999999999998</v>
      </c>
      <c r="D2" s="8">
        <v>13.333333333333332</v>
      </c>
      <c r="E2" s="8">
        <v>0</v>
      </c>
    </row>
    <row r="3" spans="1:5" x14ac:dyDescent="0.25">
      <c r="A3" t="s">
        <v>2</v>
      </c>
      <c r="C3">
        <f>3*D2+2*E2</f>
        <v>40</v>
      </c>
      <c r="D3">
        <v>40</v>
      </c>
    </row>
    <row r="4" spans="1:5" x14ac:dyDescent="0.25">
      <c r="A4" t="s">
        <v>3</v>
      </c>
      <c r="C4">
        <f>2*D2+3*E2</f>
        <v>26.666666666666664</v>
      </c>
      <c r="D4">
        <v>45</v>
      </c>
    </row>
    <row r="5" spans="1:5" x14ac:dyDescent="0.25">
      <c r="A5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tabSelected="1" topLeftCell="A10" zoomScale="145" zoomScaleNormal="145" workbookViewId="0">
      <selection activeCell="H18" sqref="H18"/>
    </sheetView>
  </sheetViews>
  <sheetFormatPr baseColWidth="10" defaultRowHeight="15" x14ac:dyDescent="0.25"/>
  <cols>
    <col min="1" max="1" width="2.28515625" customWidth="1"/>
    <col min="2" max="2" width="6" customWidth="1"/>
    <col min="3" max="3" width="14.28515625" bestFit="1" customWidth="1"/>
    <col min="4" max="4" width="5.7109375" customWidth="1"/>
    <col min="5" max="5" width="9.28515625" bestFit="1" customWidth="1"/>
    <col min="6" max="6" width="12.85546875" customWidth="1"/>
    <col min="7" max="7" width="10.5703125" customWidth="1"/>
    <col min="8" max="8" width="12" bestFit="1" customWidth="1"/>
  </cols>
  <sheetData>
    <row r="1" spans="1:10" x14ac:dyDescent="0.25">
      <c r="A1" s="9" t="s">
        <v>51</v>
      </c>
    </row>
    <row r="2" spans="1:10" x14ac:dyDescent="0.25">
      <c r="A2" s="9" t="s">
        <v>52</v>
      </c>
    </row>
    <row r="3" spans="1:10" x14ac:dyDescent="0.25">
      <c r="A3" s="9" t="s">
        <v>53</v>
      </c>
    </row>
    <row r="6" spans="1:10" ht="15.75" thickBot="1" x14ac:dyDescent="0.3">
      <c r="A6" t="s">
        <v>54</v>
      </c>
    </row>
    <row r="7" spans="1:10" x14ac:dyDescent="0.25">
      <c r="B7" s="18"/>
      <c r="C7" s="18"/>
      <c r="D7" s="18" t="s">
        <v>57</v>
      </c>
      <c r="E7" s="18" t="s">
        <v>59</v>
      </c>
      <c r="F7" s="18" t="s">
        <v>61</v>
      </c>
      <c r="G7" s="18" t="s">
        <v>63</v>
      </c>
      <c r="H7" s="18" t="s">
        <v>63</v>
      </c>
    </row>
    <row r="8" spans="1:10" ht="15.75" thickBot="1" x14ac:dyDescent="0.3">
      <c r="B8" s="19" t="s">
        <v>55</v>
      </c>
      <c r="C8" s="19" t="s">
        <v>56</v>
      </c>
      <c r="D8" s="19" t="s">
        <v>58</v>
      </c>
      <c r="E8" s="19" t="s">
        <v>60</v>
      </c>
      <c r="F8" s="19" t="s">
        <v>62</v>
      </c>
      <c r="G8" s="19" t="s">
        <v>64</v>
      </c>
      <c r="H8" s="19" t="s">
        <v>65</v>
      </c>
    </row>
    <row r="9" spans="1:10" x14ac:dyDescent="0.25">
      <c r="B9" s="16" t="s">
        <v>71</v>
      </c>
      <c r="C9" s="16" t="s">
        <v>72</v>
      </c>
      <c r="D9" s="16">
        <v>5.9999999999999982</v>
      </c>
      <c r="E9" s="16">
        <v>0</v>
      </c>
      <c r="F9" s="16">
        <v>1</v>
      </c>
      <c r="G9" s="16">
        <v>0.50000000000000011</v>
      </c>
      <c r="H9" s="16">
        <v>0.33333333333333337</v>
      </c>
      <c r="I9" s="10" t="s">
        <v>29</v>
      </c>
      <c r="J9" s="10"/>
    </row>
    <row r="10" spans="1:10" ht="15.75" thickBot="1" x14ac:dyDescent="0.3">
      <c r="B10" s="17" t="s">
        <v>73</v>
      </c>
      <c r="C10" s="17" t="s">
        <v>74</v>
      </c>
      <c r="D10" s="17">
        <v>11.000000000000002</v>
      </c>
      <c r="E10" s="17">
        <v>0</v>
      </c>
      <c r="F10" s="17">
        <v>1</v>
      </c>
      <c r="G10" s="17">
        <v>0.5</v>
      </c>
      <c r="H10" s="17">
        <v>0.33333333333333337</v>
      </c>
      <c r="I10" s="10" t="s">
        <v>33</v>
      </c>
      <c r="J10" s="10"/>
    </row>
    <row r="12" spans="1:10" ht="15.75" thickBot="1" x14ac:dyDescent="0.3">
      <c r="A12" t="s">
        <v>66</v>
      </c>
    </row>
    <row r="13" spans="1:10" x14ac:dyDescent="0.25">
      <c r="B13" s="18"/>
      <c r="C13" s="18"/>
      <c r="D13" s="18" t="s">
        <v>57</v>
      </c>
      <c r="E13" s="18" t="s">
        <v>67</v>
      </c>
      <c r="F13" s="18" t="s">
        <v>69</v>
      </c>
      <c r="G13" s="18" t="s">
        <v>63</v>
      </c>
      <c r="H13" s="18" t="s">
        <v>63</v>
      </c>
    </row>
    <row r="14" spans="1:10" ht="15.75" thickBot="1" x14ac:dyDescent="0.3">
      <c r="B14" s="19" t="s">
        <v>55</v>
      </c>
      <c r="C14" s="19" t="s">
        <v>56</v>
      </c>
      <c r="D14" s="19" t="s">
        <v>58</v>
      </c>
      <c r="E14" s="19" t="s">
        <v>68</v>
      </c>
      <c r="F14" s="19" t="s">
        <v>70</v>
      </c>
      <c r="G14" s="19" t="s">
        <v>64</v>
      </c>
      <c r="H14" s="19" t="s">
        <v>65</v>
      </c>
    </row>
    <row r="15" spans="1:10" x14ac:dyDescent="0.25">
      <c r="B15" s="16" t="s">
        <v>75</v>
      </c>
      <c r="C15" s="16" t="s">
        <v>76</v>
      </c>
      <c r="D15" s="16">
        <v>40</v>
      </c>
      <c r="E15" s="16">
        <v>0.19999999999999998</v>
      </c>
      <c r="F15" s="16">
        <v>40</v>
      </c>
      <c r="G15" s="16">
        <v>27.500000000000007</v>
      </c>
      <c r="H15" s="16">
        <v>10</v>
      </c>
      <c r="I15" s="13" t="s">
        <v>45</v>
      </c>
    </row>
    <row r="16" spans="1:10" ht="15.75" thickBot="1" x14ac:dyDescent="0.3">
      <c r="B16" s="17" t="s">
        <v>77</v>
      </c>
      <c r="C16" s="17" t="s">
        <v>78</v>
      </c>
      <c r="D16" s="17">
        <v>45</v>
      </c>
      <c r="E16" s="17">
        <v>0.2</v>
      </c>
      <c r="F16" s="17">
        <v>45</v>
      </c>
      <c r="G16" s="17">
        <v>14.999999999999996</v>
      </c>
      <c r="H16" s="17">
        <v>18.333333333333336</v>
      </c>
      <c r="I16" s="13" t="s">
        <v>50</v>
      </c>
    </row>
  </sheetData>
  <mergeCells count="2">
    <mergeCell ref="I9:J9"/>
    <mergeCell ref="I10:J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205" zoomScaleNormal="205" workbookViewId="0">
      <selection activeCell="C6" sqref="C6"/>
    </sheetView>
  </sheetViews>
  <sheetFormatPr baseColWidth="10" defaultRowHeight="15" x14ac:dyDescent="0.25"/>
  <sheetData>
    <row r="1" spans="1:5" x14ac:dyDescent="0.25">
      <c r="A1" t="s">
        <v>0</v>
      </c>
      <c r="C1" s="8" t="s">
        <v>40</v>
      </c>
      <c r="D1" s="8" t="s">
        <v>10</v>
      </c>
      <c r="E1" s="8" t="s">
        <v>11</v>
      </c>
    </row>
    <row r="2" spans="1:5" x14ac:dyDescent="0.25">
      <c r="A2" t="s">
        <v>1</v>
      </c>
      <c r="C2" s="8">
        <f>D2+E2</f>
        <v>17</v>
      </c>
      <c r="D2" s="8">
        <v>5.9999999999999982</v>
      </c>
      <c r="E2" s="8">
        <v>11.000000000000002</v>
      </c>
    </row>
    <row r="3" spans="1:5" x14ac:dyDescent="0.25">
      <c r="A3" t="s">
        <v>2</v>
      </c>
      <c r="C3">
        <f>3*D2+2*E2</f>
        <v>40</v>
      </c>
      <c r="D3">
        <v>40</v>
      </c>
    </row>
    <row r="4" spans="1:5" x14ac:dyDescent="0.25">
      <c r="A4" t="s">
        <v>3</v>
      </c>
      <c r="C4">
        <f>2*D2+3*E2</f>
        <v>45</v>
      </c>
      <c r="D4">
        <v>45</v>
      </c>
    </row>
    <row r="5" spans="1:5" x14ac:dyDescent="0.25">
      <c r="A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</vt:lpstr>
      <vt:lpstr>Cambio de Z_solver</vt:lpstr>
      <vt:lpstr>Informe de confidencialidad 1</vt:lpstr>
      <vt:lpstr>1_solver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López Rojas</dc:creator>
  <cp:lastModifiedBy>Ariel López Rojas</cp:lastModifiedBy>
  <dcterms:created xsi:type="dcterms:W3CDTF">2024-03-25T22:57:29Z</dcterms:created>
  <dcterms:modified xsi:type="dcterms:W3CDTF">2024-03-26T00:03:03Z</dcterms:modified>
</cp:coreProperties>
</file>