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Ejercicios\"/>
    </mc:Choice>
  </mc:AlternateContent>
  <xr:revisionPtr revIDLastSave="0" documentId="13_ncr:1_{1915AEBD-86D0-46C4-8A57-29D5402E97BA}" xr6:coauthVersionLast="47" xr6:coauthVersionMax="47" xr10:uidLastSave="{00000000-0000-0000-0000-000000000000}"/>
  <bookViews>
    <workbookView xWindow="-120" yWindow="-120" windowWidth="29040" windowHeight="15840" xr2:uid="{CE180CFA-D277-4905-8B6F-B638CF6FD07F}"/>
  </bookViews>
  <sheets>
    <sheet name="a)" sheetId="1" r:id="rId1"/>
    <sheet name="b)" sheetId="3" r:id="rId2"/>
    <sheet name="c)" sheetId="5" r:id="rId3"/>
    <sheet name="d)" sheetId="6" r:id="rId4"/>
    <sheet name="e)" sheetId="7" r:id="rId5"/>
    <sheet name="f)" sheetId="8" r:id="rId6"/>
    <sheet name="g)" sheetId="11" r:id="rId7"/>
  </sheets>
  <definedNames>
    <definedName name="solver_adj" localSheetId="0" hidden="1">'a)'!$D$7:$F$7</definedName>
    <definedName name="solver_adj" localSheetId="2" hidden="1">'c)'!$D$7:$F$7</definedName>
    <definedName name="solver_adj" localSheetId="3" hidden="1">'d)'!$D$7:$F$7</definedName>
    <definedName name="solver_adj" localSheetId="4" hidden="1">'e)'!$D$7:$F$7</definedName>
    <definedName name="solver_adj" localSheetId="5" hidden="1">'f)'!$D$5:$K$5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'a)'!$C$10</definedName>
    <definedName name="solver_lhs1" localSheetId="2" hidden="1">'c)'!$C$10</definedName>
    <definedName name="solver_lhs1" localSheetId="3" hidden="1">'d)'!$C$10</definedName>
    <definedName name="solver_lhs1" localSheetId="4" hidden="1">'e)'!$C$10</definedName>
    <definedName name="solver_lhs1" localSheetId="5" hidden="1">'f)'!$C$6</definedName>
    <definedName name="solver_lhs2" localSheetId="0" hidden="1">'a)'!$C$11</definedName>
    <definedName name="solver_lhs2" localSheetId="2" hidden="1">'c)'!$C$11</definedName>
    <definedName name="solver_lhs2" localSheetId="3" hidden="1">'d)'!$C$11</definedName>
    <definedName name="solver_lhs2" localSheetId="4" hidden="1">'e)'!$C$11</definedName>
    <definedName name="solver_lhs2" localSheetId="5" hidden="1">'f)'!$C$7</definedName>
    <definedName name="solver_lhs3" localSheetId="0" hidden="1">'a)'!$C$12</definedName>
    <definedName name="solver_lhs3" localSheetId="2" hidden="1">'c)'!$C$12</definedName>
    <definedName name="solver_lhs3" localSheetId="3" hidden="1">'d)'!$C$12</definedName>
    <definedName name="solver_lhs3" localSheetId="4" hidden="1">'e)'!$C$12</definedName>
    <definedName name="solver_lhs3" localSheetId="5" hidden="1">'f)'!$C$8</definedName>
    <definedName name="solver_lhs4" localSheetId="0" hidden="1">'a)'!$C$13</definedName>
    <definedName name="solver_lhs4" localSheetId="2" hidden="1">'c)'!$C$13</definedName>
    <definedName name="solver_lhs4" localSheetId="3" hidden="1">'d)'!$C$13</definedName>
    <definedName name="solver_lhs4" localSheetId="4" hidden="1">'e)'!$C$13</definedName>
    <definedName name="solver_lhs5" localSheetId="0" hidden="1">'a)'!$C$14</definedName>
    <definedName name="solver_lhs5" localSheetId="2" hidden="1">'c)'!$C$14</definedName>
    <definedName name="solver_lhs5" localSheetId="3" hidden="1">'d)'!$C$14</definedName>
    <definedName name="solver_lhs5" localSheetId="4" hidden="1">'e)'!$C$14</definedName>
    <definedName name="solver_lhs6" localSheetId="0" hidden="1">'a)'!$C$15</definedName>
    <definedName name="solver_lhs6" localSheetId="2" hidden="1">'c)'!$C$15</definedName>
    <definedName name="solver_lhs6" localSheetId="3" hidden="1">'d)'!$C$15</definedName>
    <definedName name="solver_lhs6" localSheetId="4" hidden="1">'e)'!$C$15</definedName>
    <definedName name="solver_lhs7" localSheetId="0" hidden="1">'a)'!$C$8</definedName>
    <definedName name="solver_lhs7" localSheetId="2" hidden="1">'c)'!$C$16</definedName>
    <definedName name="solver_lhs7" localSheetId="3" hidden="1">'d)'!$C$8</definedName>
    <definedName name="solver_lhs7" localSheetId="4" hidden="1">'e)'!$C$8</definedName>
    <definedName name="solver_lhs8" localSheetId="0" hidden="1">'a)'!$C$9</definedName>
    <definedName name="solver_lhs8" localSheetId="2" hidden="1">'c)'!$C$8</definedName>
    <definedName name="solver_lhs8" localSheetId="3" hidden="1">'d)'!$C$9</definedName>
    <definedName name="solver_lhs8" localSheetId="4" hidden="1">'e)'!$C$9</definedName>
    <definedName name="solver_lhs9" localSheetId="2" hidden="1">'c)'!$C$9</definedName>
    <definedName name="solver_lhs9" localSheetId="3" hidden="1">'d)'!$C$9</definedName>
    <definedName name="solver_lhs9" localSheetId="4" hidden="1">'e)'!$C$9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8</definedName>
    <definedName name="solver_num" localSheetId="2" hidden="1">9</definedName>
    <definedName name="solver_num" localSheetId="3" hidden="1">8</definedName>
    <definedName name="solver_num" localSheetId="4" hidden="1">8</definedName>
    <definedName name="solver_num" localSheetId="5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'a)'!$C$7</definedName>
    <definedName name="solver_opt" localSheetId="2" hidden="1">'c)'!$C$7</definedName>
    <definedName name="solver_opt" localSheetId="3" hidden="1">'d)'!$C$7</definedName>
    <definedName name="solver_opt" localSheetId="4" hidden="1">'e)'!$C$7</definedName>
    <definedName name="solver_opt" localSheetId="5" hidden="1">'f)'!$C$5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2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1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6" localSheetId="0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7" localSheetId="0" hidden="1">1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8" localSheetId="0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hs1" localSheetId="0" hidden="1">'a)'!$D$10</definedName>
    <definedName name="solver_rhs1" localSheetId="2" hidden="1">'c)'!$D$10</definedName>
    <definedName name="solver_rhs1" localSheetId="3" hidden="1">'d)'!$D$10</definedName>
    <definedName name="solver_rhs1" localSheetId="4" hidden="1">'e)'!$D$10</definedName>
    <definedName name="solver_rhs1" localSheetId="5" hidden="1">'f)'!$D$6</definedName>
    <definedName name="solver_rhs2" localSheetId="0" hidden="1">'a)'!$D$11</definedName>
    <definedName name="solver_rhs2" localSheetId="2" hidden="1">'c)'!$D$11</definedName>
    <definedName name="solver_rhs2" localSheetId="3" hidden="1">'d)'!$D$11</definedName>
    <definedName name="solver_rhs2" localSheetId="4" hidden="1">'e)'!$D$11</definedName>
    <definedName name="solver_rhs2" localSheetId="5" hidden="1">'f)'!$D$7</definedName>
    <definedName name="solver_rhs3" localSheetId="0" hidden="1">'a)'!$D$12</definedName>
    <definedName name="solver_rhs3" localSheetId="2" hidden="1">'c)'!$D$12</definedName>
    <definedName name="solver_rhs3" localSheetId="3" hidden="1">'d)'!$D$12</definedName>
    <definedName name="solver_rhs3" localSheetId="4" hidden="1">'e)'!$D$12</definedName>
    <definedName name="solver_rhs3" localSheetId="5" hidden="1">'f)'!$D$8</definedName>
    <definedName name="solver_rhs4" localSheetId="0" hidden="1">'a)'!$D$13</definedName>
    <definedName name="solver_rhs4" localSheetId="2" hidden="1">'c)'!$D$13</definedName>
    <definedName name="solver_rhs4" localSheetId="3" hidden="1">'d)'!$D$13</definedName>
    <definedName name="solver_rhs4" localSheetId="4" hidden="1">'e)'!$D$13</definedName>
    <definedName name="solver_rhs5" localSheetId="0" hidden="1">'a)'!$D$14</definedName>
    <definedName name="solver_rhs5" localSheetId="2" hidden="1">'c)'!$D$14</definedName>
    <definedName name="solver_rhs5" localSheetId="3" hidden="1">'d)'!$D$14</definedName>
    <definedName name="solver_rhs5" localSheetId="4" hidden="1">'e)'!$D$14</definedName>
    <definedName name="solver_rhs6" localSheetId="0" hidden="1">'a)'!$D$15</definedName>
    <definedName name="solver_rhs6" localSheetId="2" hidden="1">'c)'!$D$15</definedName>
    <definedName name="solver_rhs6" localSheetId="3" hidden="1">'d)'!$D$15</definedName>
    <definedName name="solver_rhs6" localSheetId="4" hidden="1">'e)'!$D$15</definedName>
    <definedName name="solver_rhs7" localSheetId="0" hidden="1">'a)'!$D$8</definedName>
    <definedName name="solver_rhs7" localSheetId="2" hidden="1">'c)'!$D$16</definedName>
    <definedName name="solver_rhs7" localSheetId="3" hidden="1">'d)'!$D$8</definedName>
    <definedName name="solver_rhs7" localSheetId="4" hidden="1">'e)'!$D$8</definedName>
    <definedName name="solver_rhs8" localSheetId="0" hidden="1">'a)'!$D$9</definedName>
    <definedName name="solver_rhs8" localSheetId="2" hidden="1">'c)'!$D$8</definedName>
    <definedName name="solver_rhs8" localSheetId="3" hidden="1">'d)'!$D$9</definedName>
    <definedName name="solver_rhs8" localSheetId="4" hidden="1">'e)'!$D$9</definedName>
    <definedName name="solver_rhs9" localSheetId="2" hidden="1">'c)'!$D$9</definedName>
    <definedName name="solver_rhs9" localSheetId="3" hidden="1">'d)'!$D$9</definedName>
    <definedName name="solver_rhs9" localSheetId="4" hidden="1">'e)'!$D$9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L22" i="11"/>
  <c r="L23" i="11"/>
  <c r="J22" i="11"/>
  <c r="J23" i="11"/>
  <c r="J16" i="3"/>
  <c r="J21" i="11"/>
  <c r="L21" i="11"/>
  <c r="L10" i="11"/>
  <c r="L11" i="11"/>
  <c r="L12" i="11"/>
  <c r="L13" i="11"/>
  <c r="L14" i="11"/>
  <c r="L15" i="11"/>
  <c r="L16" i="11"/>
  <c r="J10" i="11"/>
  <c r="J11" i="11"/>
  <c r="J12" i="11"/>
  <c r="J13" i="11"/>
  <c r="J14" i="11"/>
  <c r="J15" i="11"/>
  <c r="J16" i="11"/>
  <c r="L9" i="11"/>
  <c r="J9" i="11"/>
  <c r="C8" i="8"/>
  <c r="C7" i="8"/>
  <c r="C6" i="8"/>
  <c r="C5" i="8"/>
  <c r="C15" i="7"/>
  <c r="C14" i="7"/>
  <c r="C13" i="7"/>
  <c r="C12" i="7"/>
  <c r="C11" i="7"/>
  <c r="C10" i="7"/>
  <c r="C9" i="7"/>
  <c r="C8" i="7"/>
  <c r="C7" i="7"/>
  <c r="C13" i="6"/>
  <c r="C15" i="6"/>
  <c r="C14" i="6"/>
  <c r="C12" i="6"/>
  <c r="C11" i="6"/>
  <c r="C10" i="6"/>
  <c r="C9" i="6"/>
  <c r="C8" i="6"/>
  <c r="C7" i="6"/>
  <c r="C16" i="5"/>
  <c r="C15" i="5"/>
  <c r="C14" i="5"/>
  <c r="C13" i="5"/>
  <c r="C12" i="5"/>
  <c r="C11" i="5"/>
  <c r="C10" i="5"/>
  <c r="C9" i="5"/>
  <c r="C8" i="5"/>
  <c r="C7" i="5"/>
  <c r="L17" i="3"/>
  <c r="L18" i="3"/>
  <c r="L19" i="3"/>
  <c r="L20" i="3"/>
  <c r="L21" i="3"/>
  <c r="L22" i="3"/>
  <c r="L23" i="3"/>
  <c r="L16" i="3"/>
  <c r="J17" i="3"/>
  <c r="J18" i="3"/>
  <c r="J19" i="3"/>
  <c r="J20" i="3"/>
  <c r="J21" i="3"/>
  <c r="J22" i="3"/>
  <c r="J23" i="3"/>
  <c r="J9" i="3"/>
  <c r="L9" i="3"/>
  <c r="L11" i="3"/>
  <c r="L10" i="3"/>
  <c r="J10" i="3"/>
  <c r="J11" i="3"/>
  <c r="C15" i="1"/>
  <c r="C14" i="1"/>
  <c r="C13" i="1"/>
  <c r="C12" i="1"/>
  <c r="C11" i="1"/>
  <c r="C10" i="1"/>
  <c r="C7" i="1"/>
</calcChain>
</file>

<file path=xl/sharedStrings.xml><?xml version="1.0" encoding="utf-8"?>
<sst xmlns="http://schemas.openxmlformats.org/spreadsheetml/2006/main" count="277" uniqueCount="141">
  <si>
    <t>Min Z =  Costo de materia prima</t>
  </si>
  <si>
    <t>a = Cantidad  de libras de almendras</t>
  </si>
  <si>
    <t>n = Cantidad de libras de nueces</t>
  </si>
  <si>
    <t>c = Cantidad de libras de cacahuates</t>
  </si>
  <si>
    <r>
      <t xml:space="preserve">r1: a </t>
    </r>
    <r>
      <rPr>
        <sz val="11"/>
        <color theme="1"/>
        <rFont val="Calibri"/>
        <family val="2"/>
      </rPr>
      <t>≤ 3000</t>
    </r>
  </si>
  <si>
    <t>r2: n ≤ 2000</t>
  </si>
  <si>
    <t>Z = 0.85a + 0.65n + 0.35c</t>
  </si>
  <si>
    <t>r3: a &gt;= 2150</t>
  </si>
  <si>
    <t>r4: n &gt;= 1650</t>
  </si>
  <si>
    <t>s.a.</t>
  </si>
  <si>
    <t>r5: c &gt;= 1200</t>
  </si>
  <si>
    <t>r6: 0.45a+0.45n+0.1c&gt;=1000</t>
  </si>
  <si>
    <t>r7: 0.3a+0.3n+0.4c&gt;=500</t>
  </si>
  <si>
    <t>r8: 0.2a+0.2n+0.6c&gt;=1500</t>
  </si>
  <si>
    <t>Z</t>
  </si>
  <si>
    <t>a</t>
  </si>
  <si>
    <t>n</t>
  </si>
  <si>
    <t>c</t>
  </si>
  <si>
    <t>r9, r10, r11: a, n, c &gt;= 0</t>
  </si>
  <si>
    <t>Worksheet: [Ejercicio-Sensibilidad.xlsx]A</t>
  </si>
  <si>
    <t>Report Created: 10/15/2023 8:28:00 PM</t>
  </si>
  <si>
    <t>Cell</t>
  </si>
  <si>
    <t>Name</t>
  </si>
  <si>
    <t>Variable Cells</t>
  </si>
  <si>
    <t>Constraints</t>
  </si>
  <si>
    <t>$C$7</t>
  </si>
  <si>
    <t>$D$7</t>
  </si>
  <si>
    <t>s.a. a</t>
  </si>
  <si>
    <t>$E$7</t>
  </si>
  <si>
    <t>s.a. n</t>
  </si>
  <si>
    <t>$F$7</t>
  </si>
  <si>
    <t>s.a. c</t>
  </si>
  <si>
    <t>$C$10</t>
  </si>
  <si>
    <t>r3: a &gt;= 2150 Z</t>
  </si>
  <si>
    <t>$C$11</t>
  </si>
  <si>
    <t>r4: n &gt;= 1650 Z</t>
  </si>
  <si>
    <t>$C$12</t>
  </si>
  <si>
    <t>r5: c &gt;= 1200 Z</t>
  </si>
  <si>
    <t>$C$13</t>
  </si>
  <si>
    <t>r6: 0.45a+0.45n+0.1c&gt;=1000 Z</t>
  </si>
  <si>
    <t>$C$14</t>
  </si>
  <si>
    <t>r7: 0.3a+0.3n+0.4c&gt;=500 Z</t>
  </si>
  <si>
    <t>$C$15</t>
  </si>
  <si>
    <t>r8: 0.2a+0.2n+0.6c&gt;=1500 Z</t>
  </si>
  <si>
    <t>$C$8</t>
  </si>
  <si>
    <t>r1: a ≤ 3000 Z</t>
  </si>
  <si>
    <t>$C$9</t>
  </si>
  <si>
    <t>r2: n ≤ 2000 Z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</si>
  <si>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</si>
  <si>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</si>
  <si>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</si>
  <si>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</si>
  <si>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</si>
  <si>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</si>
  <si>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</si>
  <si>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</si>
  <si>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</si>
  <si>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</si>
  <si>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</si>
  <si>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</si>
  <si>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</si>
  <si>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</si>
  <si>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&lt;=a&lt;=</t>
  </si>
  <si>
    <t>&lt;=n&lt;=</t>
  </si>
  <si>
    <t>&lt;=c&lt;=</t>
  </si>
  <si>
    <t>&lt;=r1&lt;=</t>
  </si>
  <si>
    <t>&lt;=r2&lt;=</t>
  </si>
  <si>
    <t>&lt;=r3&lt;=</t>
  </si>
  <si>
    <t>&lt;=r4&lt;=</t>
  </si>
  <si>
    <t>&lt;=r5&lt;=</t>
  </si>
  <si>
    <t>&lt;=r6&lt;=</t>
  </si>
  <si>
    <t>&lt;=r7&lt;=</t>
  </si>
  <si>
    <t>&lt;=r8&lt;=</t>
  </si>
  <si>
    <t>r9: c &lt;= 2100</t>
  </si>
  <si>
    <t>r10, r11, r12: a, n, c &gt;= 0</t>
  </si>
  <si>
    <t>a=</t>
  </si>
  <si>
    <t>b=</t>
  </si>
  <si>
    <t>c=</t>
  </si>
  <si>
    <t>n=</t>
  </si>
  <si>
    <t>2150 libras</t>
  </si>
  <si>
    <t>1650 libras</t>
  </si>
  <si>
    <t>1234 libras</t>
  </si>
  <si>
    <t>Vemos que el valor no cambia debido a que ya cumplia con usar menos de 2100 libras de cacahuates</t>
  </si>
  <si>
    <t>r3: a &gt;= 2200</t>
  </si>
  <si>
    <t>r4: n &gt;= 1700</t>
  </si>
  <si>
    <t>r5: c &gt;= 1100</t>
  </si>
  <si>
    <t>r6: 0.5a+0.5n&gt;=1000</t>
  </si>
  <si>
    <t>2200 libras</t>
  </si>
  <si>
    <t>1700 libras</t>
  </si>
  <si>
    <t>1200 libras</t>
  </si>
  <si>
    <t>r7: 0.3a+0.3n+0.4c&gt;=1000</t>
  </si>
  <si>
    <t xml:space="preserve">No pasa nada, y la mezcla se queda igual. </t>
  </si>
  <si>
    <t>Dual</t>
  </si>
  <si>
    <r>
      <t>r1: -a &gt;=</t>
    </r>
    <r>
      <rPr>
        <sz val="11"/>
        <color theme="1"/>
        <rFont val="Calibri"/>
        <family val="2"/>
      </rPr>
      <t xml:space="preserve"> -3000</t>
    </r>
  </si>
  <si>
    <t>r2: -n &gt;= -2000</t>
  </si>
  <si>
    <t>Z = -3000a -2000b + 2150c + 1650d + 1200e + 1000f + 500g + 1500h</t>
  </si>
  <si>
    <t>b</t>
  </si>
  <si>
    <t>d</t>
  </si>
  <si>
    <t>e</t>
  </si>
  <si>
    <t>f</t>
  </si>
  <si>
    <t>g</t>
  </si>
  <si>
    <t>h</t>
  </si>
  <si>
    <t xml:space="preserve">Max Z </t>
  </si>
  <si>
    <t>r1: -a + c + 0.45f +.3g +.2h &lt;= .85</t>
  </si>
  <si>
    <t>r2: -b + d + .45f + .3g + .2h &lt;= .65</t>
  </si>
  <si>
    <t>r3: e + .1f + .4g + .6h &lt;= .35</t>
  </si>
  <si>
    <t>r4, r5, r6, r7, r8, r9, r10, r11: a,b,c,d,e,f,g,h &gt;=  0</t>
  </si>
  <si>
    <t>z</t>
  </si>
  <si>
    <t>d=</t>
  </si>
  <si>
    <t>e=</t>
  </si>
  <si>
    <t>f=</t>
  </si>
  <si>
    <t>g=</t>
  </si>
  <si>
    <t>h=</t>
  </si>
  <si>
    <t>Worksheet: [Ejercicio-Sensibilidad.xlsx]f)</t>
  </si>
  <si>
    <t>Report Created: 10/15/2023 9:23:49 PM</t>
  </si>
  <si>
    <t>$D$5</t>
  </si>
  <si>
    <t>$E$5</t>
  </si>
  <si>
    <t>s.a. b</t>
  </si>
  <si>
    <t>$F$5</t>
  </si>
  <si>
    <t>$G$5</t>
  </si>
  <si>
    <t>s.a. d</t>
  </si>
  <si>
    <t>$H$5</t>
  </si>
  <si>
    <t>s.a. e</t>
  </si>
  <si>
    <t>$I$5</t>
  </si>
  <si>
    <t>s.a. f</t>
  </si>
  <si>
    <t>$J$5</t>
  </si>
  <si>
    <t>s.a. g</t>
  </si>
  <si>
    <t>$K$5</t>
  </si>
  <si>
    <t>s.a. h</t>
  </si>
  <si>
    <t>$C$6</t>
  </si>
  <si>
    <t>r1: -a + c + 0.45f +.3g +.2h &lt;= .85 z</t>
  </si>
  <si>
    <t>r2: -b + d + .45f + .3g + .2h &lt;= .65 z</t>
  </si>
  <si>
    <t>r3: e + .1f + .4g + .6h &lt;= .35 z</t>
  </si>
  <si>
    <t>&lt;=b&lt;=</t>
  </si>
  <si>
    <t>&lt;=d&lt;=</t>
  </si>
  <si>
    <t>&lt;=e&lt;=</t>
  </si>
  <si>
    <t>&lt;=f&lt;=</t>
  </si>
  <si>
    <t>&lt;=g&lt;=</t>
  </si>
  <si>
    <t>&lt;=h&lt;=</t>
  </si>
  <si>
    <t xml:space="preserve">Vemos que obtenemos los mismos valores. Solo que negados . </t>
  </si>
  <si>
    <t xml:space="preserve">Tambien vemos que las restricciones nos dan el valor de las variables y viceversa.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</si>
</sst>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BE5F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12" fontId="0" fillId="4" borderId="6" xfId="0" applyNumberForma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1" fontId="0" fillId="4" borderId="10" xfId="0" applyNumberFormat="1" applyFill="1" applyBorder="1" applyAlignment="1">
      <alignment horizontal="center" wrapText="1"/>
    </xf>
    <xf numFmtId="0" fontId="2" fillId="3" borderId="0" xfId="2"/>
    <xf numFmtId="1" fontId="0" fillId="0" borderId="0" xfId="0" applyNumberFormat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12" fontId="0" fillId="4" borderId="12" xfId="0" applyNumberForma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1" fontId="0" fillId="4" borderId="16" xfId="0" applyNumberFormat="1" applyFill="1" applyBorder="1" applyAlignment="1">
      <alignment horizontal="center" wrapText="1"/>
    </xf>
    <xf numFmtId="0" fontId="3" fillId="4" borderId="17" xfId="0" applyFont="1" applyFill="1" applyBorder="1" applyAlignment="1">
      <alignment horizontal="center" wrapText="1"/>
    </xf>
    <xf numFmtId="12" fontId="0" fillId="4" borderId="18" xfId="0" applyNumberForma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164" fontId="0" fillId="4" borderId="16" xfId="0" applyNumberFormat="1" applyFill="1" applyBorder="1" applyAlignment="1">
      <alignment horizontal="center" wrapText="1"/>
    </xf>
    <xf numFmtId="165" fontId="0" fillId="4" borderId="18" xfId="0" applyNumberFormat="1" applyFill="1" applyBorder="1" applyAlignment="1">
      <alignment horizontal="center" wrapText="1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25CE-B531-4913-BAEF-9D29AF1A10EB}">
  <dimension ref="A1:I30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1" max="1" width="33.5703125" bestFit="1" customWidth="1"/>
    <col min="9" max="9" width="12.57031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ht="15.75" thickBot="1" x14ac:dyDescent="0.3"/>
    <row r="6" spans="1:9" ht="15.75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</row>
    <row r="7" spans="1:9" ht="15.75" thickBot="1" x14ac:dyDescent="0.3">
      <c r="A7" t="s">
        <v>9</v>
      </c>
      <c r="C7" s="17">
        <f>0.85*D7+0.65*E7+0.35*F7</f>
        <v>3331.6666666666665</v>
      </c>
      <c r="D7">
        <v>2150</v>
      </c>
      <c r="E7">
        <v>1650</v>
      </c>
      <c r="F7">
        <v>1233.3333333333333</v>
      </c>
      <c r="H7" s="10" t="s">
        <v>78</v>
      </c>
      <c r="I7" s="11" t="s">
        <v>80</v>
      </c>
    </row>
    <row r="8" spans="1:9" ht="15.75" thickBot="1" x14ac:dyDescent="0.3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9" x14ac:dyDescent="0.25">
      <c r="A9" t="s">
        <v>5</v>
      </c>
      <c r="C9">
        <f>E7</f>
        <v>1650</v>
      </c>
      <c r="D9">
        <v>2000</v>
      </c>
      <c r="H9" s="12"/>
      <c r="I9" s="13"/>
    </row>
    <row r="10" spans="1:9" x14ac:dyDescent="0.25">
      <c r="A10" t="s">
        <v>7</v>
      </c>
      <c r="C10">
        <f>D7</f>
        <v>2150</v>
      </c>
      <c r="D10">
        <v>2150</v>
      </c>
      <c r="H10" s="12"/>
      <c r="I10" s="14"/>
    </row>
    <row r="11" spans="1:9" x14ac:dyDescent="0.25">
      <c r="A11" t="s">
        <v>8</v>
      </c>
      <c r="C11">
        <f>E7</f>
        <v>1650</v>
      </c>
      <c r="D11">
        <v>1650</v>
      </c>
      <c r="H11" s="12"/>
      <c r="I11" s="14"/>
    </row>
    <row r="12" spans="1:9" x14ac:dyDescent="0.25">
      <c r="A12" t="s">
        <v>10</v>
      </c>
      <c r="C12">
        <f>F7</f>
        <v>1233.3333333333333</v>
      </c>
      <c r="D12">
        <v>1200</v>
      </c>
    </row>
    <row r="13" spans="1:9" x14ac:dyDescent="0.25">
      <c r="A13" t="s">
        <v>11</v>
      </c>
      <c r="C13">
        <f>0.45*D7+0.45*E7+0.1*F7</f>
        <v>1833.3333333333333</v>
      </c>
      <c r="D13">
        <v>1000</v>
      </c>
    </row>
    <row r="14" spans="1:9" x14ac:dyDescent="0.25">
      <c r="A14" t="s">
        <v>12</v>
      </c>
      <c r="C14">
        <f>0.3*D7+0.3*E7+0.4*F7</f>
        <v>1633.3333333333333</v>
      </c>
      <c r="D14">
        <v>500</v>
      </c>
    </row>
    <row r="15" spans="1:9" x14ac:dyDescent="0.25">
      <c r="A15" t="s">
        <v>13</v>
      </c>
      <c r="C15">
        <f>0.2*D7+0.2*E7+0.6*F7</f>
        <v>1500</v>
      </c>
      <c r="D15">
        <v>1500</v>
      </c>
    </row>
    <row r="16" spans="1:9" x14ac:dyDescent="0.25">
      <c r="A16" t="s">
        <v>18</v>
      </c>
    </row>
    <row r="20" spans="1:3" x14ac:dyDescent="0.25">
      <c r="A20" t="s">
        <v>6</v>
      </c>
      <c r="C20" t="s">
        <v>95</v>
      </c>
    </row>
    <row r="21" spans="1:3" x14ac:dyDescent="0.25">
      <c r="A21" t="s">
        <v>9</v>
      </c>
    </row>
    <row r="22" spans="1:3" x14ac:dyDescent="0.25">
      <c r="A22" t="s">
        <v>93</v>
      </c>
      <c r="B22" t="s">
        <v>15</v>
      </c>
      <c r="C22" t="s">
        <v>103</v>
      </c>
    </row>
    <row r="23" spans="1:3" x14ac:dyDescent="0.25">
      <c r="A23" t="s">
        <v>94</v>
      </c>
      <c r="B23" t="s">
        <v>96</v>
      </c>
      <c r="C23" t="s">
        <v>104</v>
      </c>
    </row>
    <row r="24" spans="1:3" x14ac:dyDescent="0.25">
      <c r="A24" t="s">
        <v>7</v>
      </c>
      <c r="B24" t="s">
        <v>17</v>
      </c>
      <c r="C24" t="s">
        <v>105</v>
      </c>
    </row>
    <row r="25" spans="1:3" x14ac:dyDescent="0.25">
      <c r="A25" t="s">
        <v>8</v>
      </c>
      <c r="B25" t="s">
        <v>97</v>
      </c>
    </row>
    <row r="26" spans="1:3" x14ac:dyDescent="0.25">
      <c r="A26" t="s">
        <v>10</v>
      </c>
      <c r="B26" t="s">
        <v>98</v>
      </c>
    </row>
    <row r="27" spans="1:3" x14ac:dyDescent="0.25">
      <c r="A27" t="s">
        <v>11</v>
      </c>
      <c r="B27" t="s">
        <v>99</v>
      </c>
    </row>
    <row r="28" spans="1:3" x14ac:dyDescent="0.25">
      <c r="A28" t="s">
        <v>12</v>
      </c>
      <c r="B28" t="s">
        <v>100</v>
      </c>
    </row>
    <row r="29" spans="1:3" x14ac:dyDescent="0.25">
      <c r="A29" t="s">
        <v>13</v>
      </c>
      <c r="B29" t="s">
        <v>101</v>
      </c>
    </row>
    <row r="30" spans="1:3" x14ac:dyDescent="0.25">
      <c r="A3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DC81-6978-4A94-952A-E6D66AACCA5A}">
  <dimension ref="A1:L23"/>
  <sheetViews>
    <sheetView showGridLines="0" workbookViewId="0">
      <selection activeCell="L17" sqref="L17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6.42578125" bestFit="1" customWidth="1"/>
    <col min="4" max="5" width="12" bestFit="1" customWidth="1"/>
    <col min="6" max="6" width="10.85546875" bestFit="1" customWidth="1"/>
    <col min="7" max="8" width="12" bestFit="1" customWidth="1"/>
    <col min="10" max="10" width="9.140625" customWidth="1"/>
  </cols>
  <sheetData>
    <row r="1" spans="1:12" x14ac:dyDescent="0.25">
      <c r="A1" s="1" t="s">
        <v>48</v>
      </c>
    </row>
    <row r="2" spans="1:12" x14ac:dyDescent="0.25">
      <c r="A2" s="1" t="s">
        <v>19</v>
      </c>
    </row>
    <row r="3" spans="1:12" x14ac:dyDescent="0.25">
      <c r="A3" s="1" t="s">
        <v>20</v>
      </c>
    </row>
    <row r="6" spans="1:12" ht="15.75" thickBot="1" x14ac:dyDescent="0.3">
      <c r="A6" t="s">
        <v>23</v>
      </c>
    </row>
    <row r="7" spans="1:12" x14ac:dyDescent="0.25">
      <c r="B7" s="4"/>
      <c r="C7" s="4"/>
      <c r="D7" s="4" t="s">
        <v>49</v>
      </c>
      <c r="E7" s="4" t="s">
        <v>51</v>
      </c>
      <c r="F7" s="4" t="s">
        <v>53</v>
      </c>
      <c r="G7" s="4" t="s">
        <v>55</v>
      </c>
      <c r="H7" s="4" t="s">
        <v>55</v>
      </c>
    </row>
    <row r="8" spans="1:12" ht="15.75" thickBot="1" x14ac:dyDescent="0.3">
      <c r="B8" s="5" t="s">
        <v>21</v>
      </c>
      <c r="C8" s="5" t="s">
        <v>22</v>
      </c>
      <c r="D8" s="5" t="s">
        <v>50</v>
      </c>
      <c r="E8" s="5" t="s">
        <v>52</v>
      </c>
      <c r="F8" s="5" t="s">
        <v>54</v>
      </c>
      <c r="G8" s="5" t="s">
        <v>56</v>
      </c>
      <c r="H8" s="5" t="s">
        <v>57</v>
      </c>
    </row>
    <row r="9" spans="1:12" x14ac:dyDescent="0.25">
      <c r="B9" s="3" t="s">
        <v>26</v>
      </c>
      <c r="C9" s="3" t="s">
        <v>27</v>
      </c>
      <c r="D9" s="3">
        <v>2150</v>
      </c>
      <c r="E9" s="3">
        <v>0</v>
      </c>
      <c r="F9" s="3">
        <v>0.85</v>
      </c>
      <c r="G9" s="3">
        <v>1E+30</v>
      </c>
      <c r="H9" s="3">
        <v>0.73333333333333317</v>
      </c>
      <c r="J9" s="6">
        <f>F9-H9</f>
        <v>0.11666666666666681</v>
      </c>
      <c r="K9" s="7" t="s">
        <v>62</v>
      </c>
      <c r="L9" s="6">
        <f>F9+G9</f>
        <v>1E+30</v>
      </c>
    </row>
    <row r="10" spans="1:12" x14ac:dyDescent="0.25">
      <c r="B10" s="3" t="s">
        <v>28</v>
      </c>
      <c r="C10" s="3" t="s">
        <v>29</v>
      </c>
      <c r="D10" s="3">
        <v>1650</v>
      </c>
      <c r="E10" s="3">
        <v>0</v>
      </c>
      <c r="F10" s="3">
        <v>0.65</v>
      </c>
      <c r="G10" s="3">
        <v>1E+30</v>
      </c>
      <c r="H10" s="3">
        <v>0.53333333333333321</v>
      </c>
      <c r="J10" s="6">
        <f>F10-H10</f>
        <v>0.11666666666666681</v>
      </c>
      <c r="K10" s="7" t="s">
        <v>63</v>
      </c>
      <c r="L10" s="6">
        <f>F10+G10</f>
        <v>1E+30</v>
      </c>
    </row>
    <row r="11" spans="1:12" ht="15.75" thickBot="1" x14ac:dyDescent="0.3">
      <c r="B11" s="2" t="s">
        <v>30</v>
      </c>
      <c r="C11" s="2" t="s">
        <v>31</v>
      </c>
      <c r="D11" s="2">
        <v>1233.3333333333333</v>
      </c>
      <c r="E11" s="2">
        <v>0</v>
      </c>
      <c r="F11" s="2">
        <v>0.35000000000000009</v>
      </c>
      <c r="G11" s="2">
        <v>1.5999999999999996</v>
      </c>
      <c r="H11" s="2">
        <v>0.35000000000000003</v>
      </c>
      <c r="J11" s="6">
        <f>F11-H11</f>
        <v>0</v>
      </c>
      <c r="K11" s="7" t="s">
        <v>64</v>
      </c>
      <c r="L11" s="6">
        <f>F11+G11</f>
        <v>1.9499999999999997</v>
      </c>
    </row>
    <row r="13" spans="1:12" ht="15.75" thickBot="1" x14ac:dyDescent="0.3">
      <c r="A13" t="s">
        <v>24</v>
      </c>
    </row>
    <row r="14" spans="1:12" x14ac:dyDescent="0.25">
      <c r="B14" s="4"/>
      <c r="C14" s="4"/>
      <c r="D14" s="4" t="s">
        <v>49</v>
      </c>
      <c r="E14" s="4" t="s">
        <v>58</v>
      </c>
      <c r="F14" s="4" t="s">
        <v>60</v>
      </c>
      <c r="G14" s="4" t="s">
        <v>55</v>
      </c>
      <c r="H14" s="4" t="s">
        <v>55</v>
      </c>
    </row>
    <row r="15" spans="1:12" ht="15.75" thickBot="1" x14ac:dyDescent="0.3">
      <c r="B15" s="5" t="s">
        <v>21</v>
      </c>
      <c r="C15" s="5" t="s">
        <v>22</v>
      </c>
      <c r="D15" s="5" t="s">
        <v>50</v>
      </c>
      <c r="E15" s="5" t="s">
        <v>59</v>
      </c>
      <c r="F15" s="5" t="s">
        <v>61</v>
      </c>
      <c r="G15" s="5" t="s">
        <v>56</v>
      </c>
      <c r="H15" s="5" t="s">
        <v>57</v>
      </c>
    </row>
    <row r="16" spans="1:12" x14ac:dyDescent="0.25">
      <c r="B16" s="3" t="s">
        <v>32</v>
      </c>
      <c r="C16" s="3" t="s">
        <v>33</v>
      </c>
      <c r="D16" s="3">
        <v>2150</v>
      </c>
      <c r="E16" s="3">
        <v>0.73333333333333317</v>
      </c>
      <c r="F16" s="3">
        <v>2150</v>
      </c>
      <c r="G16" s="3">
        <v>99.99999999999973</v>
      </c>
      <c r="H16" s="3">
        <v>2000</v>
      </c>
      <c r="J16" s="6">
        <f>F16-H16</f>
        <v>150</v>
      </c>
      <c r="K16" s="7" t="s">
        <v>67</v>
      </c>
      <c r="L16" s="6">
        <f>F16+G16</f>
        <v>2249.9999999999995</v>
      </c>
    </row>
    <row r="17" spans="2:12" x14ac:dyDescent="0.25">
      <c r="B17" s="3" t="s">
        <v>34</v>
      </c>
      <c r="C17" s="3" t="s">
        <v>35</v>
      </c>
      <c r="D17" s="3">
        <v>1650</v>
      </c>
      <c r="E17" s="3">
        <v>0.53333333333333321</v>
      </c>
      <c r="F17" s="3">
        <v>1650</v>
      </c>
      <c r="G17" s="3">
        <v>99.99999999999973</v>
      </c>
      <c r="H17" s="3">
        <v>1650</v>
      </c>
      <c r="J17" s="6">
        <f t="shared" ref="J17:J23" si="0">F17-H17</f>
        <v>0</v>
      </c>
      <c r="K17" s="7" t="s">
        <v>68</v>
      </c>
      <c r="L17" s="6">
        <f t="shared" ref="L17:L23" si="1">F17+G17</f>
        <v>1749.9999999999998</v>
      </c>
    </row>
    <row r="18" spans="2:12" x14ac:dyDescent="0.25">
      <c r="B18" s="3" t="s">
        <v>36</v>
      </c>
      <c r="C18" s="3" t="s">
        <v>37</v>
      </c>
      <c r="D18" s="3">
        <v>1233.3333333333333</v>
      </c>
      <c r="E18" s="3">
        <v>0</v>
      </c>
      <c r="F18" s="3">
        <v>1200</v>
      </c>
      <c r="G18" s="3">
        <v>33.333333333333243</v>
      </c>
      <c r="H18" s="3">
        <v>1E+30</v>
      </c>
      <c r="J18" s="6">
        <f t="shared" si="0"/>
        <v>-1E+30</v>
      </c>
      <c r="K18" s="7" t="s">
        <v>69</v>
      </c>
      <c r="L18" s="6">
        <f t="shared" si="1"/>
        <v>1233.3333333333333</v>
      </c>
    </row>
    <row r="19" spans="2:12" x14ac:dyDescent="0.25">
      <c r="B19" s="3" t="s">
        <v>38</v>
      </c>
      <c r="C19" s="3" t="s">
        <v>39</v>
      </c>
      <c r="D19" s="3">
        <v>1833.3333333333333</v>
      </c>
      <c r="E19" s="3">
        <v>0</v>
      </c>
      <c r="F19" s="3">
        <v>1000</v>
      </c>
      <c r="G19" s="3">
        <v>833.33333333333326</v>
      </c>
      <c r="H19" s="3">
        <v>1E+30</v>
      </c>
      <c r="J19" s="6">
        <f t="shared" si="0"/>
        <v>-1E+30</v>
      </c>
      <c r="K19" s="7" t="s">
        <v>70</v>
      </c>
      <c r="L19" s="6">
        <f t="shared" si="1"/>
        <v>1833.3333333333333</v>
      </c>
    </row>
    <row r="20" spans="2:12" x14ac:dyDescent="0.25">
      <c r="B20" s="3" t="s">
        <v>40</v>
      </c>
      <c r="C20" s="3" t="s">
        <v>41</v>
      </c>
      <c r="D20" s="3">
        <v>1633.3333333333333</v>
      </c>
      <c r="E20" s="3">
        <v>0</v>
      </c>
      <c r="F20" s="3">
        <v>500</v>
      </c>
      <c r="G20" s="3">
        <v>1133.3333333333333</v>
      </c>
      <c r="H20" s="3">
        <v>1E+30</v>
      </c>
      <c r="J20" s="6">
        <f t="shared" si="0"/>
        <v>-1E+30</v>
      </c>
      <c r="K20" s="7" t="s">
        <v>71</v>
      </c>
      <c r="L20" s="6">
        <f t="shared" si="1"/>
        <v>1633.3333333333333</v>
      </c>
    </row>
    <row r="21" spans="2:12" x14ac:dyDescent="0.25">
      <c r="B21" s="3" t="s">
        <v>42</v>
      </c>
      <c r="C21" s="3" t="s">
        <v>43</v>
      </c>
      <c r="D21" s="3">
        <v>1500</v>
      </c>
      <c r="E21" s="3">
        <v>0.58333333333333337</v>
      </c>
      <c r="F21" s="3">
        <v>1500</v>
      </c>
      <c r="G21" s="3">
        <v>1E+30</v>
      </c>
      <c r="H21" s="3">
        <v>19.999999999999947</v>
      </c>
      <c r="J21" s="6">
        <f t="shared" si="0"/>
        <v>1480</v>
      </c>
      <c r="K21" s="7" t="s">
        <v>72</v>
      </c>
      <c r="L21" s="6">
        <f t="shared" si="1"/>
        <v>1E+30</v>
      </c>
    </row>
    <row r="22" spans="2:12" x14ac:dyDescent="0.25">
      <c r="B22" s="3" t="s">
        <v>44</v>
      </c>
      <c r="C22" s="3" t="s">
        <v>45</v>
      </c>
      <c r="D22" s="3">
        <v>2150</v>
      </c>
      <c r="E22" s="3">
        <v>0</v>
      </c>
      <c r="F22" s="3">
        <v>3000</v>
      </c>
      <c r="G22" s="3">
        <v>1E+30</v>
      </c>
      <c r="H22" s="3">
        <v>850</v>
      </c>
      <c r="J22" s="6">
        <f t="shared" si="0"/>
        <v>2150</v>
      </c>
      <c r="K22" s="7" t="s">
        <v>65</v>
      </c>
      <c r="L22" s="6">
        <f t="shared" si="1"/>
        <v>1E+30</v>
      </c>
    </row>
    <row r="23" spans="2:12" ht="15.75" thickBot="1" x14ac:dyDescent="0.3">
      <c r="B23" s="2" t="s">
        <v>46</v>
      </c>
      <c r="C23" s="2" t="s">
        <v>47</v>
      </c>
      <c r="D23" s="2">
        <v>1650</v>
      </c>
      <c r="E23" s="2">
        <v>0</v>
      </c>
      <c r="F23" s="2">
        <v>2000</v>
      </c>
      <c r="G23" s="2">
        <v>1E+30</v>
      </c>
      <c r="H23" s="2">
        <v>350</v>
      </c>
      <c r="J23" s="6">
        <f t="shared" si="0"/>
        <v>1650</v>
      </c>
      <c r="K23" s="7" t="s">
        <v>66</v>
      </c>
      <c r="L23" s="6">
        <f t="shared" si="1"/>
        <v>1E+30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CA39-115D-4271-A929-1FF5224E7971}">
  <dimension ref="A1:K17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33.28515625" bestFit="1" customWidth="1"/>
    <col min="9" max="9" width="10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ht="15.75" thickBot="1" x14ac:dyDescent="0.3"/>
    <row r="6" spans="1:11" ht="15.75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  <c r="K6" t="s">
        <v>82</v>
      </c>
    </row>
    <row r="7" spans="1:11" ht="15.75" thickBot="1" x14ac:dyDescent="0.3">
      <c r="A7" t="s">
        <v>9</v>
      </c>
      <c r="C7" s="17">
        <f>0.85*D7+0.65*E7+0.35*F7</f>
        <v>3331.6666666666661</v>
      </c>
      <c r="D7">
        <v>2150</v>
      </c>
      <c r="E7">
        <v>1650</v>
      </c>
      <c r="F7">
        <v>1233.333333333331</v>
      </c>
      <c r="H7" s="10" t="s">
        <v>78</v>
      </c>
      <c r="I7" s="11" t="s">
        <v>80</v>
      </c>
    </row>
    <row r="8" spans="1:11" ht="15.75" thickBot="1" x14ac:dyDescent="0.3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11" x14ac:dyDescent="0.25">
      <c r="A9" t="s">
        <v>5</v>
      </c>
      <c r="C9">
        <f>E7</f>
        <v>1650</v>
      </c>
      <c r="D9">
        <v>2000</v>
      </c>
    </row>
    <row r="10" spans="1:11" x14ac:dyDescent="0.25">
      <c r="A10" t="s">
        <v>7</v>
      </c>
      <c r="C10">
        <f>D7</f>
        <v>2150</v>
      </c>
      <c r="D10">
        <v>2150</v>
      </c>
    </row>
    <row r="11" spans="1:11" x14ac:dyDescent="0.25">
      <c r="A11" t="s">
        <v>8</v>
      </c>
      <c r="C11">
        <f>E7</f>
        <v>1650</v>
      </c>
      <c r="D11">
        <v>1650</v>
      </c>
    </row>
    <row r="12" spans="1:11" x14ac:dyDescent="0.25">
      <c r="A12" t="s">
        <v>10</v>
      </c>
      <c r="C12">
        <f>F7</f>
        <v>1233.333333333331</v>
      </c>
      <c r="D12">
        <v>1200</v>
      </c>
    </row>
    <row r="13" spans="1:11" x14ac:dyDescent="0.25">
      <c r="A13" t="s">
        <v>11</v>
      </c>
      <c r="C13">
        <f>0.45*D7+0.45*E7+0.1*F7</f>
        <v>1833.333333333333</v>
      </c>
      <c r="D13">
        <v>1000</v>
      </c>
    </row>
    <row r="14" spans="1:11" x14ac:dyDescent="0.25">
      <c r="A14" t="s">
        <v>12</v>
      </c>
      <c r="C14">
        <f>0.3*D7+0.3*E7+0.4*F7</f>
        <v>1633.3333333333323</v>
      </c>
      <c r="D14">
        <v>500</v>
      </c>
    </row>
    <row r="15" spans="1:11" x14ac:dyDescent="0.25">
      <c r="A15" t="s">
        <v>13</v>
      </c>
      <c r="C15">
        <f>0.2*D7+0.2*E7+0.6*F7</f>
        <v>1499.9999999999986</v>
      </c>
      <c r="D15">
        <v>1500</v>
      </c>
    </row>
    <row r="16" spans="1:11" x14ac:dyDescent="0.25">
      <c r="A16" t="s">
        <v>73</v>
      </c>
      <c r="C16">
        <f>F7</f>
        <v>1233.333333333331</v>
      </c>
      <c r="D16">
        <v>2100</v>
      </c>
    </row>
    <row r="17" spans="1:1" x14ac:dyDescent="0.25">
      <c r="A1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543-1662-4AEB-8F32-4DF4997FC7AC}">
  <dimension ref="A1:I16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33.28515625" bestFit="1" customWidth="1"/>
    <col min="9" max="9" width="12.42578125" customWidth="1"/>
  </cols>
  <sheetData>
    <row r="1" spans="1:9" ht="15" customHeight="1" x14ac:dyDescent="0.25">
      <c r="A1" t="s">
        <v>0</v>
      </c>
    </row>
    <row r="2" spans="1:9" ht="15" customHeight="1" x14ac:dyDescent="0.25">
      <c r="A2" t="s">
        <v>1</v>
      </c>
    </row>
    <row r="3" spans="1:9" ht="15" customHeight="1" x14ac:dyDescent="0.25">
      <c r="A3" t="s">
        <v>2</v>
      </c>
    </row>
    <row r="4" spans="1:9" ht="15" customHeight="1" x14ac:dyDescent="0.25">
      <c r="A4" t="s">
        <v>3</v>
      </c>
    </row>
    <row r="5" spans="1:9" ht="15" customHeight="1" thickBot="1" x14ac:dyDescent="0.3"/>
    <row r="6" spans="1:9" ht="15" customHeight="1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87</v>
      </c>
    </row>
    <row r="7" spans="1:9" ht="15" customHeight="1" thickBot="1" x14ac:dyDescent="0.3">
      <c r="A7" t="s">
        <v>9</v>
      </c>
      <c r="C7" s="17">
        <f>0.85*D7+0.65*E7+0.35*F7</f>
        <v>3395</v>
      </c>
      <c r="D7">
        <v>2200</v>
      </c>
      <c r="E7">
        <v>1700</v>
      </c>
      <c r="F7">
        <v>1199.9999999999995</v>
      </c>
      <c r="H7" s="10" t="s">
        <v>78</v>
      </c>
      <c r="I7" s="11" t="s">
        <v>88</v>
      </c>
    </row>
    <row r="8" spans="1:9" ht="15" customHeight="1" thickBot="1" x14ac:dyDescent="0.3">
      <c r="A8" t="s">
        <v>4</v>
      </c>
      <c r="C8">
        <f>D7</f>
        <v>2200</v>
      </c>
      <c r="D8">
        <v>3000</v>
      </c>
      <c r="H8" s="15" t="s">
        <v>77</v>
      </c>
      <c r="I8" s="16" t="s">
        <v>89</v>
      </c>
    </row>
    <row r="9" spans="1:9" ht="15" customHeight="1" x14ac:dyDescent="0.25">
      <c r="A9" t="s">
        <v>5</v>
      </c>
      <c r="C9">
        <f>E7</f>
        <v>1700</v>
      </c>
      <c r="D9">
        <v>2000</v>
      </c>
    </row>
    <row r="10" spans="1:9" ht="15" customHeight="1" x14ac:dyDescent="0.25">
      <c r="A10" t="s">
        <v>83</v>
      </c>
      <c r="C10">
        <f>D7</f>
        <v>2200</v>
      </c>
      <c r="D10">
        <v>2200</v>
      </c>
    </row>
    <row r="11" spans="1:9" ht="15" customHeight="1" x14ac:dyDescent="0.25">
      <c r="A11" t="s">
        <v>84</v>
      </c>
      <c r="C11">
        <f>E7</f>
        <v>1700</v>
      </c>
      <c r="D11">
        <v>1700</v>
      </c>
    </row>
    <row r="12" spans="1:9" ht="15" customHeight="1" x14ac:dyDescent="0.25">
      <c r="A12" t="s">
        <v>85</v>
      </c>
      <c r="C12">
        <f>F7</f>
        <v>1199.9999999999995</v>
      </c>
      <c r="D12">
        <v>1100</v>
      </c>
    </row>
    <row r="13" spans="1:9" ht="15" customHeight="1" x14ac:dyDescent="0.25">
      <c r="A13" t="s">
        <v>86</v>
      </c>
      <c r="C13">
        <f>0.5*D7+0.5*E7</f>
        <v>1950</v>
      </c>
      <c r="D13">
        <v>1000</v>
      </c>
    </row>
    <row r="14" spans="1:9" ht="15" customHeight="1" x14ac:dyDescent="0.25">
      <c r="A14" t="s">
        <v>12</v>
      </c>
      <c r="C14">
        <f>0.3*D7+0.3*E7+0.4*F7</f>
        <v>1649.9999999999998</v>
      </c>
      <c r="D14">
        <v>500</v>
      </c>
    </row>
    <row r="15" spans="1:9" ht="15" customHeight="1" x14ac:dyDescent="0.25">
      <c r="A15" t="s">
        <v>13</v>
      </c>
      <c r="C15">
        <f>0.2*D7+0.2*E7+0.6*F7</f>
        <v>1499.9999999999995</v>
      </c>
      <c r="D15">
        <v>1500</v>
      </c>
    </row>
    <row r="16" spans="1:9" ht="15" customHeight="1" x14ac:dyDescent="0.25">
      <c r="A1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2D5D-A7B1-456E-95AD-330879A153B5}">
  <dimension ref="A1:K1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33.28515625" bestFit="1" customWidth="1"/>
    <col min="9" max="9" width="10.28515625" bestFit="1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thickBot="1" x14ac:dyDescent="0.3"/>
    <row r="6" spans="1:11" ht="15" customHeight="1" thickBot="1" x14ac:dyDescent="0.3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  <c r="K6" t="s">
        <v>91</v>
      </c>
    </row>
    <row r="7" spans="1:11" ht="15" customHeight="1" thickBot="1" x14ac:dyDescent="0.3">
      <c r="A7" t="s">
        <v>9</v>
      </c>
      <c r="C7" s="17">
        <f>0.85*D7+0.65*E7+0.35*F7</f>
        <v>3331.6666666666661</v>
      </c>
      <c r="D7">
        <v>2150</v>
      </c>
      <c r="E7">
        <v>1650</v>
      </c>
      <c r="F7">
        <v>1233.3333333333319</v>
      </c>
      <c r="H7" s="10" t="s">
        <v>78</v>
      </c>
      <c r="I7" s="11" t="s">
        <v>80</v>
      </c>
    </row>
    <row r="8" spans="1:11" ht="15" customHeight="1" thickBot="1" x14ac:dyDescent="0.3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11" ht="15" customHeight="1" x14ac:dyDescent="0.25">
      <c r="A9" t="s">
        <v>5</v>
      </c>
      <c r="C9">
        <f>E7</f>
        <v>1650</v>
      </c>
      <c r="D9">
        <v>2000</v>
      </c>
      <c r="H9" s="12"/>
      <c r="I9" s="13"/>
    </row>
    <row r="10" spans="1:11" ht="15" customHeight="1" x14ac:dyDescent="0.25">
      <c r="A10" t="s">
        <v>7</v>
      </c>
      <c r="C10">
        <f>D7</f>
        <v>2150</v>
      </c>
      <c r="D10">
        <v>2150</v>
      </c>
      <c r="H10" s="12"/>
      <c r="I10" s="14"/>
    </row>
    <row r="11" spans="1:11" ht="15" customHeight="1" x14ac:dyDescent="0.25">
      <c r="A11" t="s">
        <v>8</v>
      </c>
      <c r="C11">
        <f>E7</f>
        <v>1650</v>
      </c>
      <c r="D11">
        <v>1650</v>
      </c>
      <c r="H11" s="12"/>
      <c r="I11" s="14"/>
    </row>
    <row r="12" spans="1:11" ht="15" customHeight="1" x14ac:dyDescent="0.25">
      <c r="A12" t="s">
        <v>10</v>
      </c>
      <c r="C12">
        <f>F7</f>
        <v>1233.3333333333319</v>
      </c>
      <c r="D12">
        <v>1200</v>
      </c>
    </row>
    <row r="13" spans="1:11" ht="15" customHeight="1" x14ac:dyDescent="0.25">
      <c r="A13" t="s">
        <v>11</v>
      </c>
      <c r="C13">
        <f>0.45*D7+0.45*E7+0.1*F7</f>
        <v>1833.3333333333333</v>
      </c>
      <c r="D13">
        <v>1000</v>
      </c>
    </row>
    <row r="14" spans="1:11" ht="15" customHeight="1" x14ac:dyDescent="0.25">
      <c r="A14" t="s">
        <v>90</v>
      </c>
      <c r="C14">
        <f>0.3*D7+0.3*E7+0.4*F7</f>
        <v>1633.3333333333328</v>
      </c>
      <c r="D14">
        <v>1000</v>
      </c>
    </row>
    <row r="15" spans="1:11" ht="15" customHeight="1" x14ac:dyDescent="0.25">
      <c r="A15" t="s">
        <v>13</v>
      </c>
      <c r="C15">
        <f>0.2*D7+0.2*E7+0.6*F7</f>
        <v>1499.9999999999991</v>
      </c>
      <c r="D15">
        <v>1500</v>
      </c>
    </row>
    <row r="16" spans="1:11" ht="15" customHeight="1" x14ac:dyDescent="0.25">
      <c r="A1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AFE2-2A31-4F3A-A62C-96BE09184672}">
  <dimension ref="A1:N13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57.5703125" bestFit="1" customWidth="1"/>
    <col min="14" max="14" width="22" customWidth="1"/>
  </cols>
  <sheetData>
    <row r="1" spans="1:14" ht="15" customHeight="1" x14ac:dyDescent="0.25">
      <c r="A1" t="s">
        <v>92</v>
      </c>
    </row>
    <row r="2" spans="1:14" ht="15" customHeight="1" x14ac:dyDescent="0.25"/>
    <row r="3" spans="1:14" ht="15" customHeight="1" thickBot="1" x14ac:dyDescent="0.3">
      <c r="A3" t="s">
        <v>102</v>
      </c>
    </row>
    <row r="4" spans="1:14" ht="15" customHeight="1" thickBot="1" x14ac:dyDescent="0.3">
      <c r="A4" t="s">
        <v>95</v>
      </c>
      <c r="C4" t="s">
        <v>107</v>
      </c>
      <c r="D4" t="s">
        <v>15</v>
      </c>
      <c r="E4" t="s">
        <v>96</v>
      </c>
      <c r="F4" t="s">
        <v>17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M4" s="19" t="s">
        <v>75</v>
      </c>
      <c r="N4" s="20">
        <v>0</v>
      </c>
    </row>
    <row r="5" spans="1:14" ht="15" customHeight="1" thickBot="1" x14ac:dyDescent="0.3">
      <c r="A5" t="s">
        <v>9</v>
      </c>
      <c r="C5" s="17">
        <f>-3000*D5-2000*E5+2150*F5+1650*G5+1200*H5+1000*I5+500*J5+1500*K5</f>
        <v>3331.666666666667</v>
      </c>
      <c r="D5">
        <v>0</v>
      </c>
      <c r="E5">
        <v>0</v>
      </c>
      <c r="F5">
        <v>0.73333333333333328</v>
      </c>
      <c r="G5">
        <v>0.53333333333333344</v>
      </c>
      <c r="H5">
        <v>0</v>
      </c>
      <c r="I5">
        <v>0</v>
      </c>
      <c r="J5">
        <v>0</v>
      </c>
      <c r="K5">
        <v>0.58333333333333326</v>
      </c>
      <c r="M5" s="21" t="s">
        <v>76</v>
      </c>
      <c r="N5" s="22">
        <v>0</v>
      </c>
    </row>
    <row r="6" spans="1:14" ht="15" customHeight="1" thickBot="1" x14ac:dyDescent="0.3">
      <c r="A6" t="s">
        <v>103</v>
      </c>
      <c r="C6">
        <f>-D5+F5+0.45*I5+0.3*J5+0.2*K5</f>
        <v>0.85</v>
      </c>
      <c r="D6">
        <v>0.85</v>
      </c>
      <c r="M6" s="23" t="s">
        <v>77</v>
      </c>
      <c r="N6" s="28">
        <v>0.73333333333333328</v>
      </c>
    </row>
    <row r="7" spans="1:14" ht="15" customHeight="1" thickBot="1" x14ac:dyDescent="0.3">
      <c r="A7" t="s">
        <v>104</v>
      </c>
      <c r="C7">
        <f>-E5+G5+0.45*I5+0.3*J5+0.2*K5</f>
        <v>0.65000000000000013</v>
      </c>
      <c r="D7">
        <v>0.65</v>
      </c>
      <c r="M7" s="25" t="s">
        <v>108</v>
      </c>
      <c r="N7" s="29">
        <v>0.53333333333333344</v>
      </c>
    </row>
    <row r="8" spans="1:14" ht="15" customHeight="1" thickBot="1" x14ac:dyDescent="0.3">
      <c r="A8" t="s">
        <v>105</v>
      </c>
      <c r="C8">
        <f>H5+0.1*I5+0.4*J5+0.6*K5</f>
        <v>0.34999999999999992</v>
      </c>
      <c r="D8">
        <v>0.35</v>
      </c>
      <c r="M8" s="21" t="s">
        <v>109</v>
      </c>
      <c r="N8" s="22">
        <v>0</v>
      </c>
    </row>
    <row r="9" spans="1:14" ht="15" customHeight="1" thickBot="1" x14ac:dyDescent="0.3">
      <c r="A9" t="s">
        <v>106</v>
      </c>
      <c r="M9" s="23" t="s">
        <v>110</v>
      </c>
      <c r="N9" s="24">
        <v>0</v>
      </c>
    </row>
    <row r="10" spans="1:14" ht="15" customHeight="1" thickBot="1" x14ac:dyDescent="0.3">
      <c r="M10" s="25" t="s">
        <v>111</v>
      </c>
      <c r="N10" s="26">
        <v>0</v>
      </c>
    </row>
    <row r="11" spans="1:14" ht="15" customHeight="1" thickBot="1" x14ac:dyDescent="0.3">
      <c r="M11" s="23" t="s">
        <v>112</v>
      </c>
      <c r="N11" s="27">
        <v>0.58333333333333326</v>
      </c>
    </row>
    <row r="12" spans="1:14" ht="15" customHeight="1" x14ac:dyDescent="0.25">
      <c r="M12" s="12"/>
      <c r="N12" s="18"/>
    </row>
    <row r="13" spans="1:14" ht="1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83F-03F4-4C80-A5C8-22E7E457F99E}">
  <dimension ref="A1:N23"/>
  <sheetViews>
    <sheetView showGridLines="0" workbookViewId="0">
      <selection activeCell="L9" sqref="L9"/>
    </sheetView>
  </sheetViews>
  <sheetFormatPr baseColWidth="10" defaultColWidth="9.140625" defaultRowHeight="15" x14ac:dyDescent="0.25"/>
  <cols>
    <col min="1" max="1" width="2.28515625" customWidth="1"/>
    <col min="2" max="2" width="5.28515625" bestFit="1" customWidth="1"/>
    <col min="3" max="3" width="30.140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14" x14ac:dyDescent="0.25">
      <c r="A1" s="1" t="s">
        <v>48</v>
      </c>
    </row>
    <row r="2" spans="1:14" x14ac:dyDescent="0.25">
      <c r="A2" s="1" t="s">
        <v>113</v>
      </c>
    </row>
    <row r="3" spans="1:14" x14ac:dyDescent="0.25">
      <c r="A3" s="1" t="s">
        <v>114</v>
      </c>
    </row>
    <row r="6" spans="1:14" ht="15.75" thickBot="1" x14ac:dyDescent="0.3">
      <c r="A6" t="s">
        <v>23</v>
      </c>
    </row>
    <row r="7" spans="1:14" x14ac:dyDescent="0.25">
      <c r="B7" s="4"/>
      <c r="C7" s="4"/>
      <c r="D7" s="4" t="s">
        <v>49</v>
      </c>
      <c r="E7" s="4" t="s">
        <v>51</v>
      </c>
      <c r="F7" s="4" t="s">
        <v>53</v>
      </c>
      <c r="G7" s="4" t="s">
        <v>55</v>
      </c>
      <c r="H7" s="4" t="s">
        <v>55</v>
      </c>
    </row>
    <row r="8" spans="1:14" ht="15.75" thickBot="1" x14ac:dyDescent="0.3">
      <c r="B8" s="5" t="s">
        <v>21</v>
      </c>
      <c r="C8" s="5" t="s">
        <v>22</v>
      </c>
      <c r="D8" s="5" t="s">
        <v>50</v>
      </c>
      <c r="E8" s="5" t="s">
        <v>52</v>
      </c>
      <c r="F8" s="5" t="s">
        <v>54</v>
      </c>
      <c r="G8" s="5" t="s">
        <v>56</v>
      </c>
      <c r="H8" s="5" t="s">
        <v>57</v>
      </c>
    </row>
    <row r="9" spans="1:14" x14ac:dyDescent="0.25">
      <c r="B9" s="3" t="s">
        <v>115</v>
      </c>
      <c r="C9" s="3" t="s">
        <v>27</v>
      </c>
      <c r="D9" s="3">
        <v>0</v>
      </c>
      <c r="E9" s="3">
        <v>-850</v>
      </c>
      <c r="F9" s="3">
        <v>-3000</v>
      </c>
      <c r="G9" s="3">
        <v>850</v>
      </c>
      <c r="H9" s="3">
        <v>1E+30</v>
      </c>
      <c r="J9" s="6">
        <f>F9-H9</f>
        <v>-1E+30</v>
      </c>
      <c r="K9" s="7" t="s">
        <v>62</v>
      </c>
      <c r="L9" s="6">
        <f>F9+G9</f>
        <v>-2150</v>
      </c>
      <c r="N9" t="s">
        <v>139</v>
      </c>
    </row>
    <row r="10" spans="1:14" x14ac:dyDescent="0.25">
      <c r="B10" s="3" t="s">
        <v>116</v>
      </c>
      <c r="C10" s="3" t="s">
        <v>117</v>
      </c>
      <c r="D10" s="3">
        <v>0</v>
      </c>
      <c r="E10" s="3">
        <v>-350</v>
      </c>
      <c r="F10" s="3">
        <v>-2000</v>
      </c>
      <c r="G10" s="3">
        <v>350</v>
      </c>
      <c r="H10" s="3">
        <v>1E+30</v>
      </c>
      <c r="J10" s="6">
        <f t="shared" ref="J10:J16" si="0">F10-H10</f>
        <v>-1E+30</v>
      </c>
      <c r="K10" s="7" t="s">
        <v>133</v>
      </c>
      <c r="L10" s="6">
        <f t="shared" ref="L10:L16" si="1">F10+G10</f>
        <v>-1650</v>
      </c>
    </row>
    <row r="11" spans="1:14" x14ac:dyDescent="0.25">
      <c r="B11" s="3" t="s">
        <v>118</v>
      </c>
      <c r="C11" s="3" t="s">
        <v>31</v>
      </c>
      <c r="D11" s="3">
        <v>0.73333333333333328</v>
      </c>
      <c r="E11" s="3">
        <v>0</v>
      </c>
      <c r="F11" s="3">
        <v>2150</v>
      </c>
      <c r="G11" s="3">
        <v>100.0000000000005</v>
      </c>
      <c r="H11" s="3">
        <v>2000.0000000000005</v>
      </c>
      <c r="J11" s="6">
        <f t="shared" si="0"/>
        <v>149.99999999999955</v>
      </c>
      <c r="K11" s="7" t="s">
        <v>64</v>
      </c>
      <c r="L11" s="6">
        <f t="shared" si="1"/>
        <v>2250.0000000000005</v>
      </c>
      <c r="N11" t="s">
        <v>140</v>
      </c>
    </row>
    <row r="12" spans="1:14" x14ac:dyDescent="0.25">
      <c r="B12" s="3" t="s">
        <v>119</v>
      </c>
      <c r="C12" s="3" t="s">
        <v>120</v>
      </c>
      <c r="D12" s="3">
        <v>0.53333333333333344</v>
      </c>
      <c r="E12" s="3">
        <v>0</v>
      </c>
      <c r="F12" s="3">
        <v>1650</v>
      </c>
      <c r="G12" s="3">
        <v>100.0000000000005</v>
      </c>
      <c r="H12" s="3">
        <v>1650</v>
      </c>
      <c r="J12" s="6">
        <f t="shared" si="0"/>
        <v>0</v>
      </c>
      <c r="K12" s="7" t="s">
        <v>134</v>
      </c>
      <c r="L12" s="6">
        <f t="shared" si="1"/>
        <v>1750.0000000000005</v>
      </c>
    </row>
    <row r="13" spans="1:14" x14ac:dyDescent="0.25">
      <c r="B13" s="3" t="s">
        <v>121</v>
      </c>
      <c r="C13" s="3" t="s">
        <v>122</v>
      </c>
      <c r="D13" s="3">
        <v>0</v>
      </c>
      <c r="E13" s="3">
        <v>-33.333333333333485</v>
      </c>
      <c r="F13" s="3">
        <v>1200</v>
      </c>
      <c r="G13" s="3">
        <v>33.333333333333485</v>
      </c>
      <c r="H13" s="3">
        <v>1E+30</v>
      </c>
      <c r="J13" s="6">
        <f t="shared" si="0"/>
        <v>-1E+30</v>
      </c>
      <c r="K13" s="7" t="s">
        <v>135</v>
      </c>
      <c r="L13" s="6">
        <f t="shared" si="1"/>
        <v>1233.3333333333335</v>
      </c>
    </row>
    <row r="14" spans="1:14" x14ac:dyDescent="0.25">
      <c r="B14" s="3" t="s">
        <v>123</v>
      </c>
      <c r="C14" s="3" t="s">
        <v>124</v>
      </c>
      <c r="D14" s="3">
        <v>0</v>
      </c>
      <c r="E14" s="3">
        <v>-833.33333333333348</v>
      </c>
      <c r="F14" s="3">
        <v>1000</v>
      </c>
      <c r="G14" s="3">
        <v>833.33333333333348</v>
      </c>
      <c r="H14" s="3">
        <v>1E+30</v>
      </c>
      <c r="J14" s="6">
        <f t="shared" si="0"/>
        <v>-1E+30</v>
      </c>
      <c r="K14" s="7" t="s">
        <v>136</v>
      </c>
      <c r="L14" s="6">
        <f t="shared" si="1"/>
        <v>1833.3333333333335</v>
      </c>
    </row>
    <row r="15" spans="1:14" x14ac:dyDescent="0.25">
      <c r="B15" s="3" t="s">
        <v>125</v>
      </c>
      <c r="C15" s="3" t="s">
        <v>126</v>
      </c>
      <c r="D15" s="3">
        <v>0</v>
      </c>
      <c r="E15" s="3">
        <v>-1133.3333333333333</v>
      </c>
      <c r="F15" s="3">
        <v>500</v>
      </c>
      <c r="G15" s="3">
        <v>1133.3333333333333</v>
      </c>
      <c r="H15" s="3">
        <v>1E+30</v>
      </c>
      <c r="J15" s="6">
        <f t="shared" si="0"/>
        <v>-1E+30</v>
      </c>
      <c r="K15" s="7" t="s">
        <v>137</v>
      </c>
      <c r="L15" s="6">
        <f t="shared" si="1"/>
        <v>1633.3333333333333</v>
      </c>
    </row>
    <row r="16" spans="1:14" ht="15.75" thickBot="1" x14ac:dyDescent="0.3">
      <c r="B16" s="2" t="s">
        <v>127</v>
      </c>
      <c r="C16" s="2" t="s">
        <v>128</v>
      </c>
      <c r="D16" s="2">
        <v>0.58333333333333326</v>
      </c>
      <c r="E16" s="2">
        <v>0</v>
      </c>
      <c r="F16" s="2">
        <v>1500</v>
      </c>
      <c r="G16" s="2">
        <v>1E+30</v>
      </c>
      <c r="H16" s="2">
        <v>20.000000000000092</v>
      </c>
      <c r="J16" s="6">
        <f t="shared" si="0"/>
        <v>1480</v>
      </c>
      <c r="K16" s="7" t="s">
        <v>138</v>
      </c>
      <c r="L16" s="6">
        <f t="shared" si="1"/>
        <v>1E+30</v>
      </c>
    </row>
    <row r="18" spans="1:12" ht="15.75" thickBot="1" x14ac:dyDescent="0.3">
      <c r="A18" t="s">
        <v>24</v>
      </c>
    </row>
    <row r="19" spans="1:12" x14ac:dyDescent="0.25">
      <c r="B19" s="4"/>
      <c r="C19" s="4"/>
      <c r="D19" s="4" t="s">
        <v>49</v>
      </c>
      <c r="E19" s="4" t="s">
        <v>58</v>
      </c>
      <c r="F19" s="4" t="s">
        <v>60</v>
      </c>
      <c r="G19" s="4" t="s">
        <v>55</v>
      </c>
      <c r="H19" s="4" t="s">
        <v>55</v>
      </c>
    </row>
    <row r="20" spans="1:12" ht="15.75" thickBot="1" x14ac:dyDescent="0.3">
      <c r="B20" s="5" t="s">
        <v>21</v>
      </c>
      <c r="C20" s="5" t="s">
        <v>22</v>
      </c>
      <c r="D20" s="5" t="s">
        <v>50</v>
      </c>
      <c r="E20" s="5" t="s">
        <v>59</v>
      </c>
      <c r="F20" s="5" t="s">
        <v>61</v>
      </c>
      <c r="G20" s="5" t="s">
        <v>56</v>
      </c>
      <c r="H20" s="5" t="s">
        <v>57</v>
      </c>
    </row>
    <row r="21" spans="1:12" x14ac:dyDescent="0.25">
      <c r="B21" s="3" t="s">
        <v>129</v>
      </c>
      <c r="C21" s="3" t="s">
        <v>130</v>
      </c>
      <c r="D21" s="3">
        <v>0.85</v>
      </c>
      <c r="E21" s="3">
        <v>2150</v>
      </c>
      <c r="F21" s="3">
        <v>0.85</v>
      </c>
      <c r="G21" s="3">
        <v>1E+30</v>
      </c>
      <c r="H21" s="3">
        <v>0.73333333333333328</v>
      </c>
      <c r="J21" s="6">
        <f>F21-H21</f>
        <v>0.1166666666666667</v>
      </c>
      <c r="K21" s="7" t="s">
        <v>65</v>
      </c>
      <c r="L21" s="6">
        <f>F21+G21</f>
        <v>1E+30</v>
      </c>
    </row>
    <row r="22" spans="1:12" x14ac:dyDescent="0.25">
      <c r="B22" s="3" t="s">
        <v>25</v>
      </c>
      <c r="C22" s="3" t="s">
        <v>131</v>
      </c>
      <c r="D22" s="3">
        <v>0.65000000000000013</v>
      </c>
      <c r="E22" s="3">
        <v>1650</v>
      </c>
      <c r="F22" s="3">
        <v>0.65</v>
      </c>
      <c r="G22" s="3">
        <v>1E+30</v>
      </c>
      <c r="H22" s="3">
        <v>0.53333333333333344</v>
      </c>
      <c r="J22" s="6">
        <f t="shared" ref="J22:J23" si="2">F22-H22</f>
        <v>0.11666666666666659</v>
      </c>
      <c r="K22" s="7" t="s">
        <v>66</v>
      </c>
      <c r="L22" s="6">
        <f t="shared" ref="L22:L23" si="3">F22+G22</f>
        <v>1E+30</v>
      </c>
    </row>
    <row r="23" spans="1:12" ht="15.75" thickBot="1" x14ac:dyDescent="0.3">
      <c r="B23" s="2" t="s">
        <v>44</v>
      </c>
      <c r="C23" s="2" t="s">
        <v>132</v>
      </c>
      <c r="D23" s="2">
        <v>0.34999999999999992</v>
      </c>
      <c r="E23" s="2">
        <v>1233.3333333333335</v>
      </c>
      <c r="F23" s="2">
        <v>0.35</v>
      </c>
      <c r="G23" s="2">
        <v>1.600000000000001</v>
      </c>
      <c r="H23" s="2">
        <v>0.35</v>
      </c>
      <c r="J23" s="6">
        <f t="shared" si="2"/>
        <v>0</v>
      </c>
      <c r="K23" s="7" t="s">
        <v>67</v>
      </c>
      <c r="L23" s="6">
        <f t="shared" si="3"/>
        <v>1.9500000000000011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a)</vt:lpstr>
      <vt:lpstr>b)</vt:lpstr>
      <vt:lpstr>c)</vt:lpstr>
      <vt:lpstr>d)</vt:lpstr>
      <vt:lpstr>e)</vt:lpstr>
      <vt:lpstr>f)</vt:lpstr>
      <vt:lpstr>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2023-10-16T01:57:04Z</dcterms:created>
  <dcterms:modified xsi:type="dcterms:W3CDTF">2023-12-04T02:49:02Z</dcterms:modified>
</cp:coreProperties>
</file>