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lfre\Desktop\"/>
    </mc:Choice>
  </mc:AlternateContent>
  <xr:revisionPtr revIDLastSave="0" documentId="13_ncr:1_{D4B05A4E-9465-4B52-94BA-754ADAC1F376}" xr6:coauthVersionLast="47" xr6:coauthVersionMax="47" xr10:uidLastSave="{00000000-0000-0000-0000-000000000000}"/>
  <bookViews>
    <workbookView xWindow="-96" yWindow="0" windowWidth="11712" windowHeight="12336" activeTab="2" xr2:uid="{00000000-000D-0000-FFFF-FFFF00000000}"/>
  </bookViews>
  <sheets>
    <sheet name="PERT" sheetId="1" r:id="rId1"/>
    <sheet name="TRANSP" sheetId="2" r:id="rId2"/>
    <sheet name="INVENT" sheetId="3" r:id="rId3"/>
  </sheets>
  <definedNames>
    <definedName name="solver_adj" localSheetId="2" hidden="1">INVENT!$E$5:$I$5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INVENT!$D$5</definedName>
    <definedName name="solver_pre" localSheetId="2" hidden="1">0.000001</definedName>
    <definedName name="solver_rbv" localSheetId="2" hidden="1">2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C9" i="3"/>
  <c r="C8" i="3"/>
  <c r="C10" i="3"/>
  <c r="C11" i="3"/>
  <c r="C12" i="3"/>
  <c r="C13" i="3"/>
  <c r="C14" i="3"/>
  <c r="C7" i="3"/>
  <c r="D8" i="3"/>
  <c r="D9" i="3"/>
  <c r="D10" i="3"/>
  <c r="M24" i="2"/>
  <c r="M9" i="2"/>
  <c r="H16" i="1"/>
  <c r="H15" i="1"/>
  <c r="I14" i="1"/>
  <c r="H14" i="1"/>
  <c r="I5" i="1"/>
  <c r="I6" i="1"/>
  <c r="I7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4" i="1"/>
  <c r="D5" i="3" l="1"/>
</calcChain>
</file>

<file path=xl/sharedStrings.xml><?xml version="1.0" encoding="utf-8"?>
<sst xmlns="http://schemas.openxmlformats.org/spreadsheetml/2006/main" count="147" uniqueCount="88">
  <si>
    <t>Actividades</t>
  </si>
  <si>
    <t>Determinar el tiempo de término del proyecto y el costo del mismo.</t>
  </si>
  <si>
    <t>Actividad</t>
  </si>
  <si>
    <t>Descripción</t>
  </si>
  <si>
    <t>Predecesoras</t>
  </si>
  <si>
    <t>Tiempo optimista (a)</t>
  </si>
  <si>
    <t>Tiempo más probable (m)</t>
  </si>
  <si>
    <t>Tiempo pesimista (b)</t>
  </si>
  <si>
    <t>Costo ($)</t>
  </si>
  <si>
    <t>A</t>
  </si>
  <si>
    <t>Inicio</t>
  </si>
  <si>
    <t>Ninguna</t>
  </si>
  <si>
    <t>B</t>
  </si>
  <si>
    <t>Diseño</t>
  </si>
  <si>
    <t>C</t>
  </si>
  <si>
    <t>Desarrollo</t>
  </si>
  <si>
    <t>D</t>
  </si>
  <si>
    <t>Pruebas</t>
  </si>
  <si>
    <t>E</t>
  </si>
  <si>
    <t>Integración</t>
  </si>
  <si>
    <t>B, C</t>
  </si>
  <si>
    <t>F</t>
  </si>
  <si>
    <t>Documentación</t>
  </si>
  <si>
    <t>G</t>
  </si>
  <si>
    <t>Revisión</t>
  </si>
  <si>
    <t>H</t>
  </si>
  <si>
    <t>Implementación</t>
  </si>
  <si>
    <t>I</t>
  </si>
  <si>
    <t>Entrenamiento</t>
  </si>
  <si>
    <t>J</t>
  </si>
  <si>
    <t>Cierre</t>
  </si>
  <si>
    <t>G, H, I</t>
  </si>
  <si>
    <t>Determine la distribución óptima de los productos desde los orígenes hasta los destinos minimizando el costo total de transporte.</t>
  </si>
  <si>
    <t>D1</t>
  </si>
  <si>
    <t>D2</t>
  </si>
  <si>
    <t>Oferta</t>
  </si>
  <si>
    <t>O1</t>
  </si>
  <si>
    <t>O2</t>
  </si>
  <si>
    <t>O3</t>
  </si>
  <si>
    <t>O4</t>
  </si>
  <si>
    <t>Demanda</t>
  </si>
  <si>
    <t xml:space="preserve">Estime el inventario que debe estar disponible de los periodos 11 y 12 empleando VAR4 </t>
  </si>
  <si>
    <t>Periodo</t>
  </si>
  <si>
    <t>Ventas</t>
  </si>
  <si>
    <t>Trayectoria</t>
  </si>
  <si>
    <t>ACFIJ</t>
  </si>
  <si>
    <t>ABEHJ</t>
  </si>
  <si>
    <t>ABDGJ</t>
  </si>
  <si>
    <t>ACEHJ</t>
  </si>
  <si>
    <t>se</t>
  </si>
  <si>
    <t>(a+4m+b)/6</t>
  </si>
  <si>
    <t>(b-a)/6</t>
  </si>
  <si>
    <t>Tiempo de conclusión = te+3se</t>
  </si>
  <si>
    <t xml:space="preserve">Costo del proyecto = </t>
  </si>
  <si>
    <t>te (días)</t>
  </si>
  <si>
    <t>días</t>
  </si>
  <si>
    <t>180/220</t>
  </si>
  <si>
    <t>Almacén</t>
  </si>
  <si>
    <t>Salto</t>
  </si>
  <si>
    <t>Esquina</t>
  </si>
  <si>
    <t>m+n-1=(Num. Celdas!=0)</t>
  </si>
  <si>
    <t>CT=</t>
  </si>
  <si>
    <t>O3-D1</t>
  </si>
  <si>
    <t>O4-D1</t>
  </si>
  <si>
    <t>O1-A</t>
  </si>
  <si>
    <t>O2-A</t>
  </si>
  <si>
    <t>O3-A</t>
  </si>
  <si>
    <t>CM=4-1+3-2</t>
  </si>
  <si>
    <t>CM=+0-0+3-1+3-2</t>
  </si>
  <si>
    <t>=4</t>
  </si>
  <si>
    <t>CM=0-0+3-1</t>
  </si>
  <si>
    <t>=2</t>
  </si>
  <si>
    <t>=3</t>
  </si>
  <si>
    <t>=1</t>
  </si>
  <si>
    <t>O1-D2</t>
  </si>
  <si>
    <t>CM=5-3+1-2</t>
  </si>
  <si>
    <t>CM=0+0+3-2</t>
  </si>
  <si>
    <t>CM=1-3+1-3</t>
  </si>
  <si>
    <t>=-4</t>
  </si>
  <si>
    <t>Se concluye porque no se cumple la igualdad</t>
  </si>
  <si>
    <t>Es la solucion optima</t>
  </si>
  <si>
    <t>Ventas(t)=a0+a1(Ventas(t-1))+a2(Ventas(t-2))+a3(Ventas(t-3))+a4(Ventas(t-4))</t>
  </si>
  <si>
    <t>Z</t>
  </si>
  <si>
    <t>a0</t>
  </si>
  <si>
    <t>a1</t>
  </si>
  <si>
    <t>a2</t>
  </si>
  <si>
    <t>a3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</si>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</sst>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-&quot;$&quot;* #,##0.00_-;\-&quot;$&quot;* #,##0.00_-;_-&quot;$&quot;* &quot;-&quot;??_-;_-@"/>
    <numFmt numFmtId="166" formatCode="0.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/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165" fontId="4" fillId="0" borderId="3" xfId="0" applyNumberFormat="1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66" fontId="4" fillId="0" borderId="2" xfId="0" applyNumberFormat="1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5" fontId="4" fillId="4" borderId="3" xfId="0" applyNumberFormat="1" applyFont="1" applyFill="1" applyBorder="1" applyAlignment="1">
      <alignment vertical="center" wrapText="1"/>
    </xf>
    <xf numFmtId="166" fontId="4" fillId="4" borderId="2" xfId="0" applyNumberFormat="1" applyFont="1" applyFill="1" applyBorder="1" applyAlignment="1">
      <alignment horizontal="center" vertical="center" wrapText="1"/>
    </xf>
    <xf numFmtId="166" fontId="7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5" fontId="7" fillId="0" borderId="0" xfId="0" applyNumberFormat="1" applyFont="1"/>
    <xf numFmtId="164" fontId="4" fillId="0" borderId="1" xfId="1" applyFont="1" applyBorder="1" applyAlignment="1">
      <alignment horizontal="center" vertical="center" wrapText="1"/>
    </xf>
    <xf numFmtId="0" fontId="4" fillId="0" borderId="1" xfId="1" applyNumberFormat="1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64" fontId="7" fillId="4" borderId="2" xfId="0" applyNumberFormat="1" applyFont="1" applyFill="1" applyBorder="1"/>
    <xf numFmtId="0" fontId="1" fillId="0" borderId="0" xfId="0" quotePrefix="1" applyFont="1"/>
    <xf numFmtId="0" fontId="4" fillId="6" borderId="1" xfId="1" applyNumberFormat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7" fillId="7" borderId="2" xfId="0" applyFont="1" applyFill="1" applyBorder="1" applyAlignment="1">
      <alignment horizontal="center"/>
    </xf>
    <xf numFmtId="0" fontId="1" fillId="0" borderId="0" xfId="0" applyFont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3</xdr:row>
      <xdr:rowOff>57150</xdr:rowOff>
    </xdr:from>
    <xdr:to>
      <xdr:col>10</xdr:col>
      <xdr:colOff>504825</xdr:colOff>
      <xdr:row>5</xdr:row>
      <xdr:rowOff>142875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300132C5-4676-B479-C358-92FA746AB5A8}"/>
            </a:ext>
          </a:extLst>
        </xdr:cNvPr>
        <xdr:cNvSpPr/>
      </xdr:nvSpPr>
      <xdr:spPr>
        <a:xfrm>
          <a:off x="7800975" y="990600"/>
          <a:ext cx="438150" cy="4476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A</a:t>
          </a:r>
        </a:p>
      </xdr:txBody>
    </xdr:sp>
    <xdr:clientData/>
  </xdr:twoCellAnchor>
  <xdr:twoCellAnchor>
    <xdr:from>
      <xdr:col>10</xdr:col>
      <xdr:colOff>533400</xdr:colOff>
      <xdr:row>2</xdr:row>
      <xdr:rowOff>85725</xdr:rowOff>
    </xdr:from>
    <xdr:to>
      <xdr:col>11</xdr:col>
      <xdr:colOff>257175</xdr:colOff>
      <xdr:row>2</xdr:row>
      <xdr:rowOff>523875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C5600986-180D-44BB-9A7C-34BC2360E710}"/>
            </a:ext>
          </a:extLst>
        </xdr:cNvPr>
        <xdr:cNvSpPr/>
      </xdr:nvSpPr>
      <xdr:spPr>
        <a:xfrm>
          <a:off x="8029575" y="447675"/>
          <a:ext cx="438150" cy="4381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B</a:t>
          </a:r>
        </a:p>
      </xdr:txBody>
    </xdr:sp>
    <xdr:clientData/>
  </xdr:twoCellAnchor>
  <xdr:twoCellAnchor>
    <xdr:from>
      <xdr:col>11</xdr:col>
      <xdr:colOff>104775</xdr:colOff>
      <xdr:row>6</xdr:row>
      <xdr:rowOff>66675</xdr:rowOff>
    </xdr:from>
    <xdr:to>
      <xdr:col>11</xdr:col>
      <xdr:colOff>542925</xdr:colOff>
      <xdr:row>8</xdr:row>
      <xdr:rowOff>152400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6E3AB6F-F87F-4AD9-A793-1DB1A309624C}"/>
            </a:ext>
          </a:extLst>
        </xdr:cNvPr>
        <xdr:cNvSpPr/>
      </xdr:nvSpPr>
      <xdr:spPr>
        <a:xfrm>
          <a:off x="8553450" y="1543050"/>
          <a:ext cx="438150" cy="4476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C</a:t>
          </a:r>
        </a:p>
      </xdr:txBody>
    </xdr:sp>
    <xdr:clientData/>
  </xdr:twoCellAnchor>
  <xdr:twoCellAnchor>
    <xdr:from>
      <xdr:col>12</xdr:col>
      <xdr:colOff>38100</xdr:colOff>
      <xdr:row>1</xdr:row>
      <xdr:rowOff>123825</xdr:rowOff>
    </xdr:from>
    <xdr:to>
      <xdr:col>12</xdr:col>
      <xdr:colOff>476250</xdr:colOff>
      <xdr:row>2</xdr:row>
      <xdr:rowOff>409575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D0F39569-2220-4265-9394-5DD8E6B0229E}"/>
            </a:ext>
          </a:extLst>
        </xdr:cNvPr>
        <xdr:cNvSpPr/>
      </xdr:nvSpPr>
      <xdr:spPr>
        <a:xfrm>
          <a:off x="8963025" y="304800"/>
          <a:ext cx="438150" cy="46672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D</a:t>
          </a:r>
        </a:p>
      </xdr:txBody>
    </xdr:sp>
    <xdr:clientData/>
  </xdr:twoCellAnchor>
  <xdr:twoCellAnchor>
    <xdr:from>
      <xdr:col>12</xdr:col>
      <xdr:colOff>400050</xdr:colOff>
      <xdr:row>8</xdr:row>
      <xdr:rowOff>104775</xdr:rowOff>
    </xdr:from>
    <xdr:to>
      <xdr:col>13</xdr:col>
      <xdr:colOff>123825</xdr:colOff>
      <xdr:row>11</xdr:row>
      <xdr:rowOff>9525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9385A73D-C535-41C9-B1EC-25D9DCFF0D92}"/>
            </a:ext>
          </a:extLst>
        </xdr:cNvPr>
        <xdr:cNvSpPr/>
      </xdr:nvSpPr>
      <xdr:spPr>
        <a:xfrm>
          <a:off x="9563100" y="1943100"/>
          <a:ext cx="438150" cy="4476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F</a:t>
          </a:r>
        </a:p>
      </xdr:txBody>
    </xdr:sp>
    <xdr:clientData/>
  </xdr:twoCellAnchor>
  <xdr:twoCellAnchor>
    <xdr:from>
      <xdr:col>12</xdr:col>
      <xdr:colOff>76200</xdr:colOff>
      <xdr:row>3</xdr:row>
      <xdr:rowOff>123825</xdr:rowOff>
    </xdr:from>
    <xdr:to>
      <xdr:col>12</xdr:col>
      <xdr:colOff>514350</xdr:colOff>
      <xdr:row>6</xdr:row>
      <xdr:rowOff>28575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D60AFA03-73F9-4D05-B99B-ABCC1CD1B9FC}"/>
            </a:ext>
          </a:extLst>
        </xdr:cNvPr>
        <xdr:cNvSpPr/>
      </xdr:nvSpPr>
      <xdr:spPr>
        <a:xfrm>
          <a:off x="9239250" y="1057275"/>
          <a:ext cx="438150" cy="4476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E</a:t>
          </a:r>
        </a:p>
      </xdr:txBody>
    </xdr:sp>
    <xdr:clientData/>
  </xdr:twoCellAnchor>
  <xdr:twoCellAnchor>
    <xdr:from>
      <xdr:col>14</xdr:col>
      <xdr:colOff>19050</xdr:colOff>
      <xdr:row>8</xdr:row>
      <xdr:rowOff>104775</xdr:rowOff>
    </xdr:from>
    <xdr:to>
      <xdr:col>14</xdr:col>
      <xdr:colOff>457200</xdr:colOff>
      <xdr:row>11</xdr:row>
      <xdr:rowOff>9525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5EC4C3F9-97FA-40D8-A6DA-E1A29C0AA089}"/>
            </a:ext>
          </a:extLst>
        </xdr:cNvPr>
        <xdr:cNvSpPr/>
      </xdr:nvSpPr>
      <xdr:spPr>
        <a:xfrm>
          <a:off x="10610850" y="1943100"/>
          <a:ext cx="438150" cy="4476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I</a:t>
          </a:r>
        </a:p>
      </xdr:txBody>
    </xdr:sp>
    <xdr:clientData/>
  </xdr:twoCellAnchor>
  <xdr:twoCellAnchor>
    <xdr:from>
      <xdr:col>13</xdr:col>
      <xdr:colOff>276225</xdr:colOff>
      <xdr:row>3</xdr:row>
      <xdr:rowOff>142875</xdr:rowOff>
    </xdr:from>
    <xdr:to>
      <xdr:col>14</xdr:col>
      <xdr:colOff>0</xdr:colOff>
      <xdr:row>6</xdr:row>
      <xdr:rowOff>47625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6E32E187-2E98-4A73-91EF-69904BCCA1AA}"/>
            </a:ext>
          </a:extLst>
        </xdr:cNvPr>
        <xdr:cNvSpPr/>
      </xdr:nvSpPr>
      <xdr:spPr>
        <a:xfrm>
          <a:off x="10153650" y="1076325"/>
          <a:ext cx="438150" cy="4476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H</a:t>
          </a:r>
        </a:p>
      </xdr:txBody>
    </xdr:sp>
    <xdr:clientData/>
  </xdr:twoCellAnchor>
  <xdr:twoCellAnchor>
    <xdr:from>
      <xdr:col>10</xdr:col>
      <xdr:colOff>440659</xdr:colOff>
      <xdr:row>2</xdr:row>
      <xdr:rowOff>459709</xdr:rowOff>
    </xdr:from>
    <xdr:to>
      <xdr:col>10</xdr:col>
      <xdr:colOff>597566</xdr:colOff>
      <xdr:row>3</xdr:row>
      <xdr:rowOff>122710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45A45B58-37E2-1EFE-19F5-FCD4580347C2}"/>
            </a:ext>
          </a:extLst>
        </xdr:cNvPr>
        <xdr:cNvCxnSpPr>
          <a:stCxn id="2" idx="7"/>
          <a:endCxn id="3" idx="3"/>
        </xdr:cNvCxnSpPr>
      </xdr:nvCxnSpPr>
      <xdr:spPr>
        <a:xfrm flipV="1">
          <a:off x="8174959" y="821659"/>
          <a:ext cx="156907" cy="2345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257175</xdr:colOff>
      <xdr:row>2</xdr:row>
      <xdr:rowOff>176213</xdr:rowOff>
    </xdr:from>
    <xdr:to>
      <xdr:col>12</xdr:col>
      <xdr:colOff>38100</xdr:colOff>
      <xdr:row>2</xdr:row>
      <xdr:rowOff>304800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18D1581C-99CF-7A22-4FD0-122868018F11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8467725" y="538163"/>
          <a:ext cx="495300" cy="1285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193009</xdr:colOff>
      <xdr:row>2</xdr:row>
      <xdr:rowOff>459709</xdr:rowOff>
    </xdr:from>
    <xdr:to>
      <xdr:col>12</xdr:col>
      <xdr:colOff>140366</xdr:colOff>
      <xdr:row>4</xdr:row>
      <xdr:rowOff>8410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3396DE79-FF02-A961-11F0-8056BBA30D44}"/>
            </a:ext>
          </a:extLst>
        </xdr:cNvPr>
        <xdr:cNvCxnSpPr>
          <a:stCxn id="3" idx="5"/>
          <a:endCxn id="7" idx="1"/>
        </xdr:cNvCxnSpPr>
      </xdr:nvCxnSpPr>
      <xdr:spPr>
        <a:xfrm>
          <a:off x="8641684" y="821659"/>
          <a:ext cx="661732" cy="3011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440659</xdr:colOff>
      <xdr:row>5</xdr:row>
      <xdr:rowOff>77315</xdr:rowOff>
    </xdr:from>
    <xdr:to>
      <xdr:col>11</xdr:col>
      <xdr:colOff>168941</xdr:colOff>
      <xdr:row>6</xdr:row>
      <xdr:rowOff>132235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3FC5C1F5-3E0D-2002-FD6B-389A032A9E56}"/>
            </a:ext>
          </a:extLst>
        </xdr:cNvPr>
        <xdr:cNvCxnSpPr>
          <a:stCxn id="2" idx="5"/>
          <a:endCxn id="4" idx="1"/>
        </xdr:cNvCxnSpPr>
      </xdr:nvCxnSpPr>
      <xdr:spPr>
        <a:xfrm>
          <a:off x="8174959" y="1372715"/>
          <a:ext cx="442657" cy="2358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478759</xdr:colOff>
      <xdr:row>4</xdr:row>
      <xdr:rowOff>166688</xdr:rowOff>
    </xdr:from>
    <xdr:to>
      <xdr:col>12</xdr:col>
      <xdr:colOff>76200</xdr:colOff>
      <xdr:row>6</xdr:row>
      <xdr:rowOff>132235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2A3F5281-9B99-DD5E-1F23-E5DF58DC0AA6}"/>
            </a:ext>
          </a:extLst>
        </xdr:cNvPr>
        <xdr:cNvCxnSpPr>
          <a:stCxn id="4" idx="7"/>
          <a:endCxn id="7" idx="2"/>
        </xdr:cNvCxnSpPr>
      </xdr:nvCxnSpPr>
      <xdr:spPr>
        <a:xfrm flipV="1">
          <a:off x="8927434" y="1281113"/>
          <a:ext cx="311816" cy="3274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514350</xdr:colOff>
      <xdr:row>4</xdr:row>
      <xdr:rowOff>166688</xdr:rowOff>
    </xdr:from>
    <xdr:to>
      <xdr:col>13</xdr:col>
      <xdr:colOff>276225</xdr:colOff>
      <xdr:row>5</xdr:row>
      <xdr:rowOff>4763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2275EE06-6EF5-AF77-2964-FCE4B71B2510}"/>
            </a:ext>
          </a:extLst>
        </xdr:cNvPr>
        <xdr:cNvCxnSpPr>
          <a:stCxn id="7" idx="6"/>
          <a:endCxn id="9" idx="2"/>
        </xdr:cNvCxnSpPr>
      </xdr:nvCxnSpPr>
      <xdr:spPr>
        <a:xfrm>
          <a:off x="9677400" y="1281113"/>
          <a:ext cx="4762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7</xdr:row>
      <xdr:rowOff>109538</xdr:rowOff>
    </xdr:from>
    <xdr:to>
      <xdr:col>12</xdr:col>
      <xdr:colOff>464216</xdr:colOff>
      <xdr:row>8</xdr:row>
      <xdr:rowOff>170335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EF22CDCF-2BA8-FF0B-683A-F8FF0FCE82BB}"/>
            </a:ext>
          </a:extLst>
        </xdr:cNvPr>
        <xdr:cNvCxnSpPr>
          <a:stCxn id="4" idx="6"/>
          <a:endCxn id="6" idx="1"/>
        </xdr:cNvCxnSpPr>
      </xdr:nvCxnSpPr>
      <xdr:spPr>
        <a:xfrm>
          <a:off x="8991600" y="1766888"/>
          <a:ext cx="635666" cy="2417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123825</xdr:colOff>
      <xdr:row>9</xdr:row>
      <xdr:rowOff>147638</xdr:rowOff>
    </xdr:from>
    <xdr:to>
      <xdr:col>14</xdr:col>
      <xdr:colOff>19050</xdr:colOff>
      <xdr:row>9</xdr:row>
      <xdr:rowOff>147638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962E5415-8212-0036-A67A-7BD7605FC819}"/>
            </a:ext>
          </a:extLst>
        </xdr:cNvPr>
        <xdr:cNvCxnSpPr>
          <a:stCxn id="6" idx="6"/>
          <a:endCxn id="8" idx="2"/>
        </xdr:cNvCxnSpPr>
      </xdr:nvCxnSpPr>
      <xdr:spPr>
        <a:xfrm>
          <a:off x="10001250" y="2166938"/>
          <a:ext cx="609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266700</xdr:colOff>
      <xdr:row>1</xdr:row>
      <xdr:rowOff>123825</xdr:rowOff>
    </xdr:from>
    <xdr:to>
      <xdr:col>13</xdr:col>
      <xdr:colOff>704850</xdr:colOff>
      <xdr:row>2</xdr:row>
      <xdr:rowOff>400050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78399D87-99B3-4B71-8A8F-4A8A90D79820}"/>
            </a:ext>
          </a:extLst>
        </xdr:cNvPr>
        <xdr:cNvSpPr/>
      </xdr:nvSpPr>
      <xdr:spPr>
        <a:xfrm>
          <a:off x="10144125" y="304800"/>
          <a:ext cx="438150" cy="4572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G</a:t>
          </a:r>
        </a:p>
      </xdr:txBody>
    </xdr:sp>
    <xdr:clientData/>
  </xdr:twoCellAnchor>
  <xdr:twoCellAnchor>
    <xdr:from>
      <xdr:col>14</xdr:col>
      <xdr:colOff>600075</xdr:colOff>
      <xdr:row>3</xdr:row>
      <xdr:rowOff>152400</xdr:rowOff>
    </xdr:from>
    <xdr:to>
      <xdr:col>15</xdr:col>
      <xdr:colOff>323850</xdr:colOff>
      <xdr:row>6</xdr:row>
      <xdr:rowOff>57150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AA9C8DEB-74FD-42F5-921F-BACEBD390A14}"/>
            </a:ext>
          </a:extLst>
        </xdr:cNvPr>
        <xdr:cNvSpPr/>
      </xdr:nvSpPr>
      <xdr:spPr>
        <a:xfrm>
          <a:off x="11191875" y="1085850"/>
          <a:ext cx="438150" cy="4476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J</a:t>
          </a:r>
        </a:p>
      </xdr:txBody>
    </xdr:sp>
    <xdr:clientData/>
  </xdr:twoCellAnchor>
  <xdr:twoCellAnchor>
    <xdr:from>
      <xdr:col>12</xdr:col>
      <xdr:colOff>476250</xdr:colOff>
      <xdr:row>2</xdr:row>
      <xdr:rowOff>171450</xdr:rowOff>
    </xdr:from>
    <xdr:to>
      <xdr:col>13</xdr:col>
      <xdr:colOff>266700</xdr:colOff>
      <xdr:row>2</xdr:row>
      <xdr:rowOff>176213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48AADF03-CC39-7E02-B035-7D46446AD864}"/>
            </a:ext>
          </a:extLst>
        </xdr:cNvPr>
        <xdr:cNvCxnSpPr>
          <a:stCxn id="5" idx="6"/>
          <a:endCxn id="26" idx="2"/>
        </xdr:cNvCxnSpPr>
      </xdr:nvCxnSpPr>
      <xdr:spPr>
        <a:xfrm flipV="1">
          <a:off x="9639300" y="533400"/>
          <a:ext cx="50482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704850</xdr:colOff>
      <xdr:row>2</xdr:row>
      <xdr:rowOff>171450</xdr:rowOff>
    </xdr:from>
    <xdr:to>
      <xdr:col>15</xdr:col>
      <xdr:colOff>104775</xdr:colOff>
      <xdr:row>3</xdr:row>
      <xdr:rowOff>152400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B1A80A2F-EF8A-FD9F-7758-238689ABC360}"/>
            </a:ext>
          </a:extLst>
        </xdr:cNvPr>
        <xdr:cNvCxnSpPr>
          <a:stCxn id="26" idx="6"/>
          <a:endCxn id="27" idx="0"/>
        </xdr:cNvCxnSpPr>
      </xdr:nvCxnSpPr>
      <xdr:spPr>
        <a:xfrm>
          <a:off x="10582275" y="533400"/>
          <a:ext cx="828675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4763</xdr:rowOff>
    </xdr:from>
    <xdr:to>
      <xdr:col>14</xdr:col>
      <xdr:colOff>600075</xdr:colOff>
      <xdr:row>5</xdr:row>
      <xdr:rowOff>14288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866B4D36-7BFF-8AD7-EE43-25F46BD401C4}"/>
            </a:ext>
          </a:extLst>
        </xdr:cNvPr>
        <xdr:cNvCxnSpPr>
          <a:stCxn id="9" idx="6"/>
          <a:endCxn id="27" idx="2"/>
        </xdr:cNvCxnSpPr>
      </xdr:nvCxnSpPr>
      <xdr:spPr>
        <a:xfrm>
          <a:off x="10591800" y="1300163"/>
          <a:ext cx="6000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457200</xdr:colOff>
      <xdr:row>6</xdr:row>
      <xdr:rowOff>57150</xdr:rowOff>
    </xdr:from>
    <xdr:to>
      <xdr:col>15</xdr:col>
      <xdr:colOff>104775</xdr:colOff>
      <xdr:row>9</xdr:row>
      <xdr:rowOff>147638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251B6B68-BE06-29B5-A0AC-513C140FA112}"/>
            </a:ext>
          </a:extLst>
        </xdr:cNvPr>
        <xdr:cNvCxnSpPr>
          <a:stCxn id="8" idx="6"/>
          <a:endCxn id="27" idx="4"/>
        </xdr:cNvCxnSpPr>
      </xdr:nvCxnSpPr>
      <xdr:spPr>
        <a:xfrm flipV="1">
          <a:off x="11049000" y="1533525"/>
          <a:ext cx="361950" cy="6334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2</xdr:row>
      <xdr:rowOff>371475</xdr:rowOff>
    </xdr:from>
    <xdr:to>
      <xdr:col>10</xdr:col>
      <xdr:colOff>590550</xdr:colOff>
      <xdr:row>3</xdr:row>
      <xdr:rowOff>133350</xdr:rowOff>
    </xdr:to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DED5B904-DC9E-87AB-E2E0-2A6D30BB1E2F}"/>
            </a:ext>
          </a:extLst>
        </xdr:cNvPr>
        <xdr:cNvSpPr txBox="1"/>
      </xdr:nvSpPr>
      <xdr:spPr>
        <a:xfrm>
          <a:off x="7934325" y="733425"/>
          <a:ext cx="3905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4</a:t>
          </a:r>
        </a:p>
      </xdr:txBody>
    </xdr:sp>
    <xdr:clientData/>
  </xdr:twoCellAnchor>
  <xdr:twoCellAnchor>
    <xdr:from>
      <xdr:col>11</xdr:col>
      <xdr:colOff>333375</xdr:colOff>
      <xdr:row>8</xdr:row>
      <xdr:rowOff>104775</xdr:rowOff>
    </xdr:from>
    <xdr:to>
      <xdr:col>12</xdr:col>
      <xdr:colOff>9525</xdr:colOff>
      <xdr:row>10</xdr:row>
      <xdr:rowOff>76200</xdr:rowOff>
    </xdr:to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id="{34173F13-089F-4813-BA27-892FEB0134FA}"/>
            </a:ext>
          </a:extLst>
        </xdr:cNvPr>
        <xdr:cNvSpPr txBox="1"/>
      </xdr:nvSpPr>
      <xdr:spPr>
        <a:xfrm>
          <a:off x="8782050" y="1943100"/>
          <a:ext cx="3905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6</a:t>
          </a:r>
        </a:p>
      </xdr:txBody>
    </xdr:sp>
    <xdr:clientData/>
  </xdr:twoCellAnchor>
  <xdr:twoCellAnchor>
    <xdr:from>
      <xdr:col>12</xdr:col>
      <xdr:colOff>285750</xdr:colOff>
      <xdr:row>0</xdr:row>
      <xdr:rowOff>76200</xdr:rowOff>
    </xdr:from>
    <xdr:to>
      <xdr:col>12</xdr:col>
      <xdr:colOff>676275</xdr:colOff>
      <xdr:row>2</xdr:row>
      <xdr:rowOff>47625</xdr:rowOff>
    </xdr:to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4B86134B-C72D-4C21-90E6-1EC2D5A1F08B}"/>
            </a:ext>
          </a:extLst>
        </xdr:cNvPr>
        <xdr:cNvSpPr txBox="1"/>
      </xdr:nvSpPr>
      <xdr:spPr>
        <a:xfrm>
          <a:off x="9448800" y="76200"/>
          <a:ext cx="3905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3</a:t>
          </a:r>
        </a:p>
      </xdr:txBody>
    </xdr:sp>
    <xdr:clientData/>
  </xdr:twoCellAnchor>
  <xdr:twoCellAnchor>
    <xdr:from>
      <xdr:col>12</xdr:col>
      <xdr:colOff>447675</xdr:colOff>
      <xdr:row>4</xdr:row>
      <xdr:rowOff>171450</xdr:rowOff>
    </xdr:from>
    <xdr:to>
      <xdr:col>13</xdr:col>
      <xdr:colOff>123825</xdr:colOff>
      <xdr:row>6</xdr:row>
      <xdr:rowOff>142875</xdr:rowOff>
    </xdr:to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E4D6DFAC-9CD9-4C4C-A216-C703D03CE2D6}"/>
            </a:ext>
          </a:extLst>
        </xdr:cNvPr>
        <xdr:cNvSpPr txBox="1"/>
      </xdr:nvSpPr>
      <xdr:spPr>
        <a:xfrm>
          <a:off x="9610725" y="1285875"/>
          <a:ext cx="3905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2</a:t>
          </a:r>
        </a:p>
      </xdr:txBody>
    </xdr:sp>
    <xdr:clientData/>
  </xdr:twoCellAnchor>
  <xdr:twoCellAnchor>
    <xdr:from>
      <xdr:col>12</xdr:col>
      <xdr:colOff>695325</xdr:colOff>
      <xdr:row>10</xdr:row>
      <xdr:rowOff>104775</xdr:rowOff>
    </xdr:from>
    <xdr:to>
      <xdr:col>13</xdr:col>
      <xdr:colOff>371475</xdr:colOff>
      <xdr:row>12</xdr:row>
      <xdr:rowOff>76200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AA83935E-8177-4F5B-9AED-EB0C95DD9F4D}"/>
            </a:ext>
          </a:extLst>
        </xdr:cNvPr>
        <xdr:cNvSpPr txBox="1"/>
      </xdr:nvSpPr>
      <xdr:spPr>
        <a:xfrm>
          <a:off x="9858375" y="2305050"/>
          <a:ext cx="3905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4</a:t>
          </a:r>
        </a:p>
      </xdr:txBody>
    </xdr:sp>
    <xdr:clientData/>
  </xdr:twoCellAnchor>
  <xdr:twoCellAnchor>
    <xdr:from>
      <xdr:col>10</xdr:col>
      <xdr:colOff>638175</xdr:colOff>
      <xdr:row>16</xdr:row>
      <xdr:rowOff>47625</xdr:rowOff>
    </xdr:from>
    <xdr:to>
      <xdr:col>11</xdr:col>
      <xdr:colOff>314325</xdr:colOff>
      <xdr:row>18</xdr:row>
      <xdr:rowOff>19050</xdr:rowOff>
    </xdr:to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74CB9947-7904-4742-86CF-DE9F3B00BDA0}"/>
            </a:ext>
          </a:extLst>
        </xdr:cNvPr>
        <xdr:cNvSpPr txBox="1"/>
      </xdr:nvSpPr>
      <xdr:spPr>
        <a:xfrm>
          <a:off x="6353175" y="2943225"/>
          <a:ext cx="3905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 sz="1100"/>
        </a:p>
      </xdr:txBody>
    </xdr:sp>
    <xdr:clientData/>
  </xdr:twoCellAnchor>
  <xdr:twoCellAnchor>
    <xdr:from>
      <xdr:col>13</xdr:col>
      <xdr:colOff>581025</xdr:colOff>
      <xdr:row>0</xdr:row>
      <xdr:rowOff>123825</xdr:rowOff>
    </xdr:from>
    <xdr:to>
      <xdr:col>14</xdr:col>
      <xdr:colOff>257175</xdr:colOff>
      <xdr:row>2</xdr:row>
      <xdr:rowOff>95250</xdr:rowOff>
    </xdr:to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69FC305F-FB4C-4DB5-A18E-BFCB68F72DD3}"/>
            </a:ext>
          </a:extLst>
        </xdr:cNvPr>
        <xdr:cNvSpPr txBox="1"/>
      </xdr:nvSpPr>
      <xdr:spPr>
        <a:xfrm>
          <a:off x="10458450" y="123825"/>
          <a:ext cx="3905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4</a:t>
          </a:r>
        </a:p>
      </xdr:txBody>
    </xdr:sp>
    <xdr:clientData/>
  </xdr:twoCellAnchor>
  <xdr:twoCellAnchor>
    <xdr:from>
      <xdr:col>14</xdr:col>
      <xdr:colOff>419100</xdr:colOff>
      <xdr:row>10</xdr:row>
      <xdr:rowOff>0</xdr:rowOff>
    </xdr:from>
    <xdr:to>
      <xdr:col>15</xdr:col>
      <xdr:colOff>95250</xdr:colOff>
      <xdr:row>11</xdr:row>
      <xdr:rowOff>152400</xdr:rowOff>
    </xdr:to>
    <xdr:sp macro="" textlink="">
      <xdr:nvSpPr>
        <xdr:cNvPr id="56" name="CuadroTexto 55">
          <a:extLst>
            <a:ext uri="{FF2B5EF4-FFF2-40B4-BE49-F238E27FC236}">
              <a16:creationId xmlns:a16="http://schemas.microsoft.com/office/drawing/2014/main" id="{B9319CF9-3B8D-4043-B38C-CE7907878FCC}"/>
            </a:ext>
          </a:extLst>
        </xdr:cNvPr>
        <xdr:cNvSpPr txBox="1"/>
      </xdr:nvSpPr>
      <xdr:spPr>
        <a:xfrm>
          <a:off x="11010900" y="2200275"/>
          <a:ext cx="3905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5</a:t>
          </a:r>
        </a:p>
      </xdr:txBody>
    </xdr:sp>
    <xdr:clientData/>
  </xdr:twoCellAnchor>
  <xdr:twoCellAnchor>
    <xdr:from>
      <xdr:col>13</xdr:col>
      <xdr:colOff>666750</xdr:colOff>
      <xdr:row>5</xdr:row>
      <xdr:rowOff>47625</xdr:rowOff>
    </xdr:from>
    <xdr:to>
      <xdr:col>14</xdr:col>
      <xdr:colOff>342900</xdr:colOff>
      <xdr:row>7</xdr:row>
      <xdr:rowOff>19050</xdr:rowOff>
    </xdr:to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F4537E6A-CA2A-4604-B03B-0EDCBA195E1C}"/>
            </a:ext>
          </a:extLst>
        </xdr:cNvPr>
        <xdr:cNvSpPr txBox="1"/>
      </xdr:nvSpPr>
      <xdr:spPr>
        <a:xfrm>
          <a:off x="10544175" y="1343025"/>
          <a:ext cx="3905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3</a:t>
          </a:r>
        </a:p>
      </xdr:txBody>
    </xdr:sp>
    <xdr:clientData/>
  </xdr:twoCellAnchor>
  <xdr:twoCellAnchor>
    <xdr:from>
      <xdr:col>10</xdr:col>
      <xdr:colOff>638175</xdr:colOff>
      <xdr:row>0</xdr:row>
      <xdr:rowOff>123825</xdr:rowOff>
    </xdr:from>
    <xdr:to>
      <xdr:col>11</xdr:col>
      <xdr:colOff>314325</xdr:colOff>
      <xdr:row>2</xdr:row>
      <xdr:rowOff>95250</xdr:rowOff>
    </xdr:to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id="{5AB80821-D71D-4FFF-9C72-99AD6AF02519}"/>
            </a:ext>
          </a:extLst>
        </xdr:cNvPr>
        <xdr:cNvSpPr txBox="1"/>
      </xdr:nvSpPr>
      <xdr:spPr>
        <a:xfrm>
          <a:off x="6353175" y="123825"/>
          <a:ext cx="3905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5</a:t>
          </a:r>
        </a:p>
      </xdr:txBody>
    </xdr:sp>
    <xdr:clientData/>
  </xdr:twoCellAnchor>
  <xdr:twoCellAnchor>
    <xdr:from>
      <xdr:col>15</xdr:col>
      <xdr:colOff>190500</xdr:colOff>
      <xdr:row>2</xdr:row>
      <xdr:rowOff>523875</xdr:rowOff>
    </xdr:from>
    <xdr:to>
      <xdr:col>15</xdr:col>
      <xdr:colOff>581025</xdr:colOff>
      <xdr:row>4</xdr:row>
      <xdr:rowOff>104775</xdr:rowOff>
    </xdr:to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2F139262-A7E4-4957-8F46-A56403637B9C}"/>
            </a:ext>
          </a:extLst>
        </xdr:cNvPr>
        <xdr:cNvSpPr txBox="1"/>
      </xdr:nvSpPr>
      <xdr:spPr>
        <a:xfrm>
          <a:off x="11496675" y="885825"/>
          <a:ext cx="3905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workbookViewId="0">
      <selection activeCell="I16" sqref="I16"/>
    </sheetView>
  </sheetViews>
  <sheetFormatPr baseColWidth="10" defaultColWidth="14.44140625" defaultRowHeight="15" customHeight="1" x14ac:dyDescent="0.3"/>
  <cols>
    <col min="1" max="1" width="10.6640625" customWidth="1"/>
    <col min="2" max="2" width="15.5546875" customWidth="1"/>
    <col min="3" max="3" width="12.5546875" customWidth="1"/>
    <col min="4" max="4" width="10.6640625" customWidth="1"/>
    <col min="5" max="5" width="12.44140625" customWidth="1"/>
    <col min="6" max="7" width="10.6640625" customWidth="1"/>
    <col min="8" max="8" width="11.109375" bestFit="1" customWidth="1"/>
    <col min="9" max="28" width="10.6640625" customWidth="1"/>
  </cols>
  <sheetData>
    <row r="1" spans="1:19" ht="14.25" customHeight="1" x14ac:dyDescent="0.3">
      <c r="A1" s="1" t="s">
        <v>0</v>
      </c>
    </row>
    <row r="2" spans="1:19" ht="14.25" customHeight="1" x14ac:dyDescent="0.3">
      <c r="A2" s="2" t="s">
        <v>1</v>
      </c>
      <c r="H2" s="10" t="s">
        <v>50</v>
      </c>
      <c r="I2" s="10" t="s">
        <v>51</v>
      </c>
    </row>
    <row r="3" spans="1:19" ht="43.2" x14ac:dyDescent="0.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13" t="s">
        <v>8</v>
      </c>
      <c r="H3" s="15" t="s">
        <v>54</v>
      </c>
      <c r="I3" s="15" t="s">
        <v>49</v>
      </c>
      <c r="R3" s="10" t="s">
        <v>44</v>
      </c>
    </row>
    <row r="4" spans="1:19" ht="14.25" customHeight="1" x14ac:dyDescent="0.3">
      <c r="A4" s="17" t="s">
        <v>9</v>
      </c>
      <c r="B4" s="17" t="s">
        <v>10</v>
      </c>
      <c r="C4" s="17" t="s">
        <v>11</v>
      </c>
      <c r="D4" s="17">
        <v>2</v>
      </c>
      <c r="E4" s="17">
        <v>4</v>
      </c>
      <c r="F4" s="17">
        <v>6</v>
      </c>
      <c r="G4" s="18">
        <v>500</v>
      </c>
      <c r="H4" s="19">
        <f>(D4+4*E4+F4)/6</f>
        <v>4</v>
      </c>
      <c r="I4" s="19">
        <f>(F4-D4)/6</f>
        <v>0.66666666666666663</v>
      </c>
      <c r="R4" s="12" t="s">
        <v>45</v>
      </c>
      <c r="S4" s="12">
        <v>21</v>
      </c>
    </row>
    <row r="5" spans="1:19" ht="14.25" customHeight="1" x14ac:dyDescent="0.3">
      <c r="A5" s="4" t="s">
        <v>12</v>
      </c>
      <c r="B5" s="4" t="s">
        <v>13</v>
      </c>
      <c r="C5" s="4" t="s">
        <v>9</v>
      </c>
      <c r="D5" s="4">
        <v>3</v>
      </c>
      <c r="E5" s="4">
        <v>5</v>
      </c>
      <c r="F5" s="4">
        <v>7</v>
      </c>
      <c r="G5" s="14">
        <v>800</v>
      </c>
      <c r="H5" s="16">
        <f t="shared" ref="H5:H13" si="0">(D5+4*E5+F5)/6</f>
        <v>5</v>
      </c>
      <c r="I5" s="16">
        <f t="shared" ref="I5:I13" si="1">(F5-D5)/6</f>
        <v>0.66666666666666663</v>
      </c>
      <c r="R5" s="11" t="s">
        <v>46</v>
      </c>
      <c r="S5" s="11">
        <v>16</v>
      </c>
    </row>
    <row r="6" spans="1:19" ht="14.25" customHeight="1" x14ac:dyDescent="0.3">
      <c r="A6" s="17" t="s">
        <v>14</v>
      </c>
      <c r="B6" s="17" t="s">
        <v>15</v>
      </c>
      <c r="C6" s="17" t="s">
        <v>9</v>
      </c>
      <c r="D6" s="17">
        <v>4</v>
      </c>
      <c r="E6" s="17">
        <v>6</v>
      </c>
      <c r="F6" s="17">
        <v>9</v>
      </c>
      <c r="G6" s="18">
        <v>1200</v>
      </c>
      <c r="H6" s="19">
        <f t="shared" si="0"/>
        <v>6.166666666666667</v>
      </c>
      <c r="I6" s="19">
        <f t="shared" si="1"/>
        <v>0.83333333333333337</v>
      </c>
      <c r="R6" s="11" t="s">
        <v>47</v>
      </c>
      <c r="S6" s="11">
        <v>18</v>
      </c>
    </row>
    <row r="7" spans="1:19" ht="14.25" customHeight="1" x14ac:dyDescent="0.3">
      <c r="A7" s="4" t="s">
        <v>16</v>
      </c>
      <c r="B7" s="4" t="s">
        <v>17</v>
      </c>
      <c r="C7" s="4" t="s">
        <v>12</v>
      </c>
      <c r="D7" s="4">
        <v>2</v>
      </c>
      <c r="E7" s="4">
        <v>3</v>
      </c>
      <c r="F7" s="4">
        <v>5</v>
      </c>
      <c r="G7" s="14">
        <v>600</v>
      </c>
      <c r="H7" s="16">
        <f t="shared" si="0"/>
        <v>3.1666666666666665</v>
      </c>
      <c r="I7" s="16">
        <f t="shared" si="1"/>
        <v>0.5</v>
      </c>
      <c r="R7" s="11" t="s">
        <v>48</v>
      </c>
      <c r="S7" s="11">
        <v>17</v>
      </c>
    </row>
    <row r="8" spans="1:19" ht="14.25" customHeight="1" x14ac:dyDescent="0.3">
      <c r="A8" s="4" t="s">
        <v>18</v>
      </c>
      <c r="B8" s="4" t="s">
        <v>19</v>
      </c>
      <c r="C8" s="4" t="s">
        <v>20</v>
      </c>
      <c r="D8" s="4">
        <v>1</v>
      </c>
      <c r="E8" s="4">
        <v>2</v>
      </c>
      <c r="F8" s="4">
        <v>4</v>
      </c>
      <c r="G8" s="14">
        <v>300</v>
      </c>
      <c r="H8" s="16">
        <f t="shared" si="0"/>
        <v>2.1666666666666665</v>
      </c>
      <c r="I8" s="16">
        <f t="shared" si="1"/>
        <v>0.5</v>
      </c>
    </row>
    <row r="9" spans="1:19" ht="14.25" customHeight="1" x14ac:dyDescent="0.3">
      <c r="A9" s="17" t="s">
        <v>21</v>
      </c>
      <c r="B9" s="17" t="s">
        <v>22</v>
      </c>
      <c r="C9" s="17" t="s">
        <v>14</v>
      </c>
      <c r="D9" s="17">
        <v>2</v>
      </c>
      <c r="E9" s="17">
        <v>4</v>
      </c>
      <c r="F9" s="17">
        <v>6</v>
      </c>
      <c r="G9" s="18">
        <v>400</v>
      </c>
      <c r="H9" s="19">
        <f t="shared" si="0"/>
        <v>4</v>
      </c>
      <c r="I9" s="19">
        <f t="shared" si="1"/>
        <v>0.66666666666666663</v>
      </c>
    </row>
    <row r="10" spans="1:19" ht="14.25" customHeight="1" x14ac:dyDescent="0.3">
      <c r="A10" s="4" t="s">
        <v>23</v>
      </c>
      <c r="B10" s="4" t="s">
        <v>24</v>
      </c>
      <c r="C10" s="4" t="s">
        <v>16</v>
      </c>
      <c r="D10" s="4">
        <v>3</v>
      </c>
      <c r="E10" s="4">
        <v>4</v>
      </c>
      <c r="F10" s="4">
        <v>6</v>
      </c>
      <c r="G10" s="14">
        <v>500</v>
      </c>
      <c r="H10" s="16">
        <f t="shared" si="0"/>
        <v>4.166666666666667</v>
      </c>
      <c r="I10" s="16">
        <f t="shared" si="1"/>
        <v>0.5</v>
      </c>
    </row>
    <row r="11" spans="1:19" ht="14.25" customHeight="1" x14ac:dyDescent="0.3">
      <c r="A11" s="4" t="s">
        <v>25</v>
      </c>
      <c r="B11" s="4" t="s">
        <v>26</v>
      </c>
      <c r="C11" s="4" t="s">
        <v>18</v>
      </c>
      <c r="D11" s="4">
        <v>2</v>
      </c>
      <c r="E11" s="4">
        <v>3</v>
      </c>
      <c r="F11" s="4">
        <v>5</v>
      </c>
      <c r="G11" s="14">
        <v>700</v>
      </c>
      <c r="H11" s="16">
        <f t="shared" si="0"/>
        <v>3.1666666666666665</v>
      </c>
      <c r="I11" s="16">
        <f t="shared" si="1"/>
        <v>0.5</v>
      </c>
    </row>
    <row r="12" spans="1:19" ht="14.25" customHeight="1" x14ac:dyDescent="0.3">
      <c r="A12" s="17" t="s">
        <v>27</v>
      </c>
      <c r="B12" s="17" t="s">
        <v>28</v>
      </c>
      <c r="C12" s="17" t="s">
        <v>21</v>
      </c>
      <c r="D12" s="17">
        <v>3</v>
      </c>
      <c r="E12" s="17">
        <v>5</v>
      </c>
      <c r="F12" s="17">
        <v>7</v>
      </c>
      <c r="G12" s="18">
        <v>600</v>
      </c>
      <c r="H12" s="19">
        <f t="shared" si="0"/>
        <v>5</v>
      </c>
      <c r="I12" s="19">
        <f t="shared" si="1"/>
        <v>0.66666666666666663</v>
      </c>
    </row>
    <row r="13" spans="1:19" ht="14.25" customHeight="1" x14ac:dyDescent="0.3">
      <c r="A13" s="17" t="s">
        <v>29</v>
      </c>
      <c r="B13" s="17" t="s">
        <v>30</v>
      </c>
      <c r="C13" s="17" t="s">
        <v>31</v>
      </c>
      <c r="D13" s="17">
        <v>1</v>
      </c>
      <c r="E13" s="17">
        <v>2</v>
      </c>
      <c r="F13" s="17">
        <v>3</v>
      </c>
      <c r="G13" s="18">
        <v>300</v>
      </c>
      <c r="H13" s="19">
        <f t="shared" si="0"/>
        <v>2</v>
      </c>
      <c r="I13" s="19">
        <f t="shared" si="1"/>
        <v>0.33333333333333331</v>
      </c>
    </row>
    <row r="14" spans="1:19" ht="14.25" customHeight="1" x14ac:dyDescent="0.3">
      <c r="H14" s="20">
        <f>H4+H6+H9+H12+H13</f>
        <v>21.166666666666668</v>
      </c>
      <c r="I14" s="20">
        <f>I4+I6+I9+I12+I13</f>
        <v>3.1666666666666665</v>
      </c>
    </row>
    <row r="15" spans="1:19" ht="14.25" customHeight="1" x14ac:dyDescent="0.3">
      <c r="E15" s="34" t="s">
        <v>52</v>
      </c>
      <c r="F15" s="34"/>
      <c r="G15" s="34"/>
      <c r="H15" s="20">
        <f>H14+(3*I14)</f>
        <v>30.666666666666668</v>
      </c>
      <c r="I15" s="9" t="s">
        <v>55</v>
      </c>
    </row>
    <row r="16" spans="1:19" ht="14.25" customHeight="1" x14ac:dyDescent="0.3">
      <c r="E16" s="34" t="s">
        <v>53</v>
      </c>
      <c r="F16" s="34"/>
      <c r="G16" s="34"/>
      <c r="H16" s="22">
        <f>SUM(G4:G13)</f>
        <v>5900</v>
      </c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E15:G15"/>
    <mergeCell ref="E16:G16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workbookViewId="0">
      <selection activeCell="L26" sqref="L26:L27"/>
    </sheetView>
  </sheetViews>
  <sheetFormatPr baseColWidth="10" defaultColWidth="14.44140625" defaultRowHeight="15" customHeight="1" x14ac:dyDescent="0.3"/>
  <cols>
    <col min="1" max="17" width="10.6640625" customWidth="1"/>
    <col min="18" max="18" width="16.109375" bestFit="1" customWidth="1"/>
    <col min="19" max="26" width="10.6640625" customWidth="1"/>
  </cols>
  <sheetData>
    <row r="1" spans="1:19" ht="14.25" customHeight="1" x14ac:dyDescent="0.3">
      <c r="A1" s="5" t="s">
        <v>32</v>
      </c>
    </row>
    <row r="2" spans="1:19" ht="14.25" customHeight="1" x14ac:dyDescent="0.3"/>
    <row r="3" spans="1:19" ht="14.25" customHeight="1" x14ac:dyDescent="0.3">
      <c r="A3" s="6"/>
      <c r="B3" s="3" t="s">
        <v>33</v>
      </c>
      <c r="C3" s="3" t="s">
        <v>34</v>
      </c>
      <c r="D3" s="3" t="s">
        <v>35</v>
      </c>
      <c r="F3" s="6"/>
      <c r="G3" s="3" t="s">
        <v>33</v>
      </c>
      <c r="H3" s="3" t="s">
        <v>34</v>
      </c>
      <c r="I3" s="3" t="s">
        <v>57</v>
      </c>
      <c r="J3" s="3" t="s">
        <v>35</v>
      </c>
      <c r="L3" s="6" t="s">
        <v>59</v>
      </c>
      <c r="M3" s="3" t="s">
        <v>33</v>
      </c>
      <c r="N3" s="3" t="s">
        <v>34</v>
      </c>
      <c r="O3" s="3" t="s">
        <v>57</v>
      </c>
      <c r="P3" s="3" t="s">
        <v>35</v>
      </c>
    </row>
    <row r="4" spans="1:19" ht="14.25" customHeight="1" x14ac:dyDescent="0.3">
      <c r="A4" s="3" t="s">
        <v>36</v>
      </c>
      <c r="B4" s="23">
        <v>2</v>
      </c>
      <c r="C4" s="23">
        <v>4</v>
      </c>
      <c r="D4" s="4">
        <v>50</v>
      </c>
      <c r="F4" s="3" t="s">
        <v>36</v>
      </c>
      <c r="G4" s="23">
        <v>2</v>
      </c>
      <c r="H4" s="23">
        <v>4</v>
      </c>
      <c r="I4" s="23">
        <v>0</v>
      </c>
      <c r="J4" s="4">
        <v>50</v>
      </c>
      <c r="L4" s="3" t="s">
        <v>36</v>
      </c>
      <c r="M4" s="24">
        <v>50</v>
      </c>
      <c r="N4" s="24">
        <v>0</v>
      </c>
      <c r="O4" s="24">
        <v>0</v>
      </c>
      <c r="P4" s="4">
        <v>50</v>
      </c>
      <c r="Q4" s="21" t="s">
        <v>74</v>
      </c>
      <c r="R4" s="32" t="s">
        <v>67</v>
      </c>
      <c r="S4" s="29" t="s">
        <v>69</v>
      </c>
    </row>
    <row r="5" spans="1:19" ht="14.25" customHeight="1" x14ac:dyDescent="0.3">
      <c r="A5" s="3" t="s">
        <v>37</v>
      </c>
      <c r="B5" s="23">
        <v>3</v>
      </c>
      <c r="C5" s="23">
        <v>1</v>
      </c>
      <c r="D5" s="4">
        <v>60</v>
      </c>
      <c r="F5" s="3" t="s">
        <v>37</v>
      </c>
      <c r="G5" s="23">
        <v>3</v>
      </c>
      <c r="H5" s="23">
        <v>1</v>
      </c>
      <c r="I5" s="23">
        <v>0</v>
      </c>
      <c r="J5" s="4">
        <v>60</v>
      </c>
      <c r="L5" s="3" t="s">
        <v>37</v>
      </c>
      <c r="M5" s="30">
        <v>30</v>
      </c>
      <c r="N5" s="30">
        <v>30</v>
      </c>
      <c r="O5" s="24">
        <v>0</v>
      </c>
      <c r="P5" s="4">
        <v>60</v>
      </c>
      <c r="Q5" s="21" t="s">
        <v>64</v>
      </c>
      <c r="R5" s="32" t="s">
        <v>68</v>
      </c>
      <c r="S5" s="29" t="s">
        <v>72</v>
      </c>
    </row>
    <row r="6" spans="1:19" ht="14.25" customHeight="1" x14ac:dyDescent="0.3">
      <c r="A6" s="3" t="s">
        <v>38</v>
      </c>
      <c r="B6" s="23">
        <v>5</v>
      </c>
      <c r="C6" s="23">
        <v>2</v>
      </c>
      <c r="D6" s="4">
        <v>40</v>
      </c>
      <c r="F6" s="3" t="s">
        <v>38</v>
      </c>
      <c r="G6" s="23">
        <v>5</v>
      </c>
      <c r="H6" s="23">
        <v>2</v>
      </c>
      <c r="I6" s="23">
        <v>0</v>
      </c>
      <c r="J6" s="4">
        <v>40</v>
      </c>
      <c r="L6" s="3" t="s">
        <v>38</v>
      </c>
      <c r="M6" s="24">
        <v>0</v>
      </c>
      <c r="N6" s="24">
        <v>40</v>
      </c>
      <c r="O6" s="24">
        <v>0</v>
      </c>
      <c r="P6" s="4">
        <v>40</v>
      </c>
      <c r="Q6" s="21" t="s">
        <v>65</v>
      </c>
      <c r="R6" s="32" t="s">
        <v>70</v>
      </c>
      <c r="S6" s="29" t="s">
        <v>71</v>
      </c>
    </row>
    <row r="7" spans="1:19" ht="14.25" customHeight="1" x14ac:dyDescent="0.3">
      <c r="A7" s="3" t="s">
        <v>39</v>
      </c>
      <c r="B7" s="23">
        <v>1</v>
      </c>
      <c r="C7" s="23">
        <v>3</v>
      </c>
      <c r="D7" s="4">
        <v>70</v>
      </c>
      <c r="F7" s="3" t="s">
        <v>39</v>
      </c>
      <c r="G7" s="23">
        <v>1</v>
      </c>
      <c r="H7" s="23">
        <v>3</v>
      </c>
      <c r="I7" s="23">
        <v>0</v>
      </c>
      <c r="J7" s="4">
        <v>70</v>
      </c>
      <c r="L7" s="3" t="s">
        <v>39</v>
      </c>
      <c r="M7" s="30">
        <v>0</v>
      </c>
      <c r="N7" s="30">
        <v>30</v>
      </c>
      <c r="O7" s="24">
        <v>40</v>
      </c>
      <c r="P7" s="4">
        <v>70</v>
      </c>
      <c r="Q7" s="21" t="s">
        <v>62</v>
      </c>
      <c r="R7" s="32" t="s">
        <v>75</v>
      </c>
      <c r="S7" s="29" t="s">
        <v>73</v>
      </c>
    </row>
    <row r="8" spans="1:19" ht="14.25" customHeight="1" x14ac:dyDescent="0.3">
      <c r="A8" s="3" t="s">
        <v>40</v>
      </c>
      <c r="B8" s="4">
        <v>80</v>
      </c>
      <c r="C8" s="4">
        <v>100</v>
      </c>
      <c r="D8" s="7" t="s">
        <v>56</v>
      </c>
      <c r="F8" s="3" t="s">
        <v>40</v>
      </c>
      <c r="G8" s="4">
        <v>80</v>
      </c>
      <c r="H8" s="4">
        <v>100</v>
      </c>
      <c r="I8" s="4">
        <v>40</v>
      </c>
      <c r="J8" s="7" t="s">
        <v>56</v>
      </c>
      <c r="L8" s="25" t="s">
        <v>40</v>
      </c>
      <c r="M8" s="26">
        <v>80</v>
      </c>
      <c r="N8" s="4">
        <v>100</v>
      </c>
      <c r="O8" s="4">
        <v>40</v>
      </c>
      <c r="P8" s="7" t="s">
        <v>56</v>
      </c>
      <c r="Q8" s="21" t="s">
        <v>66</v>
      </c>
      <c r="R8" s="32" t="s">
        <v>76</v>
      </c>
      <c r="S8" s="29" t="s">
        <v>73</v>
      </c>
    </row>
    <row r="9" spans="1:19" ht="14.25" customHeight="1" x14ac:dyDescent="0.3">
      <c r="L9" s="27" t="s">
        <v>61</v>
      </c>
      <c r="M9" s="28">
        <f>G4*M4+H4*N4+I4*O4+G5*M5+H5*N5+I5*O5+G6*M6+H6*N6+I6*O6+G7*M7+H7*N7+I7*O7</f>
        <v>390</v>
      </c>
      <c r="Q9" s="21" t="s">
        <v>63</v>
      </c>
      <c r="R9" s="32" t="s">
        <v>77</v>
      </c>
      <c r="S9" s="29" t="s">
        <v>78</v>
      </c>
    </row>
    <row r="10" spans="1:19" ht="14.25" customHeight="1" x14ac:dyDescent="0.3">
      <c r="C10" s="9" t="s">
        <v>60</v>
      </c>
    </row>
    <row r="11" spans="1:19" ht="14.25" customHeight="1" x14ac:dyDescent="0.3">
      <c r="F11" s="6" t="s">
        <v>58</v>
      </c>
      <c r="G11" s="3" t="s">
        <v>33</v>
      </c>
      <c r="H11" s="3" t="s">
        <v>34</v>
      </c>
      <c r="I11" s="3" t="s">
        <v>57</v>
      </c>
      <c r="J11" s="3" t="s">
        <v>35</v>
      </c>
      <c r="L11" s="6"/>
      <c r="M11" s="3" t="s">
        <v>33</v>
      </c>
      <c r="N11" s="3" t="s">
        <v>34</v>
      </c>
      <c r="O11" s="3" t="s">
        <v>57</v>
      </c>
      <c r="P11" s="3" t="s">
        <v>35</v>
      </c>
    </row>
    <row r="12" spans="1:19" ht="14.25" customHeight="1" x14ac:dyDescent="0.3">
      <c r="F12" s="3" t="s">
        <v>36</v>
      </c>
      <c r="G12" s="24">
        <v>10</v>
      </c>
      <c r="H12" s="24">
        <v>0</v>
      </c>
      <c r="I12" s="24">
        <v>40</v>
      </c>
      <c r="J12" s="4">
        <v>50</v>
      </c>
      <c r="L12" s="3" t="s">
        <v>36</v>
      </c>
      <c r="M12" s="23">
        <v>2</v>
      </c>
      <c r="N12" s="23">
        <v>4</v>
      </c>
      <c r="O12" s="23">
        <v>0</v>
      </c>
      <c r="P12" s="4">
        <v>50</v>
      </c>
    </row>
    <row r="13" spans="1:19" ht="14.25" customHeight="1" x14ac:dyDescent="0.3">
      <c r="F13" s="3" t="s">
        <v>37</v>
      </c>
      <c r="G13" s="24">
        <v>0</v>
      </c>
      <c r="H13" s="24">
        <v>60</v>
      </c>
      <c r="I13" s="24">
        <v>0</v>
      </c>
      <c r="J13" s="4">
        <v>60</v>
      </c>
      <c r="L13" s="3" t="s">
        <v>37</v>
      </c>
      <c r="M13" s="23">
        <v>3</v>
      </c>
      <c r="N13" s="23">
        <v>1</v>
      </c>
      <c r="O13" s="23">
        <v>0</v>
      </c>
      <c r="P13" s="4">
        <v>60</v>
      </c>
    </row>
    <row r="14" spans="1:19" ht="14.25" customHeight="1" x14ac:dyDescent="0.3">
      <c r="F14" s="3" t="s">
        <v>38</v>
      </c>
      <c r="G14" s="24">
        <v>0</v>
      </c>
      <c r="H14" s="24">
        <v>40</v>
      </c>
      <c r="I14" s="24">
        <v>0</v>
      </c>
      <c r="J14" s="4">
        <v>40</v>
      </c>
      <c r="L14" s="3" t="s">
        <v>38</v>
      </c>
      <c r="M14" s="23">
        <v>5</v>
      </c>
      <c r="N14" s="23">
        <v>2</v>
      </c>
      <c r="O14" s="23">
        <v>0</v>
      </c>
      <c r="P14" s="4">
        <v>40</v>
      </c>
    </row>
    <row r="15" spans="1:19" ht="14.25" customHeight="1" x14ac:dyDescent="0.3">
      <c r="F15" s="3" t="s">
        <v>39</v>
      </c>
      <c r="G15" s="24">
        <v>70</v>
      </c>
      <c r="H15" s="24">
        <v>0</v>
      </c>
      <c r="I15" s="24">
        <v>0</v>
      </c>
      <c r="J15" s="4">
        <v>70</v>
      </c>
      <c r="L15" s="3" t="s">
        <v>39</v>
      </c>
      <c r="M15" s="23">
        <v>1</v>
      </c>
      <c r="N15" s="23">
        <v>3</v>
      </c>
      <c r="O15" s="23">
        <v>0</v>
      </c>
      <c r="P15" s="4">
        <v>70</v>
      </c>
    </row>
    <row r="16" spans="1:19" ht="14.25" customHeight="1" x14ac:dyDescent="0.3">
      <c r="F16" s="3" t="s">
        <v>40</v>
      </c>
      <c r="G16" s="4">
        <v>80</v>
      </c>
      <c r="H16" s="4">
        <v>100</v>
      </c>
      <c r="I16" s="4">
        <v>40</v>
      </c>
      <c r="J16" s="7" t="s">
        <v>56</v>
      </c>
      <c r="L16" s="3" t="s">
        <v>40</v>
      </c>
      <c r="M16" s="4">
        <v>80</v>
      </c>
      <c r="N16" s="4">
        <v>100</v>
      </c>
      <c r="O16" s="4">
        <v>40</v>
      </c>
      <c r="P16" s="7" t="s">
        <v>56</v>
      </c>
    </row>
    <row r="17" spans="12:16" ht="14.25" customHeight="1" x14ac:dyDescent="0.3"/>
    <row r="18" spans="12:16" ht="14.25" customHeight="1" x14ac:dyDescent="0.3">
      <c r="L18" s="6" t="s">
        <v>59</v>
      </c>
      <c r="M18" s="3" t="s">
        <v>33</v>
      </c>
      <c r="N18" s="3" t="s">
        <v>34</v>
      </c>
      <c r="O18" s="3" t="s">
        <v>57</v>
      </c>
      <c r="P18" s="3" t="s">
        <v>35</v>
      </c>
    </row>
    <row r="19" spans="12:16" ht="14.25" customHeight="1" x14ac:dyDescent="0.3">
      <c r="L19" s="3" t="s">
        <v>36</v>
      </c>
      <c r="M19" s="24">
        <v>50</v>
      </c>
      <c r="N19" s="24">
        <v>0</v>
      </c>
      <c r="O19" s="24">
        <v>0</v>
      </c>
      <c r="P19" s="4">
        <v>50</v>
      </c>
    </row>
    <row r="20" spans="12:16" ht="14.25" customHeight="1" x14ac:dyDescent="0.3">
      <c r="L20" s="3" t="s">
        <v>37</v>
      </c>
      <c r="M20" s="31">
        <v>0</v>
      </c>
      <c r="N20" s="31">
        <v>60</v>
      </c>
      <c r="O20" s="24">
        <v>0</v>
      </c>
      <c r="P20" s="4">
        <v>60</v>
      </c>
    </row>
    <row r="21" spans="12:16" ht="14.25" customHeight="1" x14ac:dyDescent="0.3">
      <c r="L21" s="3" t="s">
        <v>38</v>
      </c>
      <c r="M21" s="31">
        <v>0</v>
      </c>
      <c r="N21" s="31">
        <v>40</v>
      </c>
      <c r="O21" s="24">
        <v>0</v>
      </c>
      <c r="P21" s="4">
        <v>40</v>
      </c>
    </row>
    <row r="22" spans="12:16" ht="14.25" customHeight="1" x14ac:dyDescent="0.3">
      <c r="L22" s="3" t="s">
        <v>39</v>
      </c>
      <c r="M22" s="31">
        <v>30</v>
      </c>
      <c r="N22" s="31">
        <v>0</v>
      </c>
      <c r="O22" s="24">
        <v>40</v>
      </c>
      <c r="P22" s="4">
        <v>70</v>
      </c>
    </row>
    <row r="23" spans="12:16" ht="14.25" customHeight="1" x14ac:dyDescent="0.3">
      <c r="L23" s="25" t="s">
        <v>40</v>
      </c>
      <c r="M23" s="26">
        <v>80</v>
      </c>
      <c r="N23" s="4">
        <v>100</v>
      </c>
      <c r="O23" s="4">
        <v>40</v>
      </c>
      <c r="P23" s="7" t="s">
        <v>56</v>
      </c>
    </row>
    <row r="24" spans="12:16" ht="14.25" customHeight="1" x14ac:dyDescent="0.3">
      <c r="L24" s="27" t="s">
        <v>61</v>
      </c>
      <c r="M24" s="28">
        <f>G4*M19+H4*N19+G5*M20+H5*N20+G6*M21+H6*N21+G7*M22+H7*N22</f>
        <v>270</v>
      </c>
    </row>
    <row r="25" spans="12:16" ht="14.25" customHeight="1" x14ac:dyDescent="0.3"/>
    <row r="26" spans="12:16" ht="14.25" customHeight="1" x14ac:dyDescent="0.3">
      <c r="L26" s="32" t="s">
        <v>79</v>
      </c>
    </row>
    <row r="27" spans="12:16" ht="14.25" customHeight="1" x14ac:dyDescent="0.3">
      <c r="L27" s="32" t="s">
        <v>80</v>
      </c>
    </row>
    <row r="28" spans="12:16" ht="14.25" customHeight="1" x14ac:dyDescent="0.3"/>
    <row r="29" spans="12:16" ht="14.25" customHeight="1" x14ac:dyDescent="0.3"/>
    <row r="30" spans="12:16" ht="14.25" customHeight="1" x14ac:dyDescent="0.3"/>
    <row r="31" spans="12:16" ht="14.25" customHeight="1" x14ac:dyDescent="0.3"/>
    <row r="32" spans="12:1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tabSelected="1" zoomScale="92" zoomScaleNormal="130" workbookViewId="0">
      <selection activeCell="C1" sqref="C1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9" ht="14.25" customHeight="1" x14ac:dyDescent="0.3">
      <c r="A1" s="5" t="s">
        <v>41</v>
      </c>
    </row>
    <row r="2" spans="1:9" ht="14.25" customHeight="1" x14ac:dyDescent="0.3">
      <c r="A2" s="8" t="s">
        <v>42</v>
      </c>
      <c r="B2" s="8" t="s">
        <v>43</v>
      </c>
      <c r="D2" s="9" t="s">
        <v>81</v>
      </c>
    </row>
    <row r="3" spans="1:9" ht="14.25" customHeight="1" x14ac:dyDescent="0.3">
      <c r="A3" s="7">
        <v>1</v>
      </c>
      <c r="B3" s="7">
        <v>1000</v>
      </c>
    </row>
    <row r="4" spans="1:9" ht="14.25" customHeight="1" x14ac:dyDescent="0.3">
      <c r="A4" s="7">
        <v>2</v>
      </c>
      <c r="B4" s="7">
        <v>1500</v>
      </c>
      <c r="D4" s="33" t="s">
        <v>82</v>
      </c>
      <c r="E4" s="33" t="s">
        <v>83</v>
      </c>
      <c r="F4" s="33" t="s">
        <v>84</v>
      </c>
      <c r="G4" s="33" t="s">
        <v>85</v>
      </c>
      <c r="H4" s="33" t="s">
        <v>86</v>
      </c>
      <c r="I4" s="33" t="s">
        <v>87</v>
      </c>
    </row>
    <row r="5" spans="1:9" ht="14.25" customHeight="1" x14ac:dyDescent="0.3">
      <c r="A5" s="7">
        <v>3</v>
      </c>
      <c r="B5" s="7">
        <v>1200</v>
      </c>
      <c r="D5" s="33">
        <f>SUM(D7:D10)</f>
        <v>3.1019272970738538E-25</v>
      </c>
      <c r="E5" s="33">
        <v>-3.714545751410713E-5</v>
      </c>
      <c r="F5" s="33">
        <v>0.50142203929971418</v>
      </c>
      <c r="G5" s="33">
        <v>-0.23347407834757755</v>
      </c>
      <c r="H5" s="33">
        <v>0.36507799332412849</v>
      </c>
      <c r="I5" s="33">
        <v>0.43141430973658668</v>
      </c>
    </row>
    <row r="6" spans="1:9" ht="14.25" customHeight="1" x14ac:dyDescent="0.3">
      <c r="A6" s="7">
        <v>4</v>
      </c>
      <c r="B6" s="7">
        <v>800</v>
      </c>
    </row>
    <row r="7" spans="1:9" ht="14.25" customHeight="1" x14ac:dyDescent="0.3">
      <c r="A7" s="7">
        <v>5</v>
      </c>
      <c r="B7" s="7">
        <v>1100</v>
      </c>
      <c r="C7">
        <f>E$5+F$5*B6+G$5*B5+H$5*B4+I$5*B3</f>
        <v>1100</v>
      </c>
      <c r="D7">
        <f>(E$5+F$5*B6+G$5*B5+H$5*B4+I$5*B3-B7)^2</f>
        <v>0</v>
      </c>
    </row>
    <row r="8" spans="1:9" ht="14.25" customHeight="1" x14ac:dyDescent="0.3">
      <c r="A8" s="7">
        <v>6</v>
      </c>
      <c r="B8" s="7">
        <v>1450</v>
      </c>
      <c r="C8">
        <f t="shared" ref="C8:C14" si="0">E$5+F$5*B7+G$5*B6+H$5*B5+I$5*B4</f>
        <v>1450.0000000000002</v>
      </c>
      <c r="D8">
        <f t="shared" ref="D8:D10" si="1">(E$5+F$5*B7+G$5*B6+H$5*B5+I$5*B4-B8)^2</f>
        <v>5.169878828456423E-26</v>
      </c>
    </row>
    <row r="9" spans="1:9" ht="14.25" customHeight="1" x14ac:dyDescent="0.3">
      <c r="A9" s="7">
        <v>7</v>
      </c>
      <c r="B9" s="7">
        <v>1280</v>
      </c>
      <c r="C9">
        <f t="shared" si="0"/>
        <v>1279.9999999999995</v>
      </c>
      <c r="D9">
        <f t="shared" si="1"/>
        <v>2.0679515313825692E-25</v>
      </c>
    </row>
    <row r="10" spans="1:9" ht="14.25" customHeight="1" x14ac:dyDescent="0.3">
      <c r="A10" s="7">
        <v>8</v>
      </c>
      <c r="B10" s="7">
        <v>1050</v>
      </c>
      <c r="C10">
        <f t="shared" si="0"/>
        <v>1049.9999999999998</v>
      </c>
      <c r="D10">
        <f t="shared" si="1"/>
        <v>5.169878828456423E-26</v>
      </c>
    </row>
    <row r="11" spans="1:9" ht="14.25" customHeight="1" x14ac:dyDescent="0.3">
      <c r="A11" s="7">
        <v>9</v>
      </c>
      <c r="B11" s="7"/>
      <c r="C11">
        <f t="shared" si="0"/>
        <v>1231.5651148645748</v>
      </c>
    </row>
    <row r="12" spans="1:9" ht="14.25" customHeight="1" x14ac:dyDescent="0.3">
      <c r="A12" s="7">
        <v>10</v>
      </c>
      <c r="B12" s="7"/>
      <c r="C12">
        <f t="shared" si="0"/>
        <v>847.70276116252126</v>
      </c>
    </row>
    <row r="13" spans="1:9" ht="14.25" customHeight="1" x14ac:dyDescent="0.3">
      <c r="A13" s="7">
        <v>11</v>
      </c>
      <c r="B13" s="7"/>
      <c r="C13">
        <f t="shared" si="0"/>
        <v>935.54217230770837</v>
      </c>
    </row>
    <row r="14" spans="1:9" ht="14.25" customHeight="1" x14ac:dyDescent="0.3">
      <c r="A14" s="7">
        <v>12</v>
      </c>
      <c r="B14" s="7"/>
      <c r="C14">
        <f t="shared" si="0"/>
        <v>452.98498807795852</v>
      </c>
    </row>
    <row r="15" spans="1:9" ht="14.25" customHeight="1" x14ac:dyDescent="0.3"/>
    <row r="16" spans="1:9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PERT</vt:lpstr>
      <vt:lpstr>TRANSP</vt:lpstr>
      <vt:lpstr>INVENT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 Bautista Rios</cp:lastModifiedBy>
  <dcterms:modified xsi:type="dcterms:W3CDTF">2024-06-26T23:26:38Z</dcterms:modified>
</cp:coreProperties>
</file>