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\Desktop\MCTD\2doParcial\C3 27 Marzo - Análisis de Sensibilidad\"/>
    </mc:Choice>
  </mc:AlternateContent>
  <xr:revisionPtr revIDLastSave="0" documentId="13_ncr:1_{6C267DBD-CB28-4852-89F6-21FE23EE8276}" xr6:coauthVersionLast="47" xr6:coauthVersionMax="47" xr10:uidLastSave="{00000000-0000-0000-0000-000000000000}"/>
  <bookViews>
    <workbookView xWindow="2868" yWindow="3396" windowWidth="17280" windowHeight="8964" xr2:uid="{00000000-000D-0000-FFFF-FFFF00000000}"/>
  </bookViews>
  <sheets>
    <sheet name="a" sheetId="1" r:id="rId1"/>
    <sheet name="b" sheetId="4" r:id="rId2"/>
    <sheet name="c" sheetId="5" r:id="rId3"/>
    <sheet name="d" sheetId="6" r:id="rId4"/>
    <sheet name="e" sheetId="7" r:id="rId5"/>
    <sheet name="f" sheetId="3" r:id="rId6"/>
    <sheet name="Informe de sensibilidad 1" sheetId="8" r:id="rId7"/>
    <sheet name="Informe de límites 1" sheetId="9" r:id="rId8"/>
  </sheets>
  <definedNames>
    <definedName name="solver_adj" localSheetId="0" hidden="1">a!$G$15:$I$15</definedName>
    <definedName name="solver_adj" localSheetId="2" hidden="1">'c'!$G$15:$I$15</definedName>
    <definedName name="solver_adj" localSheetId="3" hidden="1">d!$G$5:$I$5</definedName>
    <definedName name="solver_adj" localSheetId="4" hidden="1">e!$G$5:$I$5</definedName>
    <definedName name="solver_adj" localSheetId="5" hidden="1">f!$M$3:$T$3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a!$F$16:$F$17</definedName>
    <definedName name="solver_lhs1" localSheetId="2" hidden="1">'c'!$F$16:$F$17</definedName>
    <definedName name="solver_lhs1" localSheetId="3" hidden="1">d!$F$6:$F$7</definedName>
    <definedName name="solver_lhs1" localSheetId="4" hidden="1">e!$F$6:$F$7</definedName>
    <definedName name="solver_lhs1" localSheetId="5" hidden="1">f!$L$4:$L$6</definedName>
    <definedName name="solver_lhs2" localSheetId="0" hidden="1">a!$F$18:$F$23</definedName>
    <definedName name="solver_lhs2" localSheetId="2" hidden="1">'c'!$F$18:$F$23</definedName>
    <definedName name="solver_lhs2" localSheetId="3" hidden="1">d!$F$8:$F$13</definedName>
    <definedName name="solver_lhs2" localSheetId="4" hidden="1">e!$F$8:$F$13</definedName>
    <definedName name="solver_lhs3" localSheetId="2" hidden="1">'c'!$F$24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2</definedName>
    <definedName name="solver_num" localSheetId="2" hidden="1">3</definedName>
    <definedName name="solver_num" localSheetId="3" hidden="1">2</definedName>
    <definedName name="solver_num" localSheetId="4" hidden="1">2</definedName>
    <definedName name="solver_num" localSheetId="5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a!$F$15</definedName>
    <definedName name="solver_opt" localSheetId="2" hidden="1">'c'!$F$15</definedName>
    <definedName name="solver_opt" localSheetId="3" hidden="1">d!$F$5</definedName>
    <definedName name="solver_opt" localSheetId="4" hidden="1">e!$F$5</definedName>
    <definedName name="solver_opt" localSheetId="5" hidden="1">f!$L$3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2" hidden="1">1</definedName>
    <definedName name="solver_rhs1" localSheetId="0" hidden="1">a!$G$16:$G$17</definedName>
    <definedName name="solver_rhs1" localSheetId="2" hidden="1">'c'!$G$16:$G$17</definedName>
    <definedName name="solver_rhs1" localSheetId="3" hidden="1">d!$G$6:$G$7</definedName>
    <definedName name="solver_rhs1" localSheetId="4" hidden="1">e!$G$6:$G$7</definedName>
    <definedName name="solver_rhs1" localSheetId="5" hidden="1">f!$M$4:$M$6</definedName>
    <definedName name="solver_rhs2" localSheetId="0" hidden="1">a!$G$18:$G$23</definedName>
    <definedName name="solver_rhs2" localSheetId="2" hidden="1">'c'!$G$18:$G$23</definedName>
    <definedName name="solver_rhs2" localSheetId="3" hidden="1">d!$G$8:$G$13</definedName>
    <definedName name="solver_rhs2" localSheetId="4" hidden="1">e!$G$8:$G$13</definedName>
    <definedName name="solver_rhs3" localSheetId="2" hidden="1">'c'!$G$24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7" l="1"/>
  <c r="F13" i="7"/>
  <c r="F12" i="7"/>
  <c r="F11" i="7"/>
  <c r="F10" i="7"/>
  <c r="F9" i="7"/>
  <c r="F7" i="7"/>
  <c r="F6" i="7"/>
  <c r="F5" i="7"/>
  <c r="F8" i="6"/>
  <c r="F13" i="6"/>
  <c r="F12" i="6"/>
  <c r="F11" i="6"/>
  <c r="F10" i="6"/>
  <c r="F9" i="6"/>
  <c r="F7" i="6"/>
  <c r="F6" i="6"/>
  <c r="F5" i="6"/>
  <c r="L6" i="3"/>
  <c r="L5" i="3"/>
  <c r="L4" i="3"/>
  <c r="L3" i="3"/>
  <c r="F24" i="5"/>
  <c r="F23" i="5"/>
  <c r="F22" i="5"/>
  <c r="F21" i="5"/>
  <c r="F20" i="5"/>
  <c r="F19" i="5"/>
  <c r="F18" i="5"/>
  <c r="F17" i="5"/>
  <c r="F16" i="5"/>
  <c r="F15" i="5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<sst xmlns="http://schemas.openxmlformats.org/spreadsheetml/2006/main" count="311" uniqueCount="129">
  <si>
    <t>Mín Z=costo de materia prima</t>
  </si>
  <si>
    <t>a=Libras de almendras</t>
  </si>
  <si>
    <t>n=Libras de nueces</t>
  </si>
  <si>
    <t>c=Libras d e cacahuates</t>
  </si>
  <si>
    <t>Mín Z= 0.85a+0.65n+0.35c</t>
  </si>
  <si>
    <t>s.a.</t>
  </si>
  <si>
    <t>a&lt;=3000</t>
  </si>
  <si>
    <t>n&lt;=2000</t>
  </si>
  <si>
    <t>a&gt;=1250</t>
  </si>
  <si>
    <t>n&gt;=750</t>
  </si>
  <si>
    <t>0.45a+0.45n+0.1c&gt;=1000</t>
  </si>
  <si>
    <t>0.3a+0.3n+0.4c&gt;=500</t>
  </si>
  <si>
    <t>0.2a+0.2n+0.6c&gt;=1500</t>
  </si>
  <si>
    <t>a&gt;=2150</t>
  </si>
  <si>
    <t>n&gt;=1650</t>
  </si>
  <si>
    <t>c&gt;=1200</t>
  </si>
  <si>
    <t>a,n,c&gt;=0</t>
  </si>
  <si>
    <t>Reduciendo</t>
  </si>
  <si>
    <t>Z</t>
  </si>
  <si>
    <t>a</t>
  </si>
  <si>
    <t>n</t>
  </si>
  <si>
    <t>c</t>
  </si>
  <si>
    <t>Microsoft Excel 14.0 Informe de confidencialidad</t>
  </si>
  <si>
    <t>Hoja de cálculo: [Libro1]a</t>
  </si>
  <si>
    <t>Informe creado: 08/04/2024 03:47:32 p.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</si>
  <si>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</si>
  <si>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</si>
  <si>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</si>
  <si>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</si>
  <si>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</si>
  <si>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</si>
  <si>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</si>
  <si>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</si>
  <si>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</si>
  <si>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</si>
  <si>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</si>
  <si>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</si>
  <si>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</si>
  <si>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</si>
  <si>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</si>
  <si>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</si>
  <si>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</si>
  <si>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$G$15</t>
  </si>
  <si>
    <t>Reduciendo a</t>
  </si>
  <si>
    <t>$H$15</t>
  </si>
  <si>
    <t>Reduciendo n</t>
  </si>
  <si>
    <t>$I$15</t>
  </si>
  <si>
    <t>Reduciendo c</t>
  </si>
  <si>
    <t>$F$16</t>
  </si>
  <si>
    <t>a&lt;=3000 Z</t>
  </si>
  <si>
    <t>$F$17</t>
  </si>
  <si>
    <t>n&lt;=2000 Z</t>
  </si>
  <si>
    <t>$F$18</t>
  </si>
  <si>
    <t>0.45a+0.45n+0.1c&gt;=1000 Z</t>
  </si>
  <si>
    <t>$F$19</t>
  </si>
  <si>
    <t>0.3a+0.3n+0.4c&gt;=500 Z</t>
  </si>
  <si>
    <t>$F$20</t>
  </si>
  <si>
    <t>0.2a+0.2n+0.6c&gt;=1500 Z</t>
  </si>
  <si>
    <t>$F$21</t>
  </si>
  <si>
    <t>a&gt;=2150 Z</t>
  </si>
  <si>
    <t>$F$22</t>
  </si>
  <si>
    <t>n&gt;=1650 Z</t>
  </si>
  <si>
    <t>$F$23</t>
  </si>
  <si>
    <t>c&gt;=1200 Z</t>
  </si>
  <si>
    <t>0.85-0.73&lt;=a&lt;=0.85+infinito</t>
  </si>
  <si>
    <t>0.65-0.53&lt;=n&lt;=0.65+infinito</t>
  </si>
  <si>
    <t>0.35-0.35&lt;=c&lt;=0.35+1.6</t>
  </si>
  <si>
    <t>0.12&lt;=a&lt;=infinito</t>
  </si>
  <si>
    <t>0.12&lt;=n&lt;=infinito</t>
  </si>
  <si>
    <t>0&lt;=c&lt;=1.95</t>
  </si>
  <si>
    <t>3000-850&lt;=r1&lt;=3000+infinito</t>
  </si>
  <si>
    <t>2150&lt;=r1&lt;=infinito</t>
  </si>
  <si>
    <t>…</t>
  </si>
  <si>
    <t>c&lt;=2100</t>
  </si>
  <si>
    <t>PRIMAL</t>
  </si>
  <si>
    <t>-a&gt;=-3000</t>
  </si>
  <si>
    <t>-n&gt;=-2000</t>
  </si>
  <si>
    <t>DUAL</t>
  </si>
  <si>
    <t>Máx Z=-3000p-2000q+1000r+500s+1500t+2150u+1650v+1200w</t>
  </si>
  <si>
    <t>-p+0.45r+0.3s+0.2t+u&lt;=0.85</t>
  </si>
  <si>
    <t>-q+0.45r+0.3s+0.2t+v&lt;=0.65</t>
  </si>
  <si>
    <t>0.1r+0.5s+0.6t+w&lt;=0.35</t>
  </si>
  <si>
    <t>p,q,r,s,t,u,v,w&gt;=0</t>
  </si>
  <si>
    <t>p</t>
  </si>
  <si>
    <t>q</t>
  </si>
  <si>
    <t>r</t>
  </si>
  <si>
    <t>s</t>
  </si>
  <si>
    <t>t</t>
  </si>
  <si>
    <t>u</t>
  </si>
  <si>
    <t>v</t>
  </si>
  <si>
    <t>w</t>
  </si>
  <si>
    <t>Se comprueba que primal está correcto porque Z es la misma que el dual.</t>
  </si>
  <si>
    <t>0.5a+0.5n&gt;=1000</t>
  </si>
  <si>
    <t>0.3a+0.3n+0.4c&gt;=1000</t>
  </si>
  <si>
    <t>Microsoft Excel 16.0 Informe de sensibilidad</t>
  </si>
  <si>
    <t>Hoja de cálculo: [sensibilidad_metodos.xlsx]f</t>
  </si>
  <si>
    <t>Informe creado: 28/04/2024 01:27:07 p. m.</t>
  </si>
  <si>
    <t>$M$3</t>
  </si>
  <si>
    <t>s.a. p</t>
  </si>
  <si>
    <t>$N$3</t>
  </si>
  <si>
    <t>s.a. q</t>
  </si>
  <si>
    <t>$O$3</t>
  </si>
  <si>
    <t>s.a. r</t>
  </si>
  <si>
    <t>$P$3</t>
  </si>
  <si>
    <t>s.a. s</t>
  </si>
  <si>
    <t>$Q$3</t>
  </si>
  <si>
    <t>s.a. t</t>
  </si>
  <si>
    <t>$R$3</t>
  </si>
  <si>
    <t>s.a. u</t>
  </si>
  <si>
    <t>$S$3</t>
  </si>
  <si>
    <t>s.a. v</t>
  </si>
  <si>
    <t>$T$3</t>
  </si>
  <si>
    <t>s.a. w</t>
  </si>
  <si>
    <t>$L$4</t>
  </si>
  <si>
    <t>-p+0.45r+0.3s+0.2t+u&lt;=0.85 Z</t>
  </si>
  <si>
    <t>$L$5</t>
  </si>
  <si>
    <t>-q+0.45r+0.3s+0.2t+v&lt;=0.65 Z</t>
  </si>
  <si>
    <t>$L$6</t>
  </si>
  <si>
    <t>0.1r+0.5s+0.6t+w&lt;=0.35 Z</t>
  </si>
  <si>
    <t>Microsoft Excel 16.0 Informe de límites</t>
  </si>
  <si>
    <t>Informe creado: 28/04/2024 01:27:08 p. m.</t>
  </si>
  <si>
    <t>Variable</t>
  </si>
  <si>
    <t>Inferior</t>
  </si>
  <si>
    <t>Límite</t>
  </si>
  <si>
    <t>Resultado</t>
  </si>
  <si>
    <t>Superior</t>
  </si>
  <si>
    <t>$L$3</t>
  </si>
  <si>
    <t>s.a. Z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</si>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</sst>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quotePrefix="1"/>
    <xf numFmtId="0" fontId="1" fillId="3" borderId="1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80453</xdr:colOff>
      <xdr:row>6</xdr:row>
      <xdr:rowOff>98534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890453" cy="1241533"/>
        </a:xfrm>
        <a:prstGeom prst="rect">
          <a:avLst/>
        </a:prstGeom>
      </xdr:spPr>
    </xdr:pic>
    <xdr:clientData/>
  </xdr:twoCellAnchor>
  <xdr:twoCellAnchor editAs="oneCell">
    <xdr:from>
      <xdr:col>2</xdr:col>
      <xdr:colOff>227033</xdr:colOff>
      <xdr:row>8</xdr:row>
      <xdr:rowOff>74736</xdr:rowOff>
    </xdr:from>
    <xdr:to>
      <xdr:col>4</xdr:col>
      <xdr:colOff>771795</xdr:colOff>
      <xdr:row>13</xdr:row>
      <xdr:rowOff>140677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648" y="1528398"/>
          <a:ext cx="2127378" cy="9744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5</xdr:col>
      <xdr:colOff>68037</xdr:colOff>
      <xdr:row>8</xdr:row>
      <xdr:rowOff>51039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33500"/>
          <a:ext cx="3878036" cy="241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80453</xdr:colOff>
      <xdr:row>6</xdr:row>
      <xdr:rowOff>98534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890453" cy="1241533"/>
        </a:xfrm>
        <a:prstGeom prst="rect">
          <a:avLst/>
        </a:prstGeom>
      </xdr:spPr>
    </xdr:pic>
    <xdr:clientData/>
  </xdr:twoCellAnchor>
  <xdr:twoCellAnchor editAs="oneCell">
    <xdr:from>
      <xdr:col>5</xdr:col>
      <xdr:colOff>216777</xdr:colOff>
      <xdr:row>0</xdr:row>
      <xdr:rowOff>1</xdr:rowOff>
    </xdr:from>
    <xdr:to>
      <xdr:col>8</xdr:col>
      <xdr:colOff>480391</xdr:colOff>
      <xdr:row>6</xdr:row>
      <xdr:rowOff>117921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6777" y="1"/>
          <a:ext cx="2549614" cy="12609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5</xdr:col>
      <xdr:colOff>68037</xdr:colOff>
      <xdr:row>8</xdr:row>
      <xdr:rowOff>51039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33500"/>
          <a:ext cx="3878036" cy="241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6"/>
  <sheetViews>
    <sheetView tabSelected="1" topLeftCell="A13" zoomScale="130" zoomScaleNormal="130" workbookViewId="0">
      <selection activeCell="F16" sqref="F16:G23"/>
    </sheetView>
  </sheetViews>
  <sheetFormatPr baseColWidth="10" defaultRowHeight="14.4" x14ac:dyDescent="0.3"/>
  <sheetData>
    <row r="10" spans="1:9" x14ac:dyDescent="0.3">
      <c r="A10" t="s">
        <v>0</v>
      </c>
    </row>
    <row r="11" spans="1:9" x14ac:dyDescent="0.3">
      <c r="A11" t="s">
        <v>1</v>
      </c>
    </row>
    <row r="12" spans="1:9" x14ac:dyDescent="0.3">
      <c r="A12" t="s">
        <v>2</v>
      </c>
    </row>
    <row r="13" spans="1:9" x14ac:dyDescent="0.3">
      <c r="A13" t="s">
        <v>3</v>
      </c>
    </row>
    <row r="14" spans="1:9" x14ac:dyDescent="0.3">
      <c r="A14" t="s">
        <v>4</v>
      </c>
      <c r="F14" s="1" t="s">
        <v>18</v>
      </c>
      <c r="G14" s="1" t="s">
        <v>19</v>
      </c>
      <c r="H14" s="1" t="s">
        <v>20</v>
      </c>
      <c r="I14" s="1" t="s">
        <v>21</v>
      </c>
    </row>
    <row r="15" spans="1:9" x14ac:dyDescent="0.3">
      <c r="A15" t="s">
        <v>5</v>
      </c>
      <c r="C15" t="s">
        <v>17</v>
      </c>
      <c r="F15" s="10">
        <f>0.85*G15+0.65*H15+0.35*I15</f>
        <v>3331.6666666666661</v>
      </c>
      <c r="G15" s="10">
        <v>2150</v>
      </c>
      <c r="H15" s="10">
        <v>1650</v>
      </c>
      <c r="I15" s="10">
        <v>1233.333333333331</v>
      </c>
    </row>
    <row r="16" spans="1:9" x14ac:dyDescent="0.3">
      <c r="A16" t="s">
        <v>6</v>
      </c>
      <c r="D16" t="s">
        <v>6</v>
      </c>
      <c r="F16" s="18">
        <f>G15</f>
        <v>2150</v>
      </c>
      <c r="G16" s="18">
        <v>3000</v>
      </c>
    </row>
    <row r="17" spans="1:7" x14ac:dyDescent="0.3">
      <c r="A17" t="s">
        <v>7</v>
      </c>
      <c r="D17" t="s">
        <v>7</v>
      </c>
      <c r="F17" s="18">
        <f>H15</f>
        <v>1650</v>
      </c>
      <c r="G17" s="18">
        <v>2000</v>
      </c>
    </row>
    <row r="18" spans="1:7" x14ac:dyDescent="0.3">
      <c r="A18" t="s">
        <v>8</v>
      </c>
      <c r="D18" t="s">
        <v>10</v>
      </c>
      <c r="F18" s="18">
        <f>0.45*G15+0.45*H15+0.1*I15</f>
        <v>1833.333333333333</v>
      </c>
      <c r="G18" s="18">
        <v>1000</v>
      </c>
    </row>
    <row r="19" spans="1:7" x14ac:dyDescent="0.3">
      <c r="A19" t="s">
        <v>9</v>
      </c>
      <c r="D19" t="s">
        <v>11</v>
      </c>
      <c r="F19" s="18">
        <f>0.3*G15+0.3*H15+0.4*I15</f>
        <v>1633.3333333333323</v>
      </c>
      <c r="G19" s="18">
        <v>500</v>
      </c>
    </row>
    <row r="20" spans="1:7" x14ac:dyDescent="0.3">
      <c r="A20" t="s">
        <v>10</v>
      </c>
      <c r="D20" t="s">
        <v>12</v>
      </c>
      <c r="F20" s="18">
        <f>0.2*G15+0.2*H15+0.6*I15</f>
        <v>1499.9999999999986</v>
      </c>
      <c r="G20" s="18">
        <v>1500</v>
      </c>
    </row>
    <row r="21" spans="1:7" x14ac:dyDescent="0.3">
      <c r="A21" t="s">
        <v>11</v>
      </c>
      <c r="D21" t="s">
        <v>13</v>
      </c>
      <c r="F21" s="18">
        <f>G15</f>
        <v>2150</v>
      </c>
      <c r="G21" s="18">
        <v>2150</v>
      </c>
    </row>
    <row r="22" spans="1:7" x14ac:dyDescent="0.3">
      <c r="A22" t="s">
        <v>12</v>
      </c>
      <c r="D22" t="s">
        <v>14</v>
      </c>
      <c r="F22" s="18">
        <f>H15</f>
        <v>1650</v>
      </c>
      <c r="G22" s="18">
        <v>1650</v>
      </c>
    </row>
    <row r="23" spans="1:7" x14ac:dyDescent="0.3">
      <c r="A23" t="s">
        <v>13</v>
      </c>
      <c r="D23" t="s">
        <v>15</v>
      </c>
      <c r="F23" s="18">
        <f>I15</f>
        <v>1233.333333333331</v>
      </c>
      <c r="G23" s="18">
        <v>1200</v>
      </c>
    </row>
    <row r="24" spans="1:7" x14ac:dyDescent="0.3">
      <c r="A24" t="s">
        <v>14</v>
      </c>
    </row>
    <row r="25" spans="1:7" x14ac:dyDescent="0.3">
      <c r="A25" t="s">
        <v>15</v>
      </c>
    </row>
    <row r="26" spans="1:7" x14ac:dyDescent="0.3">
      <c r="A26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showGridLines="0" zoomScale="130" zoomScaleNormal="130" workbookViewId="0">
      <selection activeCell="E16" sqref="E16"/>
    </sheetView>
  </sheetViews>
  <sheetFormatPr baseColWidth="10" defaultRowHeight="14.4" x14ac:dyDescent="0.3"/>
  <cols>
    <col min="1" max="1" width="2.33203125" customWidth="1"/>
    <col min="2" max="2" width="6.33203125" bestFit="1" customWidth="1"/>
    <col min="3" max="3" width="23.44140625" bestFit="1" customWidth="1"/>
    <col min="4" max="5" width="12" bestFit="1" customWidth="1"/>
    <col min="6" max="6" width="12.88671875" customWidth="1"/>
    <col min="7" max="8" width="12" bestFit="1" customWidth="1"/>
  </cols>
  <sheetData>
    <row r="1" spans="1:13" x14ac:dyDescent="0.3">
      <c r="A1" s="2" t="s">
        <v>22</v>
      </c>
    </row>
    <row r="2" spans="1:13" x14ac:dyDescent="0.3">
      <c r="A2" s="2" t="s">
        <v>23</v>
      </c>
    </row>
    <row r="3" spans="1:13" x14ac:dyDescent="0.3">
      <c r="A3" s="2" t="s">
        <v>24</v>
      </c>
    </row>
    <row r="6" spans="1:13" ht="15" thickBot="1" x14ac:dyDescent="0.35">
      <c r="A6" t="s">
        <v>25</v>
      </c>
    </row>
    <row r="7" spans="1:13" x14ac:dyDescent="0.3">
      <c r="B7" s="5"/>
      <c r="C7" s="5"/>
      <c r="D7" s="5" t="s">
        <v>28</v>
      </c>
      <c r="E7" s="5" t="s">
        <v>30</v>
      </c>
      <c r="F7" s="5" t="s">
        <v>32</v>
      </c>
      <c r="G7" s="5" t="s">
        <v>34</v>
      </c>
      <c r="H7" s="5" t="s">
        <v>34</v>
      </c>
    </row>
    <row r="8" spans="1:13" ht="15" thickBot="1" x14ac:dyDescent="0.35">
      <c r="B8" s="6" t="s">
        <v>26</v>
      </c>
      <c r="C8" s="6" t="s">
        <v>27</v>
      </c>
      <c r="D8" s="6" t="s">
        <v>29</v>
      </c>
      <c r="E8" s="6" t="s">
        <v>31</v>
      </c>
      <c r="F8" s="6" t="s">
        <v>33</v>
      </c>
      <c r="G8" s="6" t="s">
        <v>35</v>
      </c>
      <c r="H8" s="6" t="s">
        <v>36</v>
      </c>
    </row>
    <row r="9" spans="1:13" x14ac:dyDescent="0.3">
      <c r="B9" s="3" t="s">
        <v>42</v>
      </c>
      <c r="C9" s="3" t="s">
        <v>43</v>
      </c>
      <c r="D9" s="3">
        <v>2150</v>
      </c>
      <c r="E9" s="3">
        <v>0</v>
      </c>
      <c r="F9" s="3">
        <v>0.85</v>
      </c>
      <c r="G9" s="3">
        <v>1E+30</v>
      </c>
      <c r="H9" s="3">
        <v>0.73333333333333317</v>
      </c>
      <c r="I9" t="s">
        <v>64</v>
      </c>
      <c r="L9" s="11" t="s">
        <v>67</v>
      </c>
      <c r="M9" s="12"/>
    </row>
    <row r="10" spans="1:13" x14ac:dyDescent="0.3">
      <c r="B10" s="3" t="s">
        <v>44</v>
      </c>
      <c r="C10" s="3" t="s">
        <v>45</v>
      </c>
      <c r="D10" s="3">
        <v>1650</v>
      </c>
      <c r="E10" s="3">
        <v>0</v>
      </c>
      <c r="F10" s="3">
        <v>0.65</v>
      </c>
      <c r="G10" s="3">
        <v>1E+30</v>
      </c>
      <c r="H10" s="3">
        <v>0.53333333333333321</v>
      </c>
      <c r="I10" t="s">
        <v>65</v>
      </c>
      <c r="L10" s="13" t="s">
        <v>68</v>
      </c>
      <c r="M10" s="14"/>
    </row>
    <row r="11" spans="1:13" ht="15" thickBot="1" x14ac:dyDescent="0.35">
      <c r="B11" s="4" t="s">
        <v>46</v>
      </c>
      <c r="C11" s="4" t="s">
        <v>47</v>
      </c>
      <c r="D11" s="4">
        <v>1233.333333333331</v>
      </c>
      <c r="E11" s="4">
        <v>0</v>
      </c>
      <c r="F11" s="4">
        <v>0.35000000000000009</v>
      </c>
      <c r="G11" s="4">
        <v>1.599999999999995</v>
      </c>
      <c r="H11" s="4">
        <v>0.35000000000000014</v>
      </c>
      <c r="I11" t="s">
        <v>66</v>
      </c>
      <c r="L11" s="15" t="s">
        <v>69</v>
      </c>
      <c r="M11" s="16"/>
    </row>
    <row r="13" spans="1:13" ht="15" thickBot="1" x14ac:dyDescent="0.35">
      <c r="A13" t="s">
        <v>37</v>
      </c>
    </row>
    <row r="14" spans="1:13" x14ac:dyDescent="0.3">
      <c r="B14" s="5"/>
      <c r="C14" s="5"/>
      <c r="D14" s="5" t="s">
        <v>28</v>
      </c>
      <c r="E14" s="5" t="s">
        <v>38</v>
      </c>
      <c r="F14" s="5" t="s">
        <v>40</v>
      </c>
      <c r="G14" s="5" t="s">
        <v>34</v>
      </c>
      <c r="H14" s="5" t="s">
        <v>34</v>
      </c>
    </row>
    <row r="15" spans="1:13" ht="15" thickBot="1" x14ac:dyDescent="0.35">
      <c r="B15" s="6" t="s">
        <v>26</v>
      </c>
      <c r="C15" s="6" t="s">
        <v>27</v>
      </c>
      <c r="D15" s="6" t="s">
        <v>29</v>
      </c>
      <c r="E15" s="6" t="s">
        <v>39</v>
      </c>
      <c r="F15" s="6" t="s">
        <v>41</v>
      </c>
      <c r="G15" s="6" t="s">
        <v>35</v>
      </c>
      <c r="H15" s="6" t="s">
        <v>36</v>
      </c>
    </row>
    <row r="16" spans="1:13" x14ac:dyDescent="0.3">
      <c r="B16" s="3" t="s">
        <v>48</v>
      </c>
      <c r="C16" s="3" t="s">
        <v>49</v>
      </c>
      <c r="D16" s="3">
        <v>2150</v>
      </c>
      <c r="E16" s="3">
        <v>0</v>
      </c>
      <c r="F16" s="3">
        <v>3000</v>
      </c>
      <c r="G16" s="3">
        <v>1E+30</v>
      </c>
      <c r="H16" s="3">
        <v>850</v>
      </c>
      <c r="I16" t="s">
        <v>70</v>
      </c>
      <c r="L16" s="7" t="s">
        <v>71</v>
      </c>
      <c r="M16" s="7"/>
    </row>
    <row r="17" spans="2:12" x14ac:dyDescent="0.3">
      <c r="B17" s="3" t="s">
        <v>50</v>
      </c>
      <c r="C17" s="3" t="s">
        <v>51</v>
      </c>
      <c r="D17" s="3">
        <v>1650</v>
      </c>
      <c r="E17" s="3">
        <v>0</v>
      </c>
      <c r="F17" s="3">
        <v>2000</v>
      </c>
      <c r="G17" s="3">
        <v>1E+30</v>
      </c>
      <c r="H17" s="3">
        <v>350</v>
      </c>
      <c r="L17" t="s">
        <v>72</v>
      </c>
    </row>
    <row r="18" spans="2:12" x14ac:dyDescent="0.3">
      <c r="B18" s="3" t="s">
        <v>52</v>
      </c>
      <c r="C18" s="3" t="s">
        <v>53</v>
      </c>
      <c r="D18" s="3">
        <v>1833.333333333333</v>
      </c>
      <c r="E18" s="3">
        <v>0</v>
      </c>
      <c r="F18" s="3">
        <v>1000</v>
      </c>
      <c r="G18" s="3">
        <v>833.33333333333303</v>
      </c>
      <c r="H18" s="3">
        <v>1E+30</v>
      </c>
    </row>
    <row r="19" spans="2:12" x14ac:dyDescent="0.3">
      <c r="B19" s="3" t="s">
        <v>54</v>
      </c>
      <c r="C19" s="3" t="s">
        <v>55</v>
      </c>
      <c r="D19" s="3">
        <v>1633.3333333333323</v>
      </c>
      <c r="E19" s="3">
        <v>0</v>
      </c>
      <c r="F19" s="3">
        <v>500</v>
      </c>
      <c r="G19" s="3">
        <v>1133.3333333333326</v>
      </c>
      <c r="H19" s="3">
        <v>1E+30</v>
      </c>
    </row>
    <row r="20" spans="2:12" x14ac:dyDescent="0.3">
      <c r="B20" s="3" t="s">
        <v>56</v>
      </c>
      <c r="C20" s="3" t="s">
        <v>57</v>
      </c>
      <c r="D20" s="3">
        <v>1499.9999999999986</v>
      </c>
      <c r="E20" s="3">
        <v>0.58333333333333348</v>
      </c>
      <c r="F20" s="3">
        <v>1500</v>
      </c>
      <c r="G20" s="3">
        <v>1E+30</v>
      </c>
      <c r="H20" s="3">
        <v>19.999999999998661</v>
      </c>
    </row>
    <row r="21" spans="2:12" x14ac:dyDescent="0.3">
      <c r="B21" s="3" t="s">
        <v>58</v>
      </c>
      <c r="C21" s="3" t="s">
        <v>59</v>
      </c>
      <c r="D21" s="3">
        <v>2150</v>
      </c>
      <c r="E21" s="3">
        <v>0.73333333333333317</v>
      </c>
      <c r="F21" s="3">
        <v>2150</v>
      </c>
      <c r="G21" s="3">
        <v>99.999999999992994</v>
      </c>
      <c r="H21" s="3">
        <v>1999.9999999999998</v>
      </c>
    </row>
    <row r="22" spans="2:12" x14ac:dyDescent="0.3">
      <c r="B22" s="3" t="s">
        <v>60</v>
      </c>
      <c r="C22" s="3" t="s">
        <v>61</v>
      </c>
      <c r="D22" s="3">
        <v>1650</v>
      </c>
      <c r="E22" s="3">
        <v>0.53333333333333321</v>
      </c>
      <c r="F22" s="3">
        <v>1650</v>
      </c>
      <c r="G22" s="3">
        <v>99.999999999992994</v>
      </c>
      <c r="H22" s="3">
        <v>1650</v>
      </c>
    </row>
    <row r="23" spans="2:12" ht="15" thickBot="1" x14ac:dyDescent="0.35">
      <c r="B23" s="4" t="s">
        <v>62</v>
      </c>
      <c r="C23" s="4" t="s">
        <v>63</v>
      </c>
      <c r="D23" s="4">
        <v>1233.333333333331</v>
      </c>
      <c r="E23" s="4">
        <v>0</v>
      </c>
      <c r="F23" s="4">
        <v>1200</v>
      </c>
      <c r="G23" s="4">
        <v>33.333333333331097</v>
      </c>
      <c r="H23" s="4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I26"/>
  <sheetViews>
    <sheetView topLeftCell="A11" zoomScale="130" zoomScaleNormal="130" workbookViewId="0">
      <selection activeCell="F29" sqref="F29"/>
    </sheetView>
  </sheetViews>
  <sheetFormatPr baseColWidth="10" defaultRowHeight="14.4" x14ac:dyDescent="0.3"/>
  <sheetData>
    <row r="10" spans="1:9" x14ac:dyDescent="0.3">
      <c r="A10" t="s">
        <v>0</v>
      </c>
    </row>
    <row r="11" spans="1:9" x14ac:dyDescent="0.3">
      <c r="A11" t="s">
        <v>1</v>
      </c>
    </row>
    <row r="12" spans="1:9" x14ac:dyDescent="0.3">
      <c r="A12" t="s">
        <v>2</v>
      </c>
    </row>
    <row r="13" spans="1:9" x14ac:dyDescent="0.3">
      <c r="A13" t="s">
        <v>3</v>
      </c>
    </row>
    <row r="14" spans="1:9" x14ac:dyDescent="0.3">
      <c r="A14" t="s">
        <v>4</v>
      </c>
      <c r="F14" s="1" t="s">
        <v>18</v>
      </c>
      <c r="G14" s="1" t="s">
        <v>19</v>
      </c>
      <c r="H14" s="1" t="s">
        <v>20</v>
      </c>
      <c r="I14" s="1" t="s">
        <v>21</v>
      </c>
    </row>
    <row r="15" spans="1:9" x14ac:dyDescent="0.3">
      <c r="A15" t="s">
        <v>5</v>
      </c>
      <c r="C15" t="s">
        <v>17</v>
      </c>
      <c r="F15" s="10">
        <f>0.85*G15+0.65*H15+0.35*I15</f>
        <v>3331.6666666666661</v>
      </c>
      <c r="G15" s="10">
        <v>2150</v>
      </c>
      <c r="H15" s="10">
        <v>1650</v>
      </c>
      <c r="I15" s="10">
        <v>1233.333333333331</v>
      </c>
    </row>
    <row r="16" spans="1:9" x14ac:dyDescent="0.3">
      <c r="A16" t="s">
        <v>6</v>
      </c>
      <c r="D16" t="s">
        <v>6</v>
      </c>
      <c r="F16">
        <f>G15</f>
        <v>2150</v>
      </c>
      <c r="G16">
        <v>3000</v>
      </c>
    </row>
    <row r="17" spans="1:7" x14ac:dyDescent="0.3">
      <c r="A17" t="s">
        <v>7</v>
      </c>
      <c r="D17" t="s">
        <v>7</v>
      </c>
      <c r="F17">
        <f>H15</f>
        <v>1650</v>
      </c>
      <c r="G17">
        <v>2000</v>
      </c>
    </row>
    <row r="18" spans="1:7" x14ac:dyDescent="0.3">
      <c r="A18" t="s">
        <v>8</v>
      </c>
      <c r="D18" t="s">
        <v>10</v>
      </c>
      <c r="F18">
        <f>0.45*G15+0.45*H15+0.1*I15</f>
        <v>1833.333333333333</v>
      </c>
      <c r="G18">
        <v>1000</v>
      </c>
    </row>
    <row r="19" spans="1:7" x14ac:dyDescent="0.3">
      <c r="A19" t="s">
        <v>9</v>
      </c>
      <c r="D19" t="s">
        <v>11</v>
      </c>
      <c r="F19">
        <f>0.3*G15+0.3*H15+0.4*I15</f>
        <v>1633.3333333333323</v>
      </c>
      <c r="G19">
        <v>500</v>
      </c>
    </row>
    <row r="20" spans="1:7" x14ac:dyDescent="0.3">
      <c r="A20" t="s">
        <v>10</v>
      </c>
      <c r="D20" t="s">
        <v>12</v>
      </c>
      <c r="F20">
        <f>0.2*G15+0.2*H15+0.6*I15</f>
        <v>1499.9999999999986</v>
      </c>
      <c r="G20">
        <v>1500</v>
      </c>
    </row>
    <row r="21" spans="1:7" x14ac:dyDescent="0.3">
      <c r="A21" t="s">
        <v>11</v>
      </c>
      <c r="D21" t="s">
        <v>13</v>
      </c>
      <c r="F21">
        <f>G15</f>
        <v>2150</v>
      </c>
      <c r="G21">
        <v>2150</v>
      </c>
    </row>
    <row r="22" spans="1:7" x14ac:dyDescent="0.3">
      <c r="A22" t="s">
        <v>12</v>
      </c>
      <c r="D22" t="s">
        <v>14</v>
      </c>
      <c r="F22">
        <f>H15</f>
        <v>1650</v>
      </c>
      <c r="G22">
        <v>1650</v>
      </c>
    </row>
    <row r="23" spans="1:7" x14ac:dyDescent="0.3">
      <c r="A23" t="s">
        <v>13</v>
      </c>
      <c r="D23" t="s">
        <v>15</v>
      </c>
      <c r="F23">
        <f>I15</f>
        <v>1233.333333333331</v>
      </c>
      <c r="G23">
        <v>1200</v>
      </c>
    </row>
    <row r="24" spans="1:7" x14ac:dyDescent="0.3">
      <c r="A24" t="s">
        <v>14</v>
      </c>
      <c r="D24" s="8" t="s">
        <v>73</v>
      </c>
      <c r="F24">
        <f>I15</f>
        <v>1233.333333333331</v>
      </c>
      <c r="G24">
        <v>2100</v>
      </c>
    </row>
    <row r="25" spans="1:7" x14ac:dyDescent="0.3">
      <c r="A25" t="s">
        <v>15</v>
      </c>
    </row>
    <row r="26" spans="1:7" x14ac:dyDescent="0.3">
      <c r="A26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5409-F421-4554-AA6F-4A66A679B9ED}">
  <dimension ref="A1:I16"/>
  <sheetViews>
    <sheetView zoomScale="115" zoomScaleNormal="115" workbookViewId="0">
      <selection activeCell="F5" sqref="F5:I5"/>
    </sheetView>
  </sheetViews>
  <sheetFormatPr baseColWidth="10" defaultRowHeight="14.4" x14ac:dyDescent="0.3"/>
  <sheetData>
    <row r="1" spans="1:9" x14ac:dyDescent="0.3">
      <c r="A1" t="s">
        <v>1</v>
      </c>
    </row>
    <row r="2" spans="1:9" x14ac:dyDescent="0.3">
      <c r="A2" t="s">
        <v>2</v>
      </c>
    </row>
    <row r="3" spans="1:9" x14ac:dyDescent="0.3">
      <c r="A3" t="s">
        <v>3</v>
      </c>
    </row>
    <row r="4" spans="1:9" x14ac:dyDescent="0.3">
      <c r="A4" t="s">
        <v>4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9" x14ac:dyDescent="0.3">
      <c r="A5" t="s">
        <v>5</v>
      </c>
      <c r="C5" t="s">
        <v>17</v>
      </c>
      <c r="F5" s="10">
        <f>0.85*G5+0.65*H5+0.35*I5</f>
        <v>3331.6666666666665</v>
      </c>
      <c r="G5" s="10">
        <v>2150</v>
      </c>
      <c r="H5" s="10">
        <v>1650</v>
      </c>
      <c r="I5" s="10">
        <v>1233.333333333333</v>
      </c>
    </row>
    <row r="6" spans="1:9" x14ac:dyDescent="0.3">
      <c r="A6" t="s">
        <v>6</v>
      </c>
      <c r="D6" t="s">
        <v>6</v>
      </c>
      <c r="F6">
        <f>G5</f>
        <v>2150</v>
      </c>
      <c r="G6">
        <v>3000</v>
      </c>
    </row>
    <row r="7" spans="1:9" x14ac:dyDescent="0.3">
      <c r="A7" t="s">
        <v>7</v>
      </c>
      <c r="D7" t="s">
        <v>7</v>
      </c>
      <c r="F7">
        <f>H5</f>
        <v>1650</v>
      </c>
      <c r="G7">
        <v>2000</v>
      </c>
    </row>
    <row r="8" spans="1:9" x14ac:dyDescent="0.3">
      <c r="A8" t="s">
        <v>8</v>
      </c>
      <c r="D8" t="s">
        <v>92</v>
      </c>
      <c r="F8">
        <f>0.5*G5+0.5*H5</f>
        <v>1900</v>
      </c>
      <c r="G8">
        <v>1000</v>
      </c>
    </row>
    <row r="9" spans="1:9" x14ac:dyDescent="0.3">
      <c r="A9" t="s">
        <v>9</v>
      </c>
      <c r="D9" t="s">
        <v>11</v>
      </c>
      <c r="F9">
        <f>0.3*G5+0.3*H5+0.4*I5</f>
        <v>1633.3333333333333</v>
      </c>
      <c r="G9">
        <v>500</v>
      </c>
    </row>
    <row r="10" spans="1:9" x14ac:dyDescent="0.3">
      <c r="A10" t="s">
        <v>10</v>
      </c>
      <c r="D10" t="s">
        <v>12</v>
      </c>
      <c r="F10">
        <f>0.2*G5+0.2*H5+0.6*I5</f>
        <v>1499.9999999999998</v>
      </c>
      <c r="G10">
        <v>1500</v>
      </c>
    </row>
    <row r="11" spans="1:9" x14ac:dyDescent="0.3">
      <c r="A11" t="s">
        <v>11</v>
      </c>
      <c r="D11" t="s">
        <v>13</v>
      </c>
      <c r="F11">
        <f>G5</f>
        <v>2150</v>
      </c>
      <c r="G11">
        <v>2150</v>
      </c>
    </row>
    <row r="12" spans="1:9" x14ac:dyDescent="0.3">
      <c r="A12" t="s">
        <v>12</v>
      </c>
      <c r="D12" t="s">
        <v>14</v>
      </c>
      <c r="F12">
        <f>H5</f>
        <v>1650</v>
      </c>
      <c r="G12">
        <v>1650</v>
      </c>
    </row>
    <row r="13" spans="1:9" x14ac:dyDescent="0.3">
      <c r="A13" t="s">
        <v>13</v>
      </c>
      <c r="D13" t="s">
        <v>15</v>
      </c>
      <c r="F13">
        <f>I5</f>
        <v>1233.333333333333</v>
      </c>
      <c r="G13">
        <v>1200</v>
      </c>
    </row>
    <row r="14" spans="1:9" x14ac:dyDescent="0.3">
      <c r="A14" t="s">
        <v>14</v>
      </c>
    </row>
    <row r="15" spans="1:9" x14ac:dyDescent="0.3">
      <c r="A15" t="s">
        <v>15</v>
      </c>
    </row>
    <row r="16" spans="1:9" x14ac:dyDescent="0.3">
      <c r="A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F492-F1B5-414F-92CA-34789D67F5B0}">
  <dimension ref="A1:I16"/>
  <sheetViews>
    <sheetView zoomScale="130" zoomScaleNormal="130" workbookViewId="0">
      <selection activeCell="I8" sqref="I8"/>
    </sheetView>
  </sheetViews>
  <sheetFormatPr baseColWidth="10" defaultRowHeight="14.4" x14ac:dyDescent="0.3"/>
  <sheetData>
    <row r="1" spans="1:9" x14ac:dyDescent="0.3">
      <c r="A1" t="s">
        <v>1</v>
      </c>
    </row>
    <row r="2" spans="1:9" x14ac:dyDescent="0.3">
      <c r="A2" t="s">
        <v>2</v>
      </c>
    </row>
    <row r="3" spans="1:9" x14ac:dyDescent="0.3">
      <c r="A3" t="s">
        <v>3</v>
      </c>
    </row>
    <row r="4" spans="1:9" x14ac:dyDescent="0.3">
      <c r="A4" t="s">
        <v>4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9" x14ac:dyDescent="0.3">
      <c r="A5" t="s">
        <v>5</v>
      </c>
      <c r="C5" t="s">
        <v>17</v>
      </c>
      <c r="F5" s="1">
        <f>0.85*G5+0.65*H5+0.35*I5</f>
        <v>3331.6666666666665</v>
      </c>
      <c r="G5" s="1">
        <v>2150</v>
      </c>
      <c r="H5" s="1">
        <v>1650</v>
      </c>
      <c r="I5" s="1">
        <v>1233.333333333333</v>
      </c>
    </row>
    <row r="6" spans="1:9" x14ac:dyDescent="0.3">
      <c r="A6" t="s">
        <v>6</v>
      </c>
      <c r="D6" t="s">
        <v>6</v>
      </c>
      <c r="F6">
        <f>G5</f>
        <v>2150</v>
      </c>
      <c r="G6">
        <v>3000</v>
      </c>
    </row>
    <row r="7" spans="1:9" x14ac:dyDescent="0.3">
      <c r="A7" t="s">
        <v>7</v>
      </c>
      <c r="D7" t="s">
        <v>7</v>
      </c>
      <c r="F7">
        <f>H5</f>
        <v>1650</v>
      </c>
      <c r="G7">
        <v>2000</v>
      </c>
    </row>
    <row r="8" spans="1:9" x14ac:dyDescent="0.3">
      <c r="A8" t="s">
        <v>8</v>
      </c>
      <c r="D8" t="s">
        <v>10</v>
      </c>
      <c r="F8">
        <f>0.5*G5+0.5*H5+0.1*I5</f>
        <v>2023.3333333333333</v>
      </c>
      <c r="G8">
        <v>1000</v>
      </c>
    </row>
    <row r="9" spans="1:9" x14ac:dyDescent="0.3">
      <c r="A9" t="s">
        <v>9</v>
      </c>
      <c r="D9" t="s">
        <v>93</v>
      </c>
      <c r="F9">
        <f>0.3*G5+0.3*H5+0.4*I5</f>
        <v>1633.3333333333333</v>
      </c>
      <c r="G9">
        <v>1000</v>
      </c>
    </row>
    <row r="10" spans="1:9" x14ac:dyDescent="0.3">
      <c r="A10" t="s">
        <v>10</v>
      </c>
      <c r="D10" t="s">
        <v>12</v>
      </c>
      <c r="F10">
        <f>0.2*G5+0.2*H5+0.6*I5</f>
        <v>1499.9999999999998</v>
      </c>
      <c r="G10">
        <v>1500</v>
      </c>
    </row>
    <row r="11" spans="1:9" x14ac:dyDescent="0.3">
      <c r="A11" t="s">
        <v>93</v>
      </c>
      <c r="D11" t="s">
        <v>13</v>
      </c>
      <c r="F11">
        <f>G5</f>
        <v>2150</v>
      </c>
      <c r="G11">
        <v>2150</v>
      </c>
    </row>
    <row r="12" spans="1:9" x14ac:dyDescent="0.3">
      <c r="A12" t="s">
        <v>12</v>
      </c>
      <c r="D12" t="s">
        <v>14</v>
      </c>
      <c r="F12">
        <f>H5</f>
        <v>1650</v>
      </c>
      <c r="G12">
        <v>1650</v>
      </c>
    </row>
    <row r="13" spans="1:9" x14ac:dyDescent="0.3">
      <c r="A13" t="s">
        <v>13</v>
      </c>
      <c r="D13" t="s">
        <v>15</v>
      </c>
      <c r="F13">
        <f>I5</f>
        <v>1233.333333333333</v>
      </c>
      <c r="G13">
        <v>1200</v>
      </c>
    </row>
    <row r="14" spans="1:9" x14ac:dyDescent="0.3">
      <c r="A14" t="s">
        <v>14</v>
      </c>
    </row>
    <row r="15" spans="1:9" x14ac:dyDescent="0.3">
      <c r="A15" t="s">
        <v>15</v>
      </c>
    </row>
    <row r="16" spans="1:9" x14ac:dyDescent="0.3">
      <c r="A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"/>
  <sheetViews>
    <sheetView zoomScale="85" zoomScaleNormal="85" workbookViewId="0">
      <selection activeCell="Q3" sqref="Q3"/>
    </sheetView>
  </sheetViews>
  <sheetFormatPr baseColWidth="10" defaultRowHeight="14.4" x14ac:dyDescent="0.3"/>
  <cols>
    <col min="4" max="4" width="22.33203125" bestFit="1" customWidth="1"/>
    <col min="6" max="6" width="55.5546875" bestFit="1" customWidth="1"/>
    <col min="12" max="12" width="13.44140625" bestFit="1" customWidth="1"/>
    <col min="13" max="20" width="7.88671875" customWidth="1"/>
  </cols>
  <sheetData>
    <row r="1" spans="1:20" x14ac:dyDescent="0.3">
      <c r="A1" t="s">
        <v>74</v>
      </c>
      <c r="F1" t="s">
        <v>77</v>
      </c>
    </row>
    <row r="2" spans="1:20" x14ac:dyDescent="0.3">
      <c r="A2" t="s">
        <v>4</v>
      </c>
      <c r="F2" t="s">
        <v>78</v>
      </c>
      <c r="L2" s="1" t="s">
        <v>18</v>
      </c>
      <c r="M2" s="1" t="s">
        <v>83</v>
      </c>
      <c r="N2" s="1" t="s">
        <v>84</v>
      </c>
      <c r="O2" s="1" t="s">
        <v>85</v>
      </c>
      <c r="P2" s="1" t="s">
        <v>86</v>
      </c>
      <c r="Q2" s="1" t="s">
        <v>87</v>
      </c>
      <c r="R2" s="1" t="s">
        <v>88</v>
      </c>
      <c r="S2" s="1" t="s">
        <v>89</v>
      </c>
      <c r="T2" s="1" t="s">
        <v>90</v>
      </c>
    </row>
    <row r="3" spans="1:20" x14ac:dyDescent="0.3">
      <c r="A3" t="s">
        <v>5</v>
      </c>
      <c r="F3" t="s">
        <v>5</v>
      </c>
      <c r="L3" s="1">
        <f>-3000*M3-2000*N3+1000*O3+500*P3+1500*Q3+2150*R3+1650*S3+1200*T3</f>
        <v>3331.666666666667</v>
      </c>
      <c r="M3" s="1">
        <v>0</v>
      </c>
      <c r="N3" s="1">
        <v>0</v>
      </c>
      <c r="O3" s="1">
        <v>0</v>
      </c>
      <c r="P3" s="1">
        <v>0</v>
      </c>
      <c r="Q3" s="1">
        <v>0.58333333333333326</v>
      </c>
      <c r="R3" s="1">
        <v>0.73333333333333339</v>
      </c>
      <c r="S3" s="1">
        <v>0.53333333333333344</v>
      </c>
      <c r="T3" s="1">
        <v>0</v>
      </c>
    </row>
    <row r="4" spans="1:20" x14ac:dyDescent="0.3">
      <c r="A4" t="s">
        <v>6</v>
      </c>
      <c r="D4" s="9" t="s">
        <v>75</v>
      </c>
      <c r="F4" s="9" t="s">
        <v>79</v>
      </c>
      <c r="L4">
        <f>-M3+0.45*O3+0.3*P3+0.2*Q3+R3</f>
        <v>0.85000000000000009</v>
      </c>
      <c r="M4">
        <v>0.85</v>
      </c>
    </row>
    <row r="5" spans="1:20" x14ac:dyDescent="0.3">
      <c r="A5" t="s">
        <v>7</v>
      </c>
      <c r="D5" s="9" t="s">
        <v>76</v>
      </c>
      <c r="F5" s="9" t="s">
        <v>80</v>
      </c>
      <c r="L5">
        <f>-N3+0.45*O3+0.3*P3+0.2*Q3+S3</f>
        <v>0.65000000000000013</v>
      </c>
      <c r="M5">
        <v>0.65</v>
      </c>
    </row>
    <row r="6" spans="1:20" x14ac:dyDescent="0.3">
      <c r="A6" t="s">
        <v>10</v>
      </c>
      <c r="D6" t="s">
        <v>10</v>
      </c>
      <c r="F6" t="s">
        <v>81</v>
      </c>
      <c r="L6">
        <f>0.1*O3+0.5*P3+0.6*Q3+T3</f>
        <v>0.34999999999999992</v>
      </c>
      <c r="M6">
        <v>0.35</v>
      </c>
    </row>
    <row r="7" spans="1:20" x14ac:dyDescent="0.3">
      <c r="A7" t="s">
        <v>11</v>
      </c>
      <c r="D7" t="s">
        <v>11</v>
      </c>
      <c r="F7" t="s">
        <v>82</v>
      </c>
    </row>
    <row r="8" spans="1:20" x14ac:dyDescent="0.3">
      <c r="A8" t="s">
        <v>12</v>
      </c>
      <c r="D8" t="s">
        <v>12</v>
      </c>
      <c r="L8" t="s">
        <v>91</v>
      </c>
    </row>
    <row r="9" spans="1:20" x14ac:dyDescent="0.3">
      <c r="A9" t="s">
        <v>13</v>
      </c>
      <c r="D9" t="s">
        <v>13</v>
      </c>
    </row>
    <row r="10" spans="1:20" x14ac:dyDescent="0.3">
      <c r="A10" t="s">
        <v>14</v>
      </c>
      <c r="D10" t="s">
        <v>14</v>
      </c>
    </row>
    <row r="11" spans="1:20" x14ac:dyDescent="0.3">
      <c r="A11" t="s">
        <v>15</v>
      </c>
      <c r="D11" t="s">
        <v>15</v>
      </c>
    </row>
    <row r="12" spans="1:20" x14ac:dyDescent="0.3">
      <c r="A12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7205-1D65-41DE-A346-D762D7451E6D}">
  <dimension ref="A1:K23"/>
  <sheetViews>
    <sheetView showGridLines="0" workbookViewId="0">
      <selection activeCell="K21" sqref="I21:K23"/>
    </sheetView>
  </sheetViews>
  <sheetFormatPr baseColWidth="10" defaultRowHeight="14.4" x14ac:dyDescent="0.3"/>
  <cols>
    <col min="1" max="1" width="2.33203125" customWidth="1"/>
    <col min="2" max="2" width="6" bestFit="1" customWidth="1"/>
    <col min="3" max="3" width="26.44140625" bestFit="1" customWidth="1"/>
    <col min="4" max="4" width="12" bestFit="1" customWidth="1"/>
    <col min="5" max="5" width="12.6640625" bestFit="1" customWidth="1"/>
    <col min="6" max="6" width="12.88671875" bestFit="1" customWidth="1"/>
    <col min="7" max="8" width="12" bestFit="1" customWidth="1"/>
  </cols>
  <sheetData>
    <row r="1" spans="1:8" x14ac:dyDescent="0.3">
      <c r="A1" s="2" t="s">
        <v>94</v>
      </c>
    </row>
    <row r="2" spans="1:8" x14ac:dyDescent="0.3">
      <c r="A2" s="2" t="s">
        <v>95</v>
      </c>
    </row>
    <row r="3" spans="1:8" x14ac:dyDescent="0.3">
      <c r="A3" s="2" t="s">
        <v>96</v>
      </c>
    </row>
    <row r="6" spans="1:8" ht="15" thickBot="1" x14ac:dyDescent="0.35">
      <c r="A6" t="s">
        <v>25</v>
      </c>
    </row>
    <row r="7" spans="1:8" x14ac:dyDescent="0.3">
      <c r="B7" s="5"/>
      <c r="C7" s="5"/>
      <c r="D7" s="5" t="s">
        <v>28</v>
      </c>
      <c r="E7" s="5" t="s">
        <v>30</v>
      </c>
      <c r="F7" s="5" t="s">
        <v>32</v>
      </c>
      <c r="G7" s="5" t="s">
        <v>34</v>
      </c>
      <c r="H7" s="5" t="s">
        <v>34</v>
      </c>
    </row>
    <row r="8" spans="1:8" ht="15" thickBot="1" x14ac:dyDescent="0.35">
      <c r="B8" s="6" t="s">
        <v>26</v>
      </c>
      <c r="C8" s="6" t="s">
        <v>27</v>
      </c>
      <c r="D8" s="6" t="s">
        <v>29</v>
      </c>
      <c r="E8" s="6" t="s">
        <v>31</v>
      </c>
      <c r="F8" s="6" t="s">
        <v>33</v>
      </c>
      <c r="G8" s="6" t="s">
        <v>35</v>
      </c>
      <c r="H8" s="6" t="s">
        <v>36</v>
      </c>
    </row>
    <row r="9" spans="1:8" x14ac:dyDescent="0.3">
      <c r="B9" s="3" t="s">
        <v>97</v>
      </c>
      <c r="C9" s="3" t="s">
        <v>98</v>
      </c>
      <c r="D9" s="3">
        <v>0</v>
      </c>
      <c r="E9" s="3">
        <v>-850</v>
      </c>
      <c r="F9" s="3">
        <v>-3000</v>
      </c>
      <c r="G9" s="3">
        <v>850</v>
      </c>
      <c r="H9" s="3">
        <v>1E+30</v>
      </c>
    </row>
    <row r="10" spans="1:8" x14ac:dyDescent="0.3">
      <c r="B10" s="3" t="s">
        <v>99</v>
      </c>
      <c r="C10" s="3" t="s">
        <v>100</v>
      </c>
      <c r="D10" s="3">
        <v>0</v>
      </c>
      <c r="E10" s="3">
        <v>-350</v>
      </c>
      <c r="F10" s="3">
        <v>-2000</v>
      </c>
      <c r="G10" s="3">
        <v>350</v>
      </c>
      <c r="H10" s="3">
        <v>1E+30</v>
      </c>
    </row>
    <row r="11" spans="1:8" x14ac:dyDescent="0.3">
      <c r="B11" s="3" t="s">
        <v>101</v>
      </c>
      <c r="C11" s="3" t="s">
        <v>102</v>
      </c>
      <c r="D11" s="3">
        <v>0</v>
      </c>
      <c r="E11" s="3">
        <v>-833.33333333333337</v>
      </c>
      <c r="F11" s="3">
        <v>1000</v>
      </c>
      <c r="G11" s="3">
        <v>833.33333333333337</v>
      </c>
      <c r="H11" s="3">
        <v>1E+30</v>
      </c>
    </row>
    <row r="12" spans="1:8" x14ac:dyDescent="0.3">
      <c r="B12" s="3" t="s">
        <v>103</v>
      </c>
      <c r="C12" s="3" t="s">
        <v>104</v>
      </c>
      <c r="D12" s="3">
        <v>0</v>
      </c>
      <c r="E12" s="3">
        <v>-1256.6666666666667</v>
      </c>
      <c r="F12" s="3">
        <v>500</v>
      </c>
      <c r="G12" s="3">
        <v>1256.6666666666667</v>
      </c>
      <c r="H12" s="3">
        <v>1E+30</v>
      </c>
    </row>
    <row r="13" spans="1:8" x14ac:dyDescent="0.3">
      <c r="B13" s="3" t="s">
        <v>105</v>
      </c>
      <c r="C13" s="3" t="s">
        <v>106</v>
      </c>
      <c r="D13" s="3">
        <v>0.58333333333333326</v>
      </c>
      <c r="E13" s="3">
        <v>0</v>
      </c>
      <c r="F13" s="3">
        <v>1500</v>
      </c>
      <c r="G13" s="3">
        <v>1E+30</v>
      </c>
      <c r="H13" s="3">
        <v>20.000000000000156</v>
      </c>
    </row>
    <row r="14" spans="1:8" x14ac:dyDescent="0.3">
      <c r="B14" s="3" t="s">
        <v>107</v>
      </c>
      <c r="C14" s="3" t="s">
        <v>108</v>
      </c>
      <c r="D14" s="3">
        <v>0.73333333333333339</v>
      </c>
      <c r="E14" s="3">
        <v>0</v>
      </c>
      <c r="F14" s="3">
        <v>2150</v>
      </c>
      <c r="G14" s="3">
        <v>100.00000000000077</v>
      </c>
      <c r="H14" s="3">
        <v>2000</v>
      </c>
    </row>
    <row r="15" spans="1:8" x14ac:dyDescent="0.3">
      <c r="B15" s="3" t="s">
        <v>109</v>
      </c>
      <c r="C15" s="3" t="s">
        <v>110</v>
      </c>
      <c r="D15" s="3">
        <v>0.53333333333333344</v>
      </c>
      <c r="E15" s="3">
        <v>0</v>
      </c>
      <c r="F15" s="3">
        <v>1650</v>
      </c>
      <c r="G15" s="3">
        <v>100.00000000000077</v>
      </c>
      <c r="H15" s="3">
        <v>1650</v>
      </c>
    </row>
    <row r="16" spans="1:8" ht="15" thickBot="1" x14ac:dyDescent="0.35">
      <c r="B16" s="4" t="s">
        <v>111</v>
      </c>
      <c r="C16" s="4" t="s">
        <v>112</v>
      </c>
      <c r="D16" s="4">
        <v>0</v>
      </c>
      <c r="E16" s="4">
        <v>-33.333333333333599</v>
      </c>
      <c r="F16" s="4">
        <v>1200</v>
      </c>
      <c r="G16" s="4">
        <v>33.333333333333599</v>
      </c>
      <c r="H16" s="4">
        <v>1E+30</v>
      </c>
    </row>
    <row r="18" spans="1:11" ht="15" thickBot="1" x14ac:dyDescent="0.35">
      <c r="A18" t="s">
        <v>37</v>
      </c>
    </row>
    <row r="19" spans="1:11" x14ac:dyDescent="0.3">
      <c r="B19" s="5"/>
      <c r="C19" s="5"/>
      <c r="D19" s="5" t="s">
        <v>28</v>
      </c>
      <c r="E19" s="5" t="s">
        <v>38</v>
      </c>
      <c r="F19" s="5" t="s">
        <v>40</v>
      </c>
      <c r="G19" s="5" t="s">
        <v>34</v>
      </c>
      <c r="H19" s="5" t="s">
        <v>34</v>
      </c>
    </row>
    <row r="20" spans="1:11" ht="15" thickBot="1" x14ac:dyDescent="0.35">
      <c r="B20" s="6" t="s">
        <v>26</v>
      </c>
      <c r="C20" s="6" t="s">
        <v>27</v>
      </c>
      <c r="D20" s="6" t="s">
        <v>29</v>
      </c>
      <c r="E20" s="6" t="s">
        <v>39</v>
      </c>
      <c r="F20" s="6" t="s">
        <v>41</v>
      </c>
      <c r="G20" s="6" t="s">
        <v>35</v>
      </c>
      <c r="H20" s="6" t="s">
        <v>36</v>
      </c>
    </row>
    <row r="21" spans="1:11" x14ac:dyDescent="0.3">
      <c r="B21" s="3" t="s">
        <v>113</v>
      </c>
      <c r="C21" s="3" t="s">
        <v>114</v>
      </c>
      <c r="D21" s="3">
        <v>0.85000000000000009</v>
      </c>
      <c r="E21" s="3">
        <v>2150</v>
      </c>
      <c r="F21" s="3">
        <v>0.85</v>
      </c>
      <c r="G21" s="3">
        <v>1E+30</v>
      </c>
      <c r="H21" s="3">
        <v>0.73333333333333339</v>
      </c>
      <c r="I21" s="17" t="s">
        <v>114</v>
      </c>
      <c r="J21" s="17"/>
      <c r="K21" s="17"/>
    </row>
    <row r="22" spans="1:11" x14ac:dyDescent="0.3">
      <c r="B22" s="3" t="s">
        <v>115</v>
      </c>
      <c r="C22" s="3" t="s">
        <v>116</v>
      </c>
      <c r="D22" s="3">
        <v>0.65000000000000013</v>
      </c>
      <c r="E22" s="3">
        <v>1650</v>
      </c>
      <c r="F22" s="3">
        <v>0.65</v>
      </c>
      <c r="G22" s="3">
        <v>1E+30</v>
      </c>
      <c r="H22" s="3">
        <v>0.53333333333333344</v>
      </c>
      <c r="I22" s="17" t="s">
        <v>116</v>
      </c>
      <c r="J22" s="17"/>
      <c r="K22" s="17"/>
    </row>
    <row r="23" spans="1:11" ht="15" thickBot="1" x14ac:dyDescent="0.35">
      <c r="B23" s="4" t="s">
        <v>117</v>
      </c>
      <c r="C23" s="4" t="s">
        <v>118</v>
      </c>
      <c r="D23" s="4">
        <v>0.34999999999999992</v>
      </c>
      <c r="E23" s="4">
        <v>1233.3333333333335</v>
      </c>
      <c r="F23" s="4">
        <v>0.35</v>
      </c>
      <c r="G23" s="4">
        <v>1.6000000000000003</v>
      </c>
      <c r="H23" s="4">
        <v>0.35</v>
      </c>
      <c r="I23" s="17" t="s">
        <v>118</v>
      </c>
      <c r="J23" s="17"/>
      <c r="K23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AD16-379F-49AA-A0DB-692E038CF1DF}">
  <dimension ref="A1:J20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6" bestFit="1" customWidth="1"/>
    <col min="3" max="3" width="8.44140625" bestFit="1" customWidth="1"/>
    <col min="4" max="4" width="5.6640625" bestFit="1" customWidth="1"/>
    <col min="5" max="5" width="2.33203125" customWidth="1"/>
    <col min="6" max="6" width="12" bestFit="1" customWidth="1"/>
    <col min="7" max="7" width="9.88671875" bestFit="1" customWidth="1"/>
    <col min="8" max="8" width="2.33203125" customWidth="1"/>
    <col min="9" max="9" width="12.6640625" bestFit="1" customWidth="1"/>
    <col min="10" max="10" width="9.88671875" bestFit="1" customWidth="1"/>
  </cols>
  <sheetData>
    <row r="1" spans="1:10" x14ac:dyDescent="0.3">
      <c r="A1" s="2" t="s">
        <v>119</v>
      </c>
    </row>
    <row r="2" spans="1:10" x14ac:dyDescent="0.3">
      <c r="A2" s="2" t="s">
        <v>95</v>
      </c>
    </row>
    <row r="3" spans="1:10" x14ac:dyDescent="0.3">
      <c r="A3" s="2" t="s">
        <v>120</v>
      </c>
    </row>
    <row r="5" spans="1:10" ht="15" thickBot="1" x14ac:dyDescent="0.35"/>
    <row r="6" spans="1:10" x14ac:dyDescent="0.3">
      <c r="B6" s="5"/>
      <c r="C6" s="5" t="s">
        <v>32</v>
      </c>
      <c r="D6" s="5"/>
    </row>
    <row r="7" spans="1:10" ht="15" thickBot="1" x14ac:dyDescent="0.35">
      <c r="B7" s="6" t="s">
        <v>26</v>
      </c>
      <c r="C7" s="6" t="s">
        <v>27</v>
      </c>
      <c r="D7" s="6" t="s">
        <v>29</v>
      </c>
    </row>
    <row r="8" spans="1:10" ht="15" thickBot="1" x14ac:dyDescent="0.35">
      <c r="B8" s="4" t="s">
        <v>126</v>
      </c>
      <c r="C8" s="4" t="s">
        <v>127</v>
      </c>
      <c r="D8" s="4">
        <v>3331.666666666667</v>
      </c>
    </row>
    <row r="10" spans="1:10" ht="15" thickBot="1" x14ac:dyDescent="0.35"/>
    <row r="11" spans="1:10" x14ac:dyDescent="0.3">
      <c r="B11" s="5"/>
      <c r="C11" s="5" t="s">
        <v>121</v>
      </c>
      <c r="D11" s="5"/>
      <c r="F11" s="5" t="s">
        <v>122</v>
      </c>
      <c r="G11" s="5" t="s">
        <v>32</v>
      </c>
      <c r="I11" s="5" t="s">
        <v>125</v>
      </c>
      <c r="J11" s="5" t="s">
        <v>32</v>
      </c>
    </row>
    <row r="12" spans="1:10" ht="15" thickBot="1" x14ac:dyDescent="0.35">
      <c r="B12" s="6" t="s">
        <v>26</v>
      </c>
      <c r="C12" s="6" t="s">
        <v>27</v>
      </c>
      <c r="D12" s="6" t="s">
        <v>29</v>
      </c>
      <c r="F12" s="6" t="s">
        <v>123</v>
      </c>
      <c r="G12" s="6" t="s">
        <v>124</v>
      </c>
      <c r="I12" s="6" t="s">
        <v>123</v>
      </c>
      <c r="J12" s="6" t="s">
        <v>124</v>
      </c>
    </row>
    <row r="13" spans="1:10" x14ac:dyDescent="0.3">
      <c r="B13" s="3" t="s">
        <v>97</v>
      </c>
      <c r="C13" s="3" t="s">
        <v>98</v>
      </c>
      <c r="D13" s="3">
        <v>0</v>
      </c>
      <c r="F13" s="3">
        <v>5.5511151231257827E-17</v>
      </c>
      <c r="G13" s="3">
        <v>3331.666666666667</v>
      </c>
      <c r="I13" s="3" t="s">
        <v>128</v>
      </c>
      <c r="J13" s="3" t="s">
        <v>128</v>
      </c>
    </row>
    <row r="14" spans="1:10" x14ac:dyDescent="0.3">
      <c r="B14" s="3" t="s">
        <v>99</v>
      </c>
      <c r="C14" s="3" t="s">
        <v>100</v>
      </c>
      <c r="D14" s="3">
        <v>0</v>
      </c>
      <c r="F14" s="3">
        <v>5.5511151231257827E-17</v>
      </c>
      <c r="G14" s="3">
        <v>3331.666666666667</v>
      </c>
      <c r="I14" s="3" t="s">
        <v>128</v>
      </c>
      <c r="J14" s="3" t="s">
        <v>128</v>
      </c>
    </row>
    <row r="15" spans="1:10" x14ac:dyDescent="0.3">
      <c r="B15" s="3" t="s">
        <v>101</v>
      </c>
      <c r="C15" s="3" t="s">
        <v>102</v>
      </c>
      <c r="D15" s="3">
        <v>0</v>
      </c>
      <c r="F15" s="3">
        <v>0</v>
      </c>
      <c r="G15" s="3">
        <v>3331.666666666667</v>
      </c>
      <c r="I15" s="3">
        <v>-2.2204460492503131E-16</v>
      </c>
      <c r="J15" s="3">
        <v>3331.666666666667</v>
      </c>
    </row>
    <row r="16" spans="1:10" x14ac:dyDescent="0.3">
      <c r="B16" s="3" t="s">
        <v>103</v>
      </c>
      <c r="C16" s="3" t="s">
        <v>104</v>
      </c>
      <c r="D16" s="3">
        <v>0</v>
      </c>
      <c r="F16" s="3">
        <v>0</v>
      </c>
      <c r="G16" s="3">
        <v>3331.666666666667</v>
      </c>
      <c r="I16" s="3">
        <v>1.1102230246251565E-16</v>
      </c>
      <c r="J16" s="3">
        <v>3331.666666666667</v>
      </c>
    </row>
    <row r="17" spans="2:10" x14ac:dyDescent="0.3">
      <c r="B17" s="3" t="s">
        <v>105</v>
      </c>
      <c r="C17" s="3" t="s">
        <v>106</v>
      </c>
      <c r="D17" s="3">
        <v>0.58333333333333326</v>
      </c>
      <c r="F17" s="3">
        <v>0</v>
      </c>
      <c r="G17" s="3">
        <v>2456.666666666667</v>
      </c>
      <c r="I17" s="3">
        <v>0.58333333333333304</v>
      </c>
      <c r="J17" s="3">
        <v>3331.6666666666661</v>
      </c>
    </row>
    <row r="18" spans="2:10" x14ac:dyDescent="0.3">
      <c r="B18" s="3" t="s">
        <v>107</v>
      </c>
      <c r="C18" s="3" t="s">
        <v>108</v>
      </c>
      <c r="D18" s="3">
        <v>0.73333333333333339</v>
      </c>
      <c r="F18" s="3">
        <v>0</v>
      </c>
      <c r="G18" s="3">
        <v>1755</v>
      </c>
      <c r="I18" s="3">
        <v>0.73333333333333328</v>
      </c>
      <c r="J18" s="3">
        <v>3331.666666666667</v>
      </c>
    </row>
    <row r="19" spans="2:10" x14ac:dyDescent="0.3">
      <c r="B19" s="3" t="s">
        <v>109</v>
      </c>
      <c r="C19" s="3" t="s">
        <v>110</v>
      </c>
      <c r="D19" s="3">
        <v>0.53333333333333344</v>
      </c>
      <c r="F19" s="3">
        <v>0</v>
      </c>
      <c r="G19" s="3">
        <v>2451.6666666666665</v>
      </c>
      <c r="I19" s="3">
        <v>0.53333333333333333</v>
      </c>
      <c r="J19" s="3">
        <v>3331.6666666666665</v>
      </c>
    </row>
    <row r="20" spans="2:10" ht="15" thickBot="1" x14ac:dyDescent="0.35">
      <c r="B20" s="4" t="s">
        <v>111</v>
      </c>
      <c r="C20" s="4" t="s">
        <v>112</v>
      </c>
      <c r="D20" s="4">
        <v>0</v>
      </c>
      <c r="F20" s="4">
        <v>0</v>
      </c>
      <c r="G20" s="4">
        <v>3331.666666666667</v>
      </c>
      <c r="I20" s="4">
        <v>2.7755575615628914E-17</v>
      </c>
      <c r="J20" s="4">
        <v>3331.666666666667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d</vt:lpstr>
      <vt:lpstr>e</vt:lpstr>
      <vt:lpstr>f</vt:lpstr>
      <vt:lpstr>Informe de sensibilidad 1</vt:lpstr>
      <vt:lpstr>Informe de límites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Alfredo Bautista Rios</cp:lastModifiedBy>
  <dcterms:created xsi:type="dcterms:W3CDTF">2024-04-08T21:12:12Z</dcterms:created>
  <dcterms:modified xsi:type="dcterms:W3CDTF">2024-05-06T23:34:51Z</dcterms:modified>
</cp:coreProperties>
</file>