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1DD9141-6274-4F12-8D57-E65CC21619F4}" xr6:coauthVersionLast="47" xr6:coauthVersionMax="47" xr10:uidLastSave="{00000000-0000-0000-0000-000000000000}"/>
  <bookViews>
    <workbookView xWindow="-120" yWindow="-120" windowWidth="20730" windowHeight="11160" firstSheet="2" activeTab="6" xr2:uid="{41E41D9C-6CD0-4695-81D4-C4A1506C7F8E}"/>
  </bookViews>
  <sheets>
    <sheet name="Informe de respuestas 1" sheetId="11" r:id="rId1"/>
    <sheet name="Informe de sensibilidad 1" sheetId="12" r:id="rId2"/>
    <sheet name="Primal" sheetId="1" r:id="rId3"/>
    <sheet name="Informe de respuestas 2" sheetId="13" r:id="rId4"/>
    <sheet name="Informe de sensibilidad 2" sheetId="14" r:id="rId5"/>
    <sheet name="Dual" sheetId="4" r:id="rId6"/>
    <sheet name="Ejercicio2" sheetId="7" r:id="rId7"/>
  </sheets>
  <definedNames>
    <definedName name="solver_adj" localSheetId="5" hidden="1">Dual!$C$4:$E$4</definedName>
    <definedName name="solver_adj" localSheetId="6" hidden="1">Ejercicio2!$C$9:$E$9</definedName>
    <definedName name="solver_adj" localSheetId="2" hidden="1">Primal!$G$4:$H$4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eng" localSheetId="5" hidden="1">2</definedName>
    <definedName name="solver_eng" localSheetId="6" hidden="1">3</definedName>
    <definedName name="solver_eng" localSheetId="2" hidden="1">2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lhs1" localSheetId="5" hidden="1">Dual!$B$5:$B$6</definedName>
    <definedName name="solver_lhs1" localSheetId="6" hidden="1">Ejercicio2!$B$10:$B$13</definedName>
    <definedName name="solver_lhs1" localSheetId="2" hidden="1">Primal!$F$6:$F$8</definedName>
    <definedName name="solver_lhs2" localSheetId="6" hidden="1">Ejercicio2!$C$9</definedName>
    <definedName name="solver_lhs2" localSheetId="2" hidden="1">Primal!$C$7:$C$8</definedName>
    <definedName name="solver_lhs3" localSheetId="6" hidden="1">Ejercicio2!$C$9</definedName>
    <definedName name="solver_lhs4" localSheetId="6" hidden="1">Ejercicio2!$D$9</definedName>
    <definedName name="solver_lhs5" localSheetId="6" hidden="1">Ejercicio2!$D$9</definedName>
    <definedName name="solver_lhs6" localSheetId="6" hidden="1">Ejercicio2!$E$9</definedName>
    <definedName name="solver_lhs7" localSheetId="6" hidden="1">Ejercicio2!$E$9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neg" localSheetId="5" hidden="1">1</definedName>
    <definedName name="solver_neg" localSheetId="6" hidden="1">2</definedName>
    <definedName name="solver_neg" localSheetId="2" hidden="1">1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um" localSheetId="5" hidden="1">1</definedName>
    <definedName name="solver_num" localSheetId="6" hidden="1">7</definedName>
    <definedName name="solver_num" localSheetId="2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opt" localSheetId="5" hidden="1">Dual!$B$4</definedName>
    <definedName name="solver_opt" localSheetId="6" hidden="1">Ejercicio2!$B$9</definedName>
    <definedName name="solver_opt" localSheetId="2" hidden="1">Primal!$F$4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el1" localSheetId="5" hidden="1">1</definedName>
    <definedName name="solver_rel1" localSheetId="6" hidden="1">1</definedName>
    <definedName name="solver_rel1" localSheetId="2" hidden="1">3</definedName>
    <definedName name="solver_rel2" localSheetId="6" hidden="1">1</definedName>
    <definedName name="solver_rel2" localSheetId="2" hidden="1">1</definedName>
    <definedName name="solver_rel3" localSheetId="6" hidden="1">3</definedName>
    <definedName name="solver_rel4" localSheetId="6" hidden="1">1</definedName>
    <definedName name="solver_rel5" localSheetId="6" hidden="1">3</definedName>
    <definedName name="solver_rel6" localSheetId="6" hidden="1">1</definedName>
    <definedName name="solver_rel7" localSheetId="6" hidden="1">3</definedName>
    <definedName name="solver_rhs1" localSheetId="5" hidden="1">Dual!$C$5:$C$6</definedName>
    <definedName name="solver_rhs1" localSheetId="6" hidden="1">Ejercicio2!$C$10:$C$13</definedName>
    <definedName name="solver_rhs1" localSheetId="2" hidden="1">Primal!$G$6:$G$8</definedName>
    <definedName name="solver_rhs2" localSheetId="6" hidden="1">Ejercicio2!#REF!</definedName>
    <definedName name="solver_rhs2" localSheetId="2" hidden="1">Primal!$D$7:$D$8</definedName>
    <definedName name="solver_rhs3" localSheetId="6" hidden="1">Ejercicio2!#REF!</definedName>
    <definedName name="solver_rhs4" localSheetId="6" hidden="1">Ejercicio2!#REF!</definedName>
    <definedName name="solver_rhs5" localSheetId="6" hidden="1">Ejercicio2!#REF!</definedName>
    <definedName name="solver_rhs6" localSheetId="6" hidden="1">Ejercicio2!#REF!</definedName>
    <definedName name="solver_rhs7" localSheetId="6" hidden="1">Ejercicio2!#REF!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scl" localSheetId="5" hidden="1">1</definedName>
    <definedName name="solver_scl" localSheetId="6" hidden="1">1</definedName>
    <definedName name="solver_scl" localSheetId="2" hidden="1">1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yp" localSheetId="5" hidden="1">1</definedName>
    <definedName name="solver_typ" localSheetId="6" hidden="1">2</definedName>
    <definedName name="solver_typ" localSheetId="2" hidden="1">2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er" localSheetId="5" hidden="1">3</definedName>
    <definedName name="solver_ver" localSheetId="6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F4" i="7" s="1"/>
  <c r="E3" i="7"/>
  <c r="F3" i="7" s="1"/>
  <c r="E2" i="7"/>
  <c r="F2" i="7" s="1"/>
  <c r="E5" i="7"/>
  <c r="F5" i="7" s="1"/>
  <c r="B10" i="7"/>
  <c r="B11" i="7"/>
  <c r="C11" i="7"/>
  <c r="B12" i="7"/>
  <c r="C12" i="7"/>
  <c r="B13" i="7"/>
  <c r="C13" i="7"/>
  <c r="B6" i="4"/>
  <c r="B5" i="4"/>
  <c r="B4" i="4"/>
  <c r="F8" i="1"/>
  <c r="F7" i="1"/>
  <c r="F6" i="1"/>
  <c r="F4" i="1"/>
  <c r="G4" i="7" l="1"/>
  <c r="G3" i="7"/>
  <c r="G2" i="7"/>
  <c r="G5" i="7"/>
  <c r="B9" i="7"/>
</calcChain>
</file>

<file path=xl/sharedStrings.xml><?xml version="1.0" encoding="utf-8"?>
<sst xmlns="http://schemas.openxmlformats.org/spreadsheetml/2006/main" count="220" uniqueCount="107">
  <si>
    <t>Z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</si>
  <si>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</si>
  <si>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</si>
  <si>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</si>
  <si>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</si>
  <si>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</si>
  <si>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</si>
  <si>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</si>
  <si>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</si>
  <si>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</si>
  <si>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</si>
  <si>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</si>
  <si>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</si>
  <si>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</si>
  <si>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</si>
  <si>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</si>
  <si>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</si>
  <si>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</si>
  <si>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</si>
  <si>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</si>
  <si>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$C$4</t>
  </si>
  <si>
    <t>$D$4</t>
  </si>
  <si>
    <t>Continuar</t>
  </si>
  <si>
    <t>$E$4</t>
  </si>
  <si>
    <t>Vinculante</t>
  </si>
  <si>
    <t>No vinculante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</si>
  <si>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</si>
  <si>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</si>
  <si>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</si>
  <si>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</si>
  <si>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</si>
  <si>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</si>
  <si>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</si>
  <si>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</si>
  <si>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</si>
  <si>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</si>
  <si>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</si>
  <si>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</si>
  <si>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</si>
  <si>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</si>
  <si>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q</t>
  </si>
  <si>
    <t>w</t>
  </si>
  <si>
    <t>e</t>
  </si>
  <si>
    <t>Primal</t>
  </si>
  <si>
    <t>Tiempo de la solución: 0.031 segundos.</t>
  </si>
  <si>
    <t>Celda objetivo (Mín)</t>
  </si>
  <si>
    <t>$F$4</t>
  </si>
  <si>
    <t>$G$4</t>
  </si>
  <si>
    <t>$H$4</t>
  </si>
  <si>
    <t>x</t>
  </si>
  <si>
    <t>y</t>
  </si>
  <si>
    <t>z</t>
  </si>
  <si>
    <t>Min</t>
  </si>
  <si>
    <t xml:space="preserve">                                                       </t>
  </si>
  <si>
    <t>CC</t>
  </si>
  <si>
    <t>re</t>
  </si>
  <si>
    <t xml:space="preserve">recurso </t>
  </si>
  <si>
    <t xml:space="preserve">cebada </t>
  </si>
  <si>
    <t xml:space="preserve">embotellada </t>
  </si>
  <si>
    <t xml:space="preserve">mercado </t>
  </si>
  <si>
    <t>--</t>
  </si>
  <si>
    <t xml:space="preserve">cerbeza clara </t>
  </si>
  <si>
    <t xml:space="preserve">cerbeza obscura </t>
  </si>
  <si>
    <t xml:space="preserve">mes </t>
  </si>
  <si>
    <t>C0</t>
  </si>
  <si>
    <t>re CC</t>
  </si>
  <si>
    <t>re C0</t>
  </si>
  <si>
    <t>$F$6</t>
  </si>
  <si>
    <t>mes  Z</t>
  </si>
  <si>
    <t>$F$7</t>
  </si>
  <si>
    <t>$F$8</t>
  </si>
  <si>
    <t>DUAL</t>
  </si>
  <si>
    <t>z= 0.4CC+0.5CO</t>
  </si>
  <si>
    <t>Z= 2000q+6000w+4000e</t>
  </si>
  <si>
    <t>0.6q+w&gt;=0.5</t>
  </si>
  <si>
    <t>0.1q+w+e&gt;=0.4</t>
  </si>
  <si>
    <t>Hoja de cálculo: [Exa.xlsx]Primal</t>
  </si>
  <si>
    <t>Iteraciones: 3 Subproblemas: 0</t>
  </si>
  <si>
    <t>re Z</t>
  </si>
  <si>
    <t>$F$6&gt;=$G$6</t>
  </si>
  <si>
    <t>q Z</t>
  </si>
  <si>
    <t>$F$7&gt;=$G$7</t>
  </si>
  <si>
    <t>w Z</t>
  </si>
  <si>
    <t>$F$8&gt;=$G$8</t>
  </si>
  <si>
    <t>Informe creado: 09/05/2024 03:21:50 p. m.</t>
  </si>
  <si>
    <t>Hoja de cálculo: [Exa.xlsx]Dual</t>
  </si>
  <si>
    <t>Informe creado: 09/05/2024 03:22:07 p. m.</t>
  </si>
  <si>
    <t>$B$4</t>
  </si>
  <si>
    <t>Z= 2000q+6000w+4000e DUAL</t>
  </si>
  <si>
    <t>Z= 2000q+6000w+4000e q</t>
  </si>
  <si>
    <t>Z= 2000q+6000w+4000e w</t>
  </si>
  <si>
    <t>Z= 2000q+6000w+4000e e</t>
  </si>
  <si>
    <t>$B$5</t>
  </si>
  <si>
    <t>0.1q+w+e&gt;=0.4 DUAL</t>
  </si>
  <si>
    <t>$B$5&lt;=$C$5</t>
  </si>
  <si>
    <t>$B$6</t>
  </si>
  <si>
    <t>0.6q+w&gt;=0.5 DUAL</t>
  </si>
  <si>
    <t>$B$6&lt;=$C$6</t>
  </si>
  <si>
    <t>Informe creado: 09/05/2024 03:22:08 p. m.</t>
  </si>
  <si>
    <t xml:space="preserve">Tiempo (HR) x </t>
  </si>
  <si>
    <t>punto</t>
  </si>
  <si>
    <t xml:space="preserve">Distanai (1x10^6km) y </t>
  </si>
  <si>
    <t xml:space="preserve">Funcion cuadratica </t>
  </si>
  <si>
    <t>y=ax^2 +bx+c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</si>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</sst>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0" borderId="0" xfId="0" applyFont="1"/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quotePrefix="1"/>
    <xf numFmtId="0" fontId="0" fillId="2" borderId="0" xfId="0" applyFill="1"/>
    <xf numFmtId="0" fontId="0" fillId="0" borderId="6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0AEE-9EE0-4BB5-A08D-CA7C229B1278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4" width="15.5703125" bestFit="1" customWidth="1"/>
    <col min="5" max="5" width="12" bestFit="1" customWidth="1"/>
    <col min="6" max="6" width="13.140625" bestFit="1" customWidth="1"/>
    <col min="7" max="7" width="12" bestFit="1" customWidth="1"/>
  </cols>
  <sheetData>
    <row r="1" spans="1:5" x14ac:dyDescent="0.25">
      <c r="A1" s="2" t="s">
        <v>1</v>
      </c>
    </row>
    <row r="2" spans="1:5" x14ac:dyDescent="0.25">
      <c r="A2" s="2" t="s">
        <v>76</v>
      </c>
    </row>
    <row r="3" spans="1:5" x14ac:dyDescent="0.25">
      <c r="A3" s="2" t="s">
        <v>84</v>
      </c>
    </row>
    <row r="4" spans="1:5" x14ac:dyDescent="0.25">
      <c r="A4" s="2" t="s">
        <v>2</v>
      </c>
    </row>
    <row r="5" spans="1:5" x14ac:dyDescent="0.25">
      <c r="A5" s="2" t="s">
        <v>3</v>
      </c>
    </row>
    <row r="6" spans="1:5" x14ac:dyDescent="0.25">
      <c r="A6" s="2"/>
      <c r="B6" t="s">
        <v>4</v>
      </c>
    </row>
    <row r="7" spans="1:5" x14ac:dyDescent="0.25">
      <c r="A7" s="2"/>
      <c r="B7" t="s">
        <v>44</v>
      </c>
    </row>
    <row r="8" spans="1:5" x14ac:dyDescent="0.25">
      <c r="A8" s="2"/>
      <c r="B8" t="s">
        <v>77</v>
      </c>
    </row>
    <row r="9" spans="1:5" x14ac:dyDescent="0.25">
      <c r="A9" s="2" t="s">
        <v>5</v>
      </c>
    </row>
    <row r="10" spans="1:5" x14ac:dyDescent="0.25">
      <c r="B10" t="s">
        <v>6</v>
      </c>
    </row>
    <row r="11" spans="1:5" x14ac:dyDescent="0.25">
      <c r="B11" t="s">
        <v>7</v>
      </c>
    </row>
    <row r="14" spans="1:5" ht="15.75" thickBot="1" x14ac:dyDescent="0.3">
      <c r="A14" t="s">
        <v>45</v>
      </c>
    </row>
    <row r="15" spans="1:5" ht="15.75" thickBot="1" x14ac:dyDescent="0.3">
      <c r="B15" s="13" t="s">
        <v>9</v>
      </c>
      <c r="C15" s="13" t="s">
        <v>10</v>
      </c>
      <c r="D15" s="13" t="s">
        <v>11</v>
      </c>
      <c r="E15" s="13" t="s">
        <v>12</v>
      </c>
    </row>
    <row r="16" spans="1:5" ht="15.75" thickBot="1" x14ac:dyDescent="0.3">
      <c r="B16" s="10" t="s">
        <v>46</v>
      </c>
      <c r="C16" s="10" t="s">
        <v>78</v>
      </c>
      <c r="D16" s="14">
        <v>0</v>
      </c>
      <c r="E16" s="14">
        <v>2933.3333333333335</v>
      </c>
    </row>
    <row r="19" spans="1:7" ht="15.75" thickBot="1" x14ac:dyDescent="0.3">
      <c r="A19" t="s">
        <v>13</v>
      </c>
    </row>
    <row r="20" spans="1:7" ht="15.75" thickBot="1" x14ac:dyDescent="0.3">
      <c r="B20" s="13" t="s">
        <v>9</v>
      </c>
      <c r="C20" s="13" t="s">
        <v>10</v>
      </c>
      <c r="D20" s="13" t="s">
        <v>11</v>
      </c>
      <c r="E20" s="13" t="s">
        <v>12</v>
      </c>
      <c r="F20" s="13" t="s">
        <v>14</v>
      </c>
    </row>
    <row r="21" spans="1:7" x14ac:dyDescent="0.25">
      <c r="B21" s="9" t="s">
        <v>47</v>
      </c>
      <c r="C21" s="9" t="s">
        <v>65</v>
      </c>
      <c r="D21" s="15">
        <v>0</v>
      </c>
      <c r="E21" s="15">
        <v>4000</v>
      </c>
      <c r="F21" s="9" t="s">
        <v>22</v>
      </c>
    </row>
    <row r="22" spans="1:7" ht="15.75" thickBot="1" x14ac:dyDescent="0.3">
      <c r="B22" s="10" t="s">
        <v>48</v>
      </c>
      <c r="C22" s="10" t="s">
        <v>66</v>
      </c>
      <c r="D22" s="14">
        <v>0</v>
      </c>
      <c r="E22" s="14">
        <v>2666.666666666667</v>
      </c>
      <c r="F22" s="10" t="s">
        <v>22</v>
      </c>
    </row>
    <row r="25" spans="1:7" ht="15.75" thickBot="1" x14ac:dyDescent="0.3">
      <c r="A25" t="s">
        <v>15</v>
      </c>
    </row>
    <row r="26" spans="1:7" ht="15.75" thickBot="1" x14ac:dyDescent="0.3">
      <c r="B26" s="13" t="s">
        <v>9</v>
      </c>
      <c r="C26" s="13" t="s">
        <v>10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B27" s="9" t="s">
        <v>67</v>
      </c>
      <c r="C27" s="9" t="s">
        <v>68</v>
      </c>
      <c r="D27" s="15">
        <v>2000.0000000000002</v>
      </c>
      <c r="E27" s="9" t="s">
        <v>79</v>
      </c>
      <c r="F27" s="9" t="s">
        <v>24</v>
      </c>
      <c r="G27" s="15">
        <v>0</v>
      </c>
    </row>
    <row r="28" spans="1:7" x14ac:dyDescent="0.25">
      <c r="B28" s="9" t="s">
        <v>69</v>
      </c>
      <c r="C28" s="9" t="s">
        <v>80</v>
      </c>
      <c r="D28" s="15">
        <v>6666.666666666667</v>
      </c>
      <c r="E28" s="9" t="s">
        <v>81</v>
      </c>
      <c r="F28" s="9" t="s">
        <v>25</v>
      </c>
      <c r="G28" s="15">
        <v>666.66666666666697</v>
      </c>
    </row>
    <row r="29" spans="1:7" ht="15.75" thickBot="1" x14ac:dyDescent="0.3">
      <c r="B29" s="10" t="s">
        <v>70</v>
      </c>
      <c r="C29" s="10" t="s">
        <v>82</v>
      </c>
      <c r="D29" s="14">
        <v>4000</v>
      </c>
      <c r="E29" s="10" t="s">
        <v>83</v>
      </c>
      <c r="F29" s="10" t="s">
        <v>24</v>
      </c>
      <c r="G29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70DD-D9EB-472F-B449-FF552746EF52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8.28515625" bestFit="1" customWidth="1"/>
    <col min="4" max="5" width="12" bestFit="1" customWidth="1"/>
    <col min="6" max="6" width="13.140625" bestFit="1" customWidth="1"/>
    <col min="7" max="8" width="12" bestFit="1" customWidth="1"/>
  </cols>
  <sheetData>
    <row r="1" spans="1:8" x14ac:dyDescent="0.25">
      <c r="A1" s="2" t="s">
        <v>26</v>
      </c>
    </row>
    <row r="2" spans="1:8" x14ac:dyDescent="0.25">
      <c r="A2" s="2" t="s">
        <v>76</v>
      </c>
    </row>
    <row r="3" spans="1:8" x14ac:dyDescent="0.25">
      <c r="A3" s="2" t="s">
        <v>84</v>
      </c>
    </row>
    <row r="6" spans="1:8" ht="15.75" thickBot="1" x14ac:dyDescent="0.3">
      <c r="A6" t="s">
        <v>13</v>
      </c>
    </row>
    <row r="7" spans="1:8" x14ac:dyDescent="0.25">
      <c r="B7" s="11"/>
      <c r="C7" s="11"/>
      <c r="D7" s="11" t="s">
        <v>27</v>
      </c>
      <c r="E7" s="11" t="s">
        <v>29</v>
      </c>
      <c r="F7" s="11" t="s">
        <v>31</v>
      </c>
      <c r="G7" s="11" t="s">
        <v>33</v>
      </c>
      <c r="H7" s="11" t="s">
        <v>33</v>
      </c>
    </row>
    <row r="8" spans="1:8" ht="15.75" thickBot="1" x14ac:dyDescent="0.3">
      <c r="B8" s="12" t="s">
        <v>9</v>
      </c>
      <c r="C8" s="12" t="s">
        <v>10</v>
      </c>
      <c r="D8" s="12" t="s">
        <v>28</v>
      </c>
      <c r="E8" s="12" t="s">
        <v>30</v>
      </c>
      <c r="F8" s="12" t="s">
        <v>32</v>
      </c>
      <c r="G8" s="12" t="s">
        <v>34</v>
      </c>
      <c r="H8" s="12" t="s">
        <v>35</v>
      </c>
    </row>
    <row r="9" spans="1:8" x14ac:dyDescent="0.25">
      <c r="B9" s="9" t="s">
        <v>47</v>
      </c>
      <c r="C9" s="9" t="s">
        <v>65</v>
      </c>
      <c r="D9" s="9">
        <v>4000</v>
      </c>
      <c r="E9" s="9">
        <v>0</v>
      </c>
      <c r="F9" s="9">
        <v>0.4</v>
      </c>
      <c r="G9" s="9">
        <v>1E+30</v>
      </c>
      <c r="H9" s="9">
        <v>0.31666666666666671</v>
      </c>
    </row>
    <row r="10" spans="1:8" ht="15.75" thickBot="1" x14ac:dyDescent="0.3">
      <c r="B10" s="10" t="s">
        <v>48</v>
      </c>
      <c r="C10" s="10" t="s">
        <v>66</v>
      </c>
      <c r="D10" s="10">
        <v>2666.666666666667</v>
      </c>
      <c r="E10" s="10">
        <v>0</v>
      </c>
      <c r="F10" s="10">
        <v>0.5</v>
      </c>
      <c r="G10" s="10">
        <v>1.9000000000000006</v>
      </c>
      <c r="H10" s="10">
        <v>0.5</v>
      </c>
    </row>
    <row r="12" spans="1:8" ht="15.75" thickBot="1" x14ac:dyDescent="0.3">
      <c r="A12" t="s">
        <v>15</v>
      </c>
    </row>
    <row r="13" spans="1:8" x14ac:dyDescent="0.25">
      <c r="B13" s="11"/>
      <c r="C13" s="11"/>
      <c r="D13" s="11" t="s">
        <v>27</v>
      </c>
      <c r="E13" s="11" t="s">
        <v>36</v>
      </c>
      <c r="F13" s="11" t="s">
        <v>38</v>
      </c>
      <c r="G13" s="11" t="s">
        <v>33</v>
      </c>
      <c r="H13" s="11" t="s">
        <v>33</v>
      </c>
    </row>
    <row r="14" spans="1:8" ht="15.75" thickBot="1" x14ac:dyDescent="0.3">
      <c r="B14" s="12" t="s">
        <v>9</v>
      </c>
      <c r="C14" s="12" t="s">
        <v>10</v>
      </c>
      <c r="D14" s="12" t="s">
        <v>28</v>
      </c>
      <c r="E14" s="12" t="s">
        <v>37</v>
      </c>
      <c r="F14" s="12" t="s">
        <v>39</v>
      </c>
      <c r="G14" s="12" t="s">
        <v>34</v>
      </c>
      <c r="H14" s="12" t="s">
        <v>35</v>
      </c>
    </row>
    <row r="15" spans="1:8" x14ac:dyDescent="0.25">
      <c r="B15" s="9" t="s">
        <v>67</v>
      </c>
      <c r="C15" s="9" t="s">
        <v>68</v>
      </c>
      <c r="D15" s="9">
        <v>2000.0000000000002</v>
      </c>
      <c r="E15" s="9">
        <v>0.83333333333333337</v>
      </c>
      <c r="F15" s="9">
        <v>2000</v>
      </c>
      <c r="G15" s="9">
        <v>1E+30</v>
      </c>
      <c r="H15" s="9">
        <v>400</v>
      </c>
    </row>
    <row r="16" spans="1:8" x14ac:dyDescent="0.25">
      <c r="B16" s="9" t="s">
        <v>69</v>
      </c>
      <c r="C16" s="9" t="s">
        <v>80</v>
      </c>
      <c r="D16" s="9">
        <v>6666.666666666667</v>
      </c>
      <c r="E16" s="9">
        <v>0</v>
      </c>
      <c r="F16" s="9">
        <v>6000</v>
      </c>
      <c r="G16" s="9">
        <v>666.66666666666674</v>
      </c>
      <c r="H16" s="9">
        <v>1E+30</v>
      </c>
    </row>
    <row r="17" spans="2:8" ht="15.75" thickBot="1" x14ac:dyDescent="0.3">
      <c r="B17" s="10" t="s">
        <v>70</v>
      </c>
      <c r="C17" s="10" t="s">
        <v>82</v>
      </c>
      <c r="D17" s="10">
        <v>4000</v>
      </c>
      <c r="E17" s="10">
        <v>0.31666666666666671</v>
      </c>
      <c r="F17" s="10">
        <v>4000</v>
      </c>
      <c r="G17" s="10">
        <v>16000.000000000005</v>
      </c>
      <c r="H17" s="10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D071-7F02-4BC0-B034-AE2128022BCB}">
  <dimension ref="A2:I12"/>
  <sheetViews>
    <sheetView workbookViewId="0">
      <selection activeCell="G21" sqref="G21"/>
    </sheetView>
  </sheetViews>
  <sheetFormatPr baseColWidth="10" defaultRowHeight="15" x14ac:dyDescent="0.25"/>
  <cols>
    <col min="1" max="1" width="19.42578125" bestFit="1" customWidth="1"/>
    <col min="3" max="3" width="16.140625" bestFit="1" customWidth="1"/>
  </cols>
  <sheetData>
    <row r="2" spans="1:9" x14ac:dyDescent="0.25">
      <c r="F2" t="s">
        <v>43</v>
      </c>
    </row>
    <row r="3" spans="1:9" x14ac:dyDescent="0.25">
      <c r="C3" t="s">
        <v>72</v>
      </c>
      <c r="F3" s="1" t="s">
        <v>0</v>
      </c>
      <c r="G3" s="1" t="s">
        <v>54</v>
      </c>
      <c r="H3" s="1" t="s">
        <v>64</v>
      </c>
      <c r="I3" s="1"/>
    </row>
    <row r="4" spans="1:9" x14ac:dyDescent="0.25">
      <c r="A4" t="s">
        <v>55</v>
      </c>
      <c r="F4" s="1">
        <f>0.4*G4+0.5*H4</f>
        <v>2933.3333333333335</v>
      </c>
      <c r="G4" s="1">
        <v>4000</v>
      </c>
      <c r="H4" s="1">
        <v>2666.666666666667</v>
      </c>
      <c r="I4" s="1"/>
    </row>
    <row r="6" spans="1:9" x14ac:dyDescent="0.25">
      <c r="A6" t="s">
        <v>56</v>
      </c>
      <c r="B6" t="s">
        <v>61</v>
      </c>
      <c r="C6" t="s">
        <v>62</v>
      </c>
      <c r="D6" t="s">
        <v>63</v>
      </c>
      <c r="F6">
        <f>0.1*G4+0.6*H4</f>
        <v>2000.0000000000002</v>
      </c>
      <c r="G6">
        <v>2000</v>
      </c>
    </row>
    <row r="7" spans="1:9" x14ac:dyDescent="0.25">
      <c r="A7" t="s">
        <v>57</v>
      </c>
      <c r="B7">
        <v>0.1</v>
      </c>
      <c r="C7">
        <v>0.6</v>
      </c>
      <c r="D7">
        <v>2000</v>
      </c>
      <c r="E7" t="s">
        <v>40</v>
      </c>
      <c r="F7">
        <f>G4+H4</f>
        <v>6666.666666666667</v>
      </c>
      <c r="G7">
        <v>6000</v>
      </c>
    </row>
    <row r="8" spans="1:9" x14ac:dyDescent="0.25">
      <c r="A8" t="s">
        <v>58</v>
      </c>
      <c r="B8">
        <v>1</v>
      </c>
      <c r="C8">
        <v>1</v>
      </c>
      <c r="D8">
        <v>6000</v>
      </c>
      <c r="E8" t="s">
        <v>41</v>
      </c>
      <c r="F8">
        <f>G4</f>
        <v>4000</v>
      </c>
      <c r="G8">
        <v>4000</v>
      </c>
    </row>
    <row r="9" spans="1:9" x14ac:dyDescent="0.25">
      <c r="A9" t="s">
        <v>59</v>
      </c>
      <c r="B9">
        <v>1</v>
      </c>
      <c r="C9" s="7" t="s">
        <v>60</v>
      </c>
      <c r="D9">
        <v>4000</v>
      </c>
      <c r="E9" t="s">
        <v>42</v>
      </c>
    </row>
    <row r="11" spans="1:9" x14ac:dyDescent="0.25">
      <c r="F11" s="1" t="s">
        <v>71</v>
      </c>
      <c r="G11" s="1" t="s">
        <v>40</v>
      </c>
      <c r="H11" s="1" t="s">
        <v>41</v>
      </c>
      <c r="I11" s="1" t="s">
        <v>42</v>
      </c>
    </row>
    <row r="12" spans="1:9" x14ac:dyDescent="0.25">
      <c r="F12" s="1">
        <v>2933.3333333333339</v>
      </c>
      <c r="G12" s="1">
        <v>0.83333333333333348</v>
      </c>
      <c r="H12" s="1">
        <v>0</v>
      </c>
      <c r="I12" s="1">
        <v>0.31666666666666671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D2C2-99D8-4A2F-9EAD-C09AD430A336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26.42578125" bestFit="1" customWidth="1"/>
    <col min="4" max="4" width="15.5703125" bestFit="1" customWidth="1"/>
    <col min="5" max="5" width="12" bestFit="1" customWidth="1"/>
    <col min="6" max="6" width="10.42578125" bestFit="1" customWidth="1"/>
    <col min="7" max="7" width="8.140625" bestFit="1" customWidth="1"/>
  </cols>
  <sheetData>
    <row r="1" spans="1:5" x14ac:dyDescent="0.25">
      <c r="A1" s="2" t="s">
        <v>1</v>
      </c>
    </row>
    <row r="2" spans="1:5" x14ac:dyDescent="0.25">
      <c r="A2" s="2" t="s">
        <v>85</v>
      </c>
    </row>
    <row r="3" spans="1:5" x14ac:dyDescent="0.25">
      <c r="A3" s="2" t="s">
        <v>86</v>
      </c>
    </row>
    <row r="4" spans="1:5" x14ac:dyDescent="0.25">
      <c r="A4" s="2" t="s">
        <v>2</v>
      </c>
    </row>
    <row r="5" spans="1:5" x14ac:dyDescent="0.25">
      <c r="A5" s="2" t="s">
        <v>3</v>
      </c>
    </row>
    <row r="6" spans="1:5" x14ac:dyDescent="0.25">
      <c r="A6" s="2"/>
      <c r="B6" t="s">
        <v>4</v>
      </c>
    </row>
    <row r="7" spans="1:5" x14ac:dyDescent="0.25">
      <c r="A7" s="2"/>
      <c r="B7" t="s">
        <v>44</v>
      </c>
    </row>
    <row r="8" spans="1:5" x14ac:dyDescent="0.25">
      <c r="A8" s="2"/>
      <c r="B8" t="s">
        <v>77</v>
      </c>
    </row>
    <row r="9" spans="1:5" x14ac:dyDescent="0.25">
      <c r="A9" s="2" t="s">
        <v>5</v>
      </c>
    </row>
    <row r="10" spans="1:5" x14ac:dyDescent="0.25">
      <c r="B10" t="s">
        <v>6</v>
      </c>
    </row>
    <row r="11" spans="1:5" x14ac:dyDescent="0.25">
      <c r="B11" t="s">
        <v>7</v>
      </c>
    </row>
    <row r="14" spans="1:5" ht="15.75" thickBot="1" x14ac:dyDescent="0.3">
      <c r="A14" t="s">
        <v>8</v>
      </c>
    </row>
    <row r="15" spans="1:5" ht="15.75" thickBot="1" x14ac:dyDescent="0.3">
      <c r="B15" s="13" t="s">
        <v>9</v>
      </c>
      <c r="C15" s="13" t="s">
        <v>10</v>
      </c>
      <c r="D15" s="13" t="s">
        <v>11</v>
      </c>
      <c r="E15" s="13" t="s">
        <v>12</v>
      </c>
    </row>
    <row r="16" spans="1:5" ht="15.75" thickBot="1" x14ac:dyDescent="0.3">
      <c r="B16" s="10" t="s">
        <v>87</v>
      </c>
      <c r="C16" s="10" t="s">
        <v>88</v>
      </c>
      <c r="D16" s="14">
        <v>0</v>
      </c>
      <c r="E16" s="14">
        <v>2933.3333333333339</v>
      </c>
    </row>
    <row r="19" spans="1:7" ht="15.75" thickBot="1" x14ac:dyDescent="0.3">
      <c r="A19" t="s">
        <v>13</v>
      </c>
    </row>
    <row r="20" spans="1:7" ht="15.75" thickBot="1" x14ac:dyDescent="0.3">
      <c r="B20" s="13" t="s">
        <v>9</v>
      </c>
      <c r="C20" s="13" t="s">
        <v>10</v>
      </c>
      <c r="D20" s="13" t="s">
        <v>11</v>
      </c>
      <c r="E20" s="13" t="s">
        <v>12</v>
      </c>
      <c r="F20" s="13" t="s">
        <v>14</v>
      </c>
    </row>
    <row r="21" spans="1:7" x14ac:dyDescent="0.25">
      <c r="B21" s="9" t="s">
        <v>20</v>
      </c>
      <c r="C21" s="9" t="s">
        <v>89</v>
      </c>
      <c r="D21" s="15">
        <v>0</v>
      </c>
      <c r="E21" s="15">
        <v>0.83333333333333348</v>
      </c>
      <c r="F21" s="9" t="s">
        <v>22</v>
      </c>
    </row>
    <row r="22" spans="1:7" x14ac:dyDescent="0.25">
      <c r="B22" s="9" t="s">
        <v>21</v>
      </c>
      <c r="C22" s="9" t="s">
        <v>90</v>
      </c>
      <c r="D22" s="15">
        <v>0</v>
      </c>
      <c r="E22" s="15">
        <v>0</v>
      </c>
      <c r="F22" s="9" t="s">
        <v>22</v>
      </c>
    </row>
    <row r="23" spans="1:7" ht="15.75" thickBot="1" x14ac:dyDescent="0.3">
      <c r="B23" s="10" t="s">
        <v>23</v>
      </c>
      <c r="C23" s="10" t="s">
        <v>91</v>
      </c>
      <c r="D23" s="14">
        <v>0</v>
      </c>
      <c r="E23" s="14">
        <v>0.31666666666666671</v>
      </c>
      <c r="F23" s="10" t="s">
        <v>22</v>
      </c>
    </row>
    <row r="26" spans="1:7" ht="15.75" thickBot="1" x14ac:dyDescent="0.3">
      <c r="A26" t="s">
        <v>15</v>
      </c>
    </row>
    <row r="27" spans="1:7" ht="15.75" thickBot="1" x14ac:dyDescent="0.3">
      <c r="B27" s="13" t="s">
        <v>9</v>
      </c>
      <c r="C27" s="13" t="s">
        <v>10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B28" s="9" t="s">
        <v>92</v>
      </c>
      <c r="C28" s="9" t="s">
        <v>93</v>
      </c>
      <c r="D28" s="15">
        <v>0.40000000000000008</v>
      </c>
      <c r="E28" s="9" t="s">
        <v>94</v>
      </c>
      <c r="F28" s="9" t="s">
        <v>24</v>
      </c>
      <c r="G28" s="9">
        <v>0</v>
      </c>
    </row>
    <row r="29" spans="1:7" ht="15.75" thickBot="1" x14ac:dyDescent="0.3">
      <c r="B29" s="10" t="s">
        <v>95</v>
      </c>
      <c r="C29" s="10" t="s">
        <v>96</v>
      </c>
      <c r="D29" s="14">
        <v>0.50000000000000011</v>
      </c>
      <c r="E29" s="10" t="s">
        <v>97</v>
      </c>
      <c r="F29" s="10" t="s">
        <v>24</v>
      </c>
      <c r="G29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34EF2-ADDA-4AB7-8C54-02C32D21501B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23.140625" bestFit="1" customWidth="1"/>
    <col min="4" max="4" width="12" bestFit="1" customWidth="1"/>
    <col min="5" max="5" width="12.7109375" bestFit="1" customWidth="1"/>
    <col min="6" max="6" width="13.140625" bestFit="1" customWidth="1"/>
    <col min="7" max="8" width="12" bestFit="1" customWidth="1"/>
  </cols>
  <sheetData>
    <row r="1" spans="1:8" x14ac:dyDescent="0.25">
      <c r="A1" s="2" t="s">
        <v>26</v>
      </c>
    </row>
    <row r="2" spans="1:8" x14ac:dyDescent="0.25">
      <c r="A2" s="2" t="s">
        <v>85</v>
      </c>
    </row>
    <row r="3" spans="1:8" x14ac:dyDescent="0.25">
      <c r="A3" s="2" t="s">
        <v>98</v>
      </c>
    </row>
    <row r="6" spans="1:8" ht="15.75" thickBot="1" x14ac:dyDescent="0.3">
      <c r="A6" t="s">
        <v>13</v>
      </c>
    </row>
    <row r="7" spans="1:8" x14ac:dyDescent="0.25">
      <c r="B7" s="11"/>
      <c r="C7" s="11"/>
      <c r="D7" s="11" t="s">
        <v>27</v>
      </c>
      <c r="E7" s="11" t="s">
        <v>29</v>
      </c>
      <c r="F7" s="11" t="s">
        <v>31</v>
      </c>
      <c r="G7" s="11" t="s">
        <v>33</v>
      </c>
      <c r="H7" s="11" t="s">
        <v>33</v>
      </c>
    </row>
    <row r="8" spans="1:8" ht="15.75" thickBot="1" x14ac:dyDescent="0.3">
      <c r="B8" s="12" t="s">
        <v>9</v>
      </c>
      <c r="C8" s="12" t="s">
        <v>10</v>
      </c>
      <c r="D8" s="12" t="s">
        <v>28</v>
      </c>
      <c r="E8" s="12" t="s">
        <v>30</v>
      </c>
      <c r="F8" s="12" t="s">
        <v>32</v>
      </c>
      <c r="G8" s="12" t="s">
        <v>34</v>
      </c>
      <c r="H8" s="12" t="s">
        <v>35</v>
      </c>
    </row>
    <row r="9" spans="1:8" x14ac:dyDescent="0.25">
      <c r="B9" s="9" t="s">
        <v>20</v>
      </c>
      <c r="C9" s="9" t="s">
        <v>89</v>
      </c>
      <c r="D9" s="9">
        <v>0.83333333333333348</v>
      </c>
      <c r="E9" s="9">
        <v>0</v>
      </c>
      <c r="F9" s="9">
        <v>2000</v>
      </c>
      <c r="G9" s="9">
        <v>1E+30</v>
      </c>
      <c r="H9" s="9">
        <v>399.99999999999966</v>
      </c>
    </row>
    <row r="10" spans="1:8" x14ac:dyDescent="0.25">
      <c r="B10" s="9" t="s">
        <v>21</v>
      </c>
      <c r="C10" s="9" t="s">
        <v>90</v>
      </c>
      <c r="D10" s="9">
        <v>0</v>
      </c>
      <c r="E10" s="9">
        <v>-666.66666666666617</v>
      </c>
      <c r="F10" s="9">
        <v>6000</v>
      </c>
      <c r="G10" s="9">
        <v>666.66666666666617</v>
      </c>
      <c r="H10" s="9">
        <v>1E+30</v>
      </c>
    </row>
    <row r="11" spans="1:8" ht="15.75" thickBot="1" x14ac:dyDescent="0.3">
      <c r="B11" s="10" t="s">
        <v>23</v>
      </c>
      <c r="C11" s="10" t="s">
        <v>91</v>
      </c>
      <c r="D11" s="10">
        <v>0.31666666666666671</v>
      </c>
      <c r="E11" s="10">
        <v>0</v>
      </c>
      <c r="F11" s="10">
        <v>4000</v>
      </c>
      <c r="G11" s="10">
        <v>15999.999999999998</v>
      </c>
      <c r="H11" s="10">
        <v>799.99999999999943</v>
      </c>
    </row>
    <row r="13" spans="1:8" ht="15.75" thickBot="1" x14ac:dyDescent="0.3">
      <c r="A13" t="s">
        <v>15</v>
      </c>
    </row>
    <row r="14" spans="1:8" x14ac:dyDescent="0.25">
      <c r="B14" s="11"/>
      <c r="C14" s="11"/>
      <c r="D14" s="11" t="s">
        <v>27</v>
      </c>
      <c r="E14" s="11" t="s">
        <v>36</v>
      </c>
      <c r="F14" s="11" t="s">
        <v>38</v>
      </c>
      <c r="G14" s="11" t="s">
        <v>33</v>
      </c>
      <c r="H14" s="11" t="s">
        <v>33</v>
      </c>
    </row>
    <row r="15" spans="1:8" ht="15.75" thickBot="1" x14ac:dyDescent="0.3">
      <c r="B15" s="12" t="s">
        <v>9</v>
      </c>
      <c r="C15" s="12" t="s">
        <v>10</v>
      </c>
      <c r="D15" s="12" t="s">
        <v>28</v>
      </c>
      <c r="E15" s="12" t="s">
        <v>37</v>
      </c>
      <c r="F15" s="12" t="s">
        <v>39</v>
      </c>
      <c r="G15" s="12" t="s">
        <v>34</v>
      </c>
      <c r="H15" s="12" t="s">
        <v>35</v>
      </c>
    </row>
    <row r="16" spans="1:8" x14ac:dyDescent="0.25">
      <c r="B16" s="9" t="s">
        <v>92</v>
      </c>
      <c r="C16" s="9" t="s">
        <v>93</v>
      </c>
      <c r="D16" s="9">
        <v>0.40000000000000008</v>
      </c>
      <c r="E16" s="9">
        <v>4000</v>
      </c>
      <c r="F16" s="9">
        <v>0.4</v>
      </c>
      <c r="G16" s="9">
        <v>1E+30</v>
      </c>
      <c r="H16" s="9">
        <v>0.31666666666666671</v>
      </c>
    </row>
    <row r="17" spans="2:8" ht="15.75" thickBot="1" x14ac:dyDescent="0.3">
      <c r="B17" s="10" t="s">
        <v>95</v>
      </c>
      <c r="C17" s="10" t="s">
        <v>96</v>
      </c>
      <c r="D17" s="10">
        <v>0.50000000000000011</v>
      </c>
      <c r="E17" s="10">
        <v>2666.6666666666665</v>
      </c>
      <c r="F17" s="10">
        <v>0.5</v>
      </c>
      <c r="G17" s="10">
        <v>1.9000000000000001</v>
      </c>
      <c r="H17" s="10">
        <v>0.50000000000000011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ED32-F339-4071-8EC9-70711A0F2B64}">
  <dimension ref="A3:E6"/>
  <sheetViews>
    <sheetView workbookViewId="0">
      <selection activeCell="C11" sqref="C11"/>
    </sheetView>
  </sheetViews>
  <sheetFormatPr baseColWidth="10" defaultRowHeight="15" x14ac:dyDescent="0.25"/>
  <cols>
    <col min="1" max="1" width="24.28515625" bestFit="1" customWidth="1"/>
    <col min="13" max="13" width="12" customWidth="1"/>
  </cols>
  <sheetData>
    <row r="3" spans="1:5" x14ac:dyDescent="0.25">
      <c r="B3" s="1" t="s">
        <v>71</v>
      </c>
      <c r="C3" s="1" t="s">
        <v>40</v>
      </c>
      <c r="D3" s="1" t="s">
        <v>41</v>
      </c>
      <c r="E3" s="1" t="s">
        <v>42</v>
      </c>
    </row>
    <row r="4" spans="1:5" x14ac:dyDescent="0.25">
      <c r="A4" t="s">
        <v>73</v>
      </c>
      <c r="B4" s="1">
        <f>2000*C4+6000*D4+4000*E4</f>
        <v>2933.3333333333339</v>
      </c>
      <c r="C4" s="1">
        <v>0.83333333333333348</v>
      </c>
      <c r="D4" s="1">
        <v>0</v>
      </c>
      <c r="E4" s="1">
        <v>0.31666666666666671</v>
      </c>
    </row>
    <row r="5" spans="1:5" x14ac:dyDescent="0.25">
      <c r="A5" t="s">
        <v>75</v>
      </c>
      <c r="B5">
        <f>0.1*C4+D4+E4</f>
        <v>0.40000000000000008</v>
      </c>
      <c r="C5">
        <v>0.4</v>
      </c>
    </row>
    <row r="6" spans="1:5" x14ac:dyDescent="0.25">
      <c r="A6" t="s">
        <v>74</v>
      </c>
      <c r="B6">
        <f>0.6*C4+D4</f>
        <v>0.50000000000000011</v>
      </c>
      <c r="C6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FDF1-EEF2-4634-A2A8-E6AB73031D47}">
  <dimension ref="A1:I15"/>
  <sheetViews>
    <sheetView tabSelected="1" workbookViewId="0">
      <selection activeCell="I12" sqref="I12"/>
    </sheetView>
  </sheetViews>
  <sheetFormatPr baseColWidth="10" defaultRowHeight="15" x14ac:dyDescent="0.25"/>
  <cols>
    <col min="3" max="3" width="13.5703125" bestFit="1" customWidth="1"/>
    <col min="4" max="4" width="24.85546875" bestFit="1" customWidth="1"/>
    <col min="8" max="8" width="12.42578125" bestFit="1" customWidth="1"/>
  </cols>
  <sheetData>
    <row r="1" spans="1:9" x14ac:dyDescent="0.25">
      <c r="B1" s="3" t="s">
        <v>100</v>
      </c>
      <c r="C1" s="3" t="s">
        <v>99</v>
      </c>
      <c r="D1" s="3" t="s">
        <v>101</v>
      </c>
      <c r="E1" s="3" t="s">
        <v>104</v>
      </c>
      <c r="F1" s="3" t="s">
        <v>105</v>
      </c>
      <c r="G1" s="3" t="s">
        <v>106</v>
      </c>
    </row>
    <row r="2" spans="1:9" x14ac:dyDescent="0.25">
      <c r="B2" s="3">
        <v>1</v>
      </c>
      <c r="C2" s="3">
        <v>9.5</v>
      </c>
      <c r="D2" s="16">
        <v>12</v>
      </c>
      <c r="E2" s="8">
        <f t="shared" ref="E2:E4" si="0">B2-C2*A2^2+D2*A2</f>
        <v>1</v>
      </c>
      <c r="F2" s="8">
        <f t="shared" ref="F2:F4" si="1">C2-D2*B2^2+E2*B2</f>
        <v>-1.5</v>
      </c>
      <c r="G2" s="8">
        <f t="shared" ref="G2:G4" si="2">D2-E2*C2^2+F2*C2</f>
        <v>-92.5</v>
      </c>
      <c r="H2" t="s">
        <v>103</v>
      </c>
      <c r="I2" t="s">
        <v>102</v>
      </c>
    </row>
    <row r="3" spans="1:9" x14ac:dyDescent="0.25">
      <c r="B3" s="3">
        <v>2</v>
      </c>
      <c r="C3" s="3">
        <v>6</v>
      </c>
      <c r="D3" s="16">
        <v>8</v>
      </c>
      <c r="E3" s="8">
        <f t="shared" si="0"/>
        <v>2</v>
      </c>
      <c r="F3" s="8">
        <f t="shared" si="1"/>
        <v>-22</v>
      </c>
      <c r="G3" s="8">
        <f t="shared" si="2"/>
        <v>-196</v>
      </c>
      <c r="H3" t="s">
        <v>103</v>
      </c>
      <c r="I3" t="s">
        <v>103</v>
      </c>
    </row>
    <row r="4" spans="1:9" x14ac:dyDescent="0.25">
      <c r="B4" s="3">
        <v>3</v>
      </c>
      <c r="C4" s="3">
        <v>3</v>
      </c>
      <c r="D4" s="16">
        <v>4</v>
      </c>
      <c r="E4" s="8">
        <f t="shared" si="0"/>
        <v>3</v>
      </c>
      <c r="F4" s="8">
        <f t="shared" si="1"/>
        <v>-24</v>
      </c>
      <c r="G4" s="8">
        <f t="shared" si="2"/>
        <v>-95</v>
      </c>
      <c r="H4" t="s">
        <v>103</v>
      </c>
    </row>
    <row r="5" spans="1:9" x14ac:dyDescent="0.25">
      <c r="B5" s="3">
        <v>4</v>
      </c>
      <c r="C5" s="3">
        <v>0</v>
      </c>
      <c r="D5" s="16">
        <v>0</v>
      </c>
      <c r="E5" s="8">
        <f t="shared" ref="E5:F5" si="3">B5-C5*A5^2+D5*A5</f>
        <v>4</v>
      </c>
      <c r="F5" s="8">
        <f t="shared" si="3"/>
        <v>16</v>
      </c>
      <c r="G5" s="8">
        <f>D5-E5*C5^2+F5*C5</f>
        <v>0</v>
      </c>
      <c r="H5" t="s">
        <v>103</v>
      </c>
    </row>
    <row r="8" spans="1:9" x14ac:dyDescent="0.25">
      <c r="B8" s="4" t="s">
        <v>51</v>
      </c>
      <c r="C8" s="4" t="s">
        <v>49</v>
      </c>
      <c r="D8" s="4" t="s">
        <v>50</v>
      </c>
      <c r="E8" s="4"/>
    </row>
    <row r="9" spans="1:9" x14ac:dyDescent="0.25">
      <c r="A9" s="5" t="s">
        <v>52</v>
      </c>
      <c r="B9" s="4" t="e">
        <f>(B10^2)+(B11^2)+(B12^2)+(B13^2)</f>
        <v>#REF!</v>
      </c>
      <c r="C9" s="4"/>
      <c r="D9" s="4"/>
      <c r="E9" s="4"/>
      <c r="F9" s="6"/>
    </row>
    <row r="10" spans="1:9" x14ac:dyDescent="0.25">
      <c r="B10" s="5" t="e">
        <f>(C$9-C2)^2+(D$9-D2)^2+(E$9-#REF!)^2-(#REF!^2)</f>
        <v>#REF!</v>
      </c>
      <c r="C10" s="5">
        <v>100</v>
      </c>
      <c r="F10" s="6"/>
    </row>
    <row r="11" spans="1:9" x14ac:dyDescent="0.25">
      <c r="B11" s="5" t="e">
        <f>(C$9-C3)^2+(D$9-D3)^2+(E$9-#REF!)^2-#REF!^2</f>
        <v>#REF!</v>
      </c>
      <c r="C11" s="5">
        <f>C$10</f>
        <v>100</v>
      </c>
      <c r="D11" s="5" t="s">
        <v>53</v>
      </c>
      <c r="F11" s="6"/>
    </row>
    <row r="12" spans="1:9" x14ac:dyDescent="0.25">
      <c r="B12" s="5" t="e">
        <f>(C$9-C4)^2+(D$9-D4)^2+(E$9-#REF!)^2-#REF!^2</f>
        <v>#REF!</v>
      </c>
      <c r="C12" s="5">
        <f t="shared" ref="C12:C13" si="4">C$10</f>
        <v>100</v>
      </c>
      <c r="F12" s="6"/>
    </row>
    <row r="13" spans="1:9" x14ac:dyDescent="0.25">
      <c r="B13" s="5" t="e">
        <f>(C$9-C5)^2+(D$9-D5)^2+(E$9-#REF!)^2-#REF!^2</f>
        <v>#REF!</v>
      </c>
      <c r="C13" s="5">
        <f t="shared" si="4"/>
        <v>100</v>
      </c>
      <c r="F13" s="6"/>
    </row>
    <row r="14" spans="1:9" x14ac:dyDescent="0.25">
      <c r="F14" s="6"/>
    </row>
    <row r="15" spans="1:9" x14ac:dyDescent="0.25">
      <c r="F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sensibilidad 1</vt:lpstr>
      <vt:lpstr>Primal</vt:lpstr>
      <vt:lpstr>Informe de respuestas 2</vt:lpstr>
      <vt:lpstr>Informe de sensibilidad 2</vt:lpstr>
      <vt:lpstr>Dual</vt:lpstr>
      <vt:lpstr>Ejercicio2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Hidalgo</dc:creator>
  <cp:lastModifiedBy>alejandro</cp:lastModifiedBy>
  <dcterms:created xsi:type="dcterms:W3CDTF">2024-05-09T05:08:02Z</dcterms:created>
  <dcterms:modified xsi:type="dcterms:W3CDTF">2024-05-09T21:47:58Z</dcterms:modified>
</cp:coreProperties>
</file>