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wnloads\"/>
    </mc:Choice>
  </mc:AlternateContent>
  <xr:revisionPtr revIDLastSave="0" documentId="13_ncr:1000001_{BC6F3BAC-AC67-EF4A-97C6-F5C173FC0880}" xr6:coauthVersionLast="47" xr6:coauthVersionMax="47" xr10:uidLastSave="{00000000-0000-0000-0000-000000000000}"/>
  <bookViews>
    <workbookView xWindow="-108" yWindow="-108" windowWidth="23256" windowHeight="12576" activeTab="6" xr2:uid="{C4B0BC8C-FB9D-410B-AD04-DDFE8C8C62E4}"/>
  </bookViews>
  <sheets>
    <sheet name="A" sheetId="1" r:id="rId1"/>
    <sheet name="B" sheetId="8" r:id="rId2"/>
    <sheet name="C" sheetId="3" r:id="rId3"/>
    <sheet name="D" sheetId="9" r:id="rId4"/>
    <sheet name="E" sheetId="11" r:id="rId5"/>
    <sheet name="F" sheetId="12" r:id="rId6"/>
    <sheet name="Informe de respuestas 1" sheetId="13" r:id="rId7"/>
    <sheet name="Informe de sensibilidad 1" sheetId="14" r:id="rId8"/>
    <sheet name="Informe de límites 1" sheetId="15" r:id="rId9"/>
  </sheets>
  <definedNames>
    <definedName name="solver_adj" localSheetId="0" hidden="1">A!$F$7:$H$7</definedName>
    <definedName name="solver_adj" localSheetId="2" hidden="1">'C'!$F$7:$H$7</definedName>
    <definedName name="solver_adj" localSheetId="3" hidden="1">D!$F$7:$H$7</definedName>
    <definedName name="solver_adj" localSheetId="4" hidden="1">E!$F$7:$H$7</definedName>
    <definedName name="solver_adj" localSheetId="5" hidden="1">F!$N$7:$U$7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0" hidden="1">2</definedName>
    <definedName name="solver_drv" localSheetId="2" hidden="1">2</definedName>
    <definedName name="solver_drv" localSheetId="3" hidden="1">2</definedName>
    <definedName name="solver_drv" localSheetId="4" hidden="1">2</definedName>
    <definedName name="solver_drv" localSheetId="5" hidden="1">2</definedName>
    <definedName name="solver_eng" localSheetId="0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tr" localSheetId="0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0" hidden="1">A!$E$10</definedName>
    <definedName name="solver_lhs1" localSheetId="2" hidden="1">'C'!$E$10</definedName>
    <definedName name="solver_lhs1" localSheetId="3" hidden="1">D!$E$10</definedName>
    <definedName name="solver_lhs1" localSheetId="4" hidden="1">E!$E$10</definedName>
    <definedName name="solver_lhs1" localSheetId="5" hidden="1">F!$M$10</definedName>
    <definedName name="solver_lhs2" localSheetId="0" hidden="1">A!$E$11</definedName>
    <definedName name="solver_lhs2" localSheetId="2" hidden="1">'C'!$E$11</definedName>
    <definedName name="solver_lhs2" localSheetId="3" hidden="1">D!$E$11</definedName>
    <definedName name="solver_lhs2" localSheetId="4" hidden="1">E!$E$11</definedName>
    <definedName name="solver_lhs2" localSheetId="5" hidden="1">F!$M$8</definedName>
    <definedName name="solver_lhs3" localSheetId="0" hidden="1">A!$E$12</definedName>
    <definedName name="solver_lhs3" localSheetId="2" hidden="1">'C'!$E$12</definedName>
    <definedName name="solver_lhs3" localSheetId="3" hidden="1">D!$E$12</definedName>
    <definedName name="solver_lhs3" localSheetId="4" hidden="1">E!$E$12</definedName>
    <definedName name="solver_lhs3" localSheetId="5" hidden="1">F!$M$9</definedName>
    <definedName name="solver_lhs4" localSheetId="0" hidden="1">A!$E$13</definedName>
    <definedName name="solver_lhs4" localSheetId="2" hidden="1">'C'!$E$13</definedName>
    <definedName name="solver_lhs4" localSheetId="3" hidden="1">D!$E$13</definedName>
    <definedName name="solver_lhs4" localSheetId="4" hidden="1">E!$E$13</definedName>
    <definedName name="solver_lhs4" localSheetId="5" hidden="1">F!$M$14</definedName>
    <definedName name="solver_lhs5" localSheetId="0" hidden="1">A!$E$14</definedName>
    <definedName name="solver_lhs5" localSheetId="2" hidden="1">'C'!$E$14</definedName>
    <definedName name="solver_lhs5" localSheetId="3" hidden="1">D!$E$14</definedName>
    <definedName name="solver_lhs5" localSheetId="4" hidden="1">E!$E$14</definedName>
    <definedName name="solver_lhs5" localSheetId="5" hidden="1">F!$M$9</definedName>
    <definedName name="solver_lhs6" localSheetId="0" hidden="1">A!$E$15</definedName>
    <definedName name="solver_lhs6" localSheetId="2" hidden="1">'C'!$E$15</definedName>
    <definedName name="solver_lhs6" localSheetId="3" hidden="1">D!$E$15</definedName>
    <definedName name="solver_lhs6" localSheetId="4" hidden="1">E!$E$15</definedName>
    <definedName name="solver_lhs6" localSheetId="5" hidden="1">F!$M$9</definedName>
    <definedName name="solver_lhs7" localSheetId="0" hidden="1">A!$E$8</definedName>
    <definedName name="solver_lhs7" localSheetId="2" hidden="1">'C'!$E$16</definedName>
    <definedName name="solver_lhs7" localSheetId="3" hidden="1">D!$E$8</definedName>
    <definedName name="solver_lhs7" localSheetId="4" hidden="1">E!$E$8</definedName>
    <definedName name="solver_lhs7" localSheetId="5" hidden="1">F!$M$9</definedName>
    <definedName name="solver_lhs8" localSheetId="0" hidden="1">A!$E$9</definedName>
    <definedName name="solver_lhs8" localSheetId="2" hidden="1">'C'!$E$8</definedName>
    <definedName name="solver_lhs8" localSheetId="3" hidden="1">D!$E$9</definedName>
    <definedName name="solver_lhs8" localSheetId="4" hidden="1">E!$E$9</definedName>
    <definedName name="solver_lhs8" localSheetId="5" hidden="1">F!$M$9</definedName>
    <definedName name="solver_lhs9" localSheetId="2" hidden="1">'C'!$E$9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0" hidden="1">8</definedName>
    <definedName name="solver_num" localSheetId="2" hidden="1">9</definedName>
    <definedName name="solver_num" localSheetId="3" hidden="1">8</definedName>
    <definedName name="solver_num" localSheetId="4" hidden="1">8</definedName>
    <definedName name="solver_num" localSheetId="5" hidden="1">3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pt" localSheetId="0" hidden="1">A!$E$7</definedName>
    <definedName name="solver_opt" localSheetId="2" hidden="1">'C'!$E$7</definedName>
    <definedName name="solver_opt" localSheetId="3" hidden="1">D!$E$7</definedName>
    <definedName name="solver_opt" localSheetId="4" hidden="1">E!$E$7</definedName>
    <definedName name="solver_opt" localSheetId="5" hidden="1">F!$M$7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0" hidden="1">2</definedName>
    <definedName name="solver_rbv" localSheetId="2" hidden="1">2</definedName>
    <definedName name="solver_rbv" localSheetId="3" hidden="1">2</definedName>
    <definedName name="solver_rbv" localSheetId="4" hidden="1">2</definedName>
    <definedName name="solver_rbv" localSheetId="5" hidden="1">2</definedName>
    <definedName name="solver_rel1" localSheetId="0" hidden="1">3</definedName>
    <definedName name="solver_rel1" localSheetId="2" hidden="1">3</definedName>
    <definedName name="solver_rel1" localSheetId="3" hidden="1">3</definedName>
    <definedName name="solver_rel1" localSheetId="4" hidden="1">3</definedName>
    <definedName name="solver_rel1" localSheetId="5" hidden="1">1</definedName>
    <definedName name="solver_rel2" localSheetId="0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2" localSheetId="5" hidden="1">1</definedName>
    <definedName name="solver_rel3" localSheetId="0" hidden="1">3</definedName>
    <definedName name="solver_rel3" localSheetId="2" hidden="1">3</definedName>
    <definedName name="solver_rel3" localSheetId="3" hidden="1">3</definedName>
    <definedName name="solver_rel3" localSheetId="4" hidden="1">3</definedName>
    <definedName name="solver_rel3" localSheetId="5" hidden="1">1</definedName>
    <definedName name="solver_rel4" localSheetId="0" hidden="1">3</definedName>
    <definedName name="solver_rel4" localSheetId="2" hidden="1">3</definedName>
    <definedName name="solver_rel4" localSheetId="3" hidden="1">3</definedName>
    <definedName name="solver_rel4" localSheetId="4" hidden="1">3</definedName>
    <definedName name="solver_rel4" localSheetId="5" hidden="1">3</definedName>
    <definedName name="solver_rel5" localSheetId="0" hidden="1">3</definedName>
    <definedName name="solver_rel5" localSheetId="2" hidden="1">3</definedName>
    <definedName name="solver_rel5" localSheetId="3" hidden="1">3</definedName>
    <definedName name="solver_rel5" localSheetId="4" hidden="1">3</definedName>
    <definedName name="solver_rel5" localSheetId="5" hidden="1">1</definedName>
    <definedName name="solver_rel6" localSheetId="0" hidden="1">3</definedName>
    <definedName name="solver_rel6" localSheetId="2" hidden="1">3</definedName>
    <definedName name="solver_rel6" localSheetId="3" hidden="1">3</definedName>
    <definedName name="solver_rel6" localSheetId="4" hidden="1">3</definedName>
    <definedName name="solver_rel6" localSheetId="5" hidden="1">1</definedName>
    <definedName name="solver_rel7" localSheetId="0" hidden="1">1</definedName>
    <definedName name="solver_rel7" localSheetId="2" hidden="1">1</definedName>
    <definedName name="solver_rel7" localSheetId="3" hidden="1">1</definedName>
    <definedName name="solver_rel7" localSheetId="4" hidden="1">1</definedName>
    <definedName name="solver_rel7" localSheetId="5" hidden="1">1</definedName>
    <definedName name="solver_rel8" localSheetId="0" hidden="1">1</definedName>
    <definedName name="solver_rel8" localSheetId="2" hidden="1">1</definedName>
    <definedName name="solver_rel8" localSheetId="3" hidden="1">1</definedName>
    <definedName name="solver_rel8" localSheetId="4" hidden="1">1</definedName>
    <definedName name="solver_rel8" localSheetId="5" hidden="1">1</definedName>
    <definedName name="solver_rel9" localSheetId="2" hidden="1">1</definedName>
    <definedName name="solver_rhs1" localSheetId="0" hidden="1">A!$F$10</definedName>
    <definedName name="solver_rhs1" localSheetId="2" hidden="1">'C'!$F$10</definedName>
    <definedName name="solver_rhs1" localSheetId="3" hidden="1">D!$F$10</definedName>
    <definedName name="solver_rhs1" localSheetId="4" hidden="1">E!$F$10</definedName>
    <definedName name="solver_rhs1" localSheetId="5" hidden="1">F!$N$10</definedName>
    <definedName name="solver_rhs2" localSheetId="0" hidden="1">A!$F$11</definedName>
    <definedName name="solver_rhs2" localSheetId="2" hidden="1">'C'!$F$11</definedName>
    <definedName name="solver_rhs2" localSheetId="3" hidden="1">D!$F$11</definedName>
    <definedName name="solver_rhs2" localSheetId="4" hidden="1">E!$F$11</definedName>
    <definedName name="solver_rhs2" localSheetId="5" hidden="1">F!$N$8</definedName>
    <definedName name="solver_rhs3" localSheetId="0" hidden="1">A!$F$12</definedName>
    <definedName name="solver_rhs3" localSheetId="2" hidden="1">'C'!$F$12</definedName>
    <definedName name="solver_rhs3" localSheetId="3" hidden="1">D!$F$12</definedName>
    <definedName name="solver_rhs3" localSheetId="4" hidden="1">E!$F$12</definedName>
    <definedName name="solver_rhs3" localSheetId="5" hidden="1">F!$N$9</definedName>
    <definedName name="solver_rhs4" localSheetId="0" hidden="1">A!$F$13</definedName>
    <definedName name="solver_rhs4" localSheetId="2" hidden="1">'C'!$F$13</definedName>
    <definedName name="solver_rhs4" localSheetId="3" hidden="1">D!$F$13</definedName>
    <definedName name="solver_rhs4" localSheetId="4" hidden="1">E!$F$13</definedName>
    <definedName name="solver_rhs4" localSheetId="5" hidden="1">F!$N$14</definedName>
    <definedName name="solver_rhs5" localSheetId="0" hidden="1">A!$F$14</definedName>
    <definedName name="solver_rhs5" localSheetId="2" hidden="1">'C'!$F$14</definedName>
    <definedName name="solver_rhs5" localSheetId="3" hidden="1">D!$F$14</definedName>
    <definedName name="solver_rhs5" localSheetId="4" hidden="1">E!$F$14</definedName>
    <definedName name="solver_rhs5" localSheetId="5" hidden="1">F!$N$9</definedName>
    <definedName name="solver_rhs6" localSheetId="0" hidden="1">A!$F$15</definedName>
    <definedName name="solver_rhs6" localSheetId="2" hidden="1">'C'!$F$15</definedName>
    <definedName name="solver_rhs6" localSheetId="3" hidden="1">D!$F$15</definedName>
    <definedName name="solver_rhs6" localSheetId="4" hidden="1">E!$F$15</definedName>
    <definedName name="solver_rhs6" localSheetId="5" hidden="1">F!$N$9</definedName>
    <definedName name="solver_rhs7" localSheetId="0" hidden="1">A!$F$8</definedName>
    <definedName name="solver_rhs7" localSheetId="2" hidden="1">'C'!$F$16</definedName>
    <definedName name="solver_rhs7" localSheetId="3" hidden="1">D!$F$8</definedName>
    <definedName name="solver_rhs7" localSheetId="4" hidden="1">E!$F$8</definedName>
    <definedName name="solver_rhs7" localSheetId="5" hidden="1">F!$N$9</definedName>
    <definedName name="solver_rhs8" localSheetId="0" hidden="1">A!$F$9</definedName>
    <definedName name="solver_rhs8" localSheetId="2" hidden="1">'C'!$F$8</definedName>
    <definedName name="solver_rhs8" localSheetId="3" hidden="1">D!$F$9</definedName>
    <definedName name="solver_rhs8" localSheetId="4" hidden="1">E!$F$9</definedName>
    <definedName name="solver_rhs8" localSheetId="5" hidden="1">F!$N$9</definedName>
    <definedName name="solver_rhs9" localSheetId="2" hidden="1">'C'!$F$9</definedName>
    <definedName name="solver_rlx" localSheetId="0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0" hidden="1">2</definedName>
    <definedName name="solver_scl" localSheetId="2" hidden="1">2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8" hidden="1">2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0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0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1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0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2" l="1"/>
  <c r="M9" i="12"/>
  <c r="M8" i="12"/>
  <c r="M7" i="12"/>
  <c r="E15" i="11"/>
  <c r="E14" i="11"/>
  <c r="E13" i="11"/>
  <c r="E12" i="11"/>
  <c r="E11" i="11"/>
  <c r="E10" i="11"/>
  <c r="E9" i="11"/>
  <c r="E8" i="11"/>
  <c r="E7" i="11"/>
  <c r="E13" i="9"/>
  <c r="E2" i="9"/>
  <c r="E15" i="9"/>
  <c r="E14" i="9"/>
  <c r="E12" i="9"/>
  <c r="E11" i="9"/>
  <c r="E10" i="9"/>
  <c r="E9" i="9"/>
  <c r="E8" i="9"/>
  <c r="E7" i="9"/>
  <c r="E16" i="3"/>
  <c r="L16" i="8"/>
  <c r="L17" i="8"/>
  <c r="L18" i="8"/>
  <c r="L19" i="8"/>
  <c r="L20" i="8"/>
  <c r="L21" i="8"/>
  <c r="L22" i="8"/>
  <c r="L23" i="8"/>
  <c r="J23" i="8"/>
  <c r="J16" i="8"/>
  <c r="J17" i="8"/>
  <c r="J18" i="8"/>
  <c r="J19" i="8"/>
  <c r="J20" i="8"/>
  <c r="J21" i="8"/>
  <c r="J22" i="8"/>
  <c r="L10" i="8"/>
  <c r="L11" i="8"/>
  <c r="J10" i="8"/>
  <c r="J11" i="8"/>
  <c r="L9" i="8"/>
  <c r="J9" i="8"/>
  <c r="E15" i="3"/>
  <c r="E14" i="3"/>
  <c r="E13" i="3"/>
  <c r="E12" i="3"/>
  <c r="E11" i="3"/>
  <c r="E10" i="3"/>
  <c r="E9" i="3"/>
  <c r="E8" i="3"/>
  <c r="E7" i="3"/>
  <c r="E7" i="1"/>
  <c r="E15" i="1"/>
  <c r="E14" i="1"/>
  <c r="E13" i="1"/>
  <c r="E12" i="1"/>
  <c r="E11" i="1"/>
  <c r="E10" i="1"/>
  <c r="E9" i="1"/>
  <c r="E8" i="1"/>
</calcChain>
</file>

<file path=xl/sharedStrings.xml><?xml version="1.0" encoding="utf-8"?>
<sst xmlns="http://schemas.openxmlformats.org/spreadsheetml/2006/main" count="344" uniqueCount="159">
  <si>
    <t>Min. Z = costo de materia prima</t>
  </si>
  <si>
    <t>a: Libras de almendras</t>
  </si>
  <si>
    <t>n: Libras de nueces</t>
  </si>
  <si>
    <t>c: Libras de cacahuates</t>
  </si>
  <si>
    <t>Min. Z=0.85a+0.65n+0.35c</t>
  </si>
  <si>
    <t>r1: a&lt;=3000</t>
  </si>
  <si>
    <t>r2: n&lt;=2000</t>
  </si>
  <si>
    <t>r3: a&gt;=2150</t>
  </si>
  <si>
    <t>r4: n&gt;=1650</t>
  </si>
  <si>
    <t>r5: c&gt;=1200</t>
  </si>
  <si>
    <t>r6: 0.45a+0.45n+0.1c&gt;=1000</t>
  </si>
  <si>
    <t>r7: 0.3a+0.3n+0.4c&gt;=500</t>
  </si>
  <si>
    <t>r8: 0.2a+0.2n+0.6c&gt;=1500</t>
  </si>
  <si>
    <t>r9,r10,r11: a,n,c&gt;=0</t>
  </si>
  <si>
    <t>Z</t>
  </si>
  <si>
    <t>a</t>
  </si>
  <si>
    <t>c</t>
  </si>
  <si>
    <t>n</t>
  </si>
  <si>
    <t>a. Se minimazará con una mezcla de 2150 libras de almendras, 1650 libras de nueces y 1234 libras de cacahuates.</t>
  </si>
  <si>
    <t>Hoja de cálculo: [AnalisisSensibilidad.xlsx]A</t>
  </si>
  <si>
    <t>Celda</t>
  </si>
  <si>
    <t>Nombre</t>
  </si>
  <si>
    <t>Celdas de variables</t>
  </si>
  <si>
    <t>Restricciones</t>
  </si>
  <si>
    <t>$F$7</t>
  </si>
  <si>
    <t>$G$7</t>
  </si>
  <si>
    <t>$H$7</t>
  </si>
  <si>
    <t>$E$10</t>
  </si>
  <si>
    <t>r3: a&gt;=2150 Z</t>
  </si>
  <si>
    <t>$E$11</t>
  </si>
  <si>
    <t>r4: n&gt;=1650 Z</t>
  </si>
  <si>
    <t>$E$12</t>
  </si>
  <si>
    <t>r5: c&gt;=1200 Z</t>
  </si>
  <si>
    <t>r6: 0.45a+0.45n+0.1c&gt;=1000 Z</t>
  </si>
  <si>
    <t>$E$14</t>
  </si>
  <si>
    <t>r7: 0.3a+0.3n+0.4c&gt;=500 Z</t>
  </si>
  <si>
    <t>$E$15</t>
  </si>
  <si>
    <t>r8: 0.2a+0.2n+0.6c&gt;=1500 Z</t>
  </si>
  <si>
    <t>$E$8</t>
  </si>
  <si>
    <t>r1: a&lt;=3000 Z</t>
  </si>
  <si>
    <t>$E$9</t>
  </si>
  <si>
    <t>r2: n&lt;=2000 Z</t>
  </si>
  <si>
    <t>Microsoft Excel 16.0 Informe de sensibilidad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</si>
  <si>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</si>
  <si>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</si>
  <si>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</si>
  <si>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</si>
  <si>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</si>
  <si>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</si>
  <si>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</si>
  <si>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</si>
  <si>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</si>
  <si>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</si>
  <si>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</si>
  <si>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</si>
  <si>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</si>
  <si>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s.a</t>
  </si>
  <si>
    <t>s.a a</t>
  </si>
  <si>
    <t>s.a n</t>
  </si>
  <si>
    <t>s.a c</t>
  </si>
  <si>
    <t>$E$16</t>
  </si>
  <si>
    <t>Informe creado: 11/10/2023 12:50:55 p. m.</t>
  </si>
  <si>
    <t>Limites de las variables:</t>
  </si>
  <si>
    <t>&lt;=a&lt;=</t>
  </si>
  <si>
    <t>&lt;=n&lt;=</t>
  </si>
  <si>
    <t>&lt;=c&lt;=</t>
  </si>
  <si>
    <t>Límites de las restricciones</t>
  </si>
  <si>
    <t>&lt;=r3&lt;=</t>
  </si>
  <si>
    <t>&lt;=r4&lt;=</t>
  </si>
  <si>
    <t>&lt;=r5&lt;=</t>
  </si>
  <si>
    <t>&lt;=r6&lt;=</t>
  </si>
  <si>
    <t>&lt;=r7&lt;=</t>
  </si>
  <si>
    <t>&lt;=r8&lt;=</t>
  </si>
  <si>
    <t>&lt;=r1&lt;=</t>
  </si>
  <si>
    <t>&lt;=r2&lt;=</t>
  </si>
  <si>
    <t>r9: c &lt;=2100</t>
  </si>
  <si>
    <t>r10,r11,r12: a,n,c&gt;=0</t>
  </si>
  <si>
    <r>
      <t xml:space="preserve">a. Se minimazará con una mezcla de 2150 libras de almendras, 1650 libras de nueces y 1234 libras de cacahuates. </t>
    </r>
    <r>
      <rPr>
        <sz val="11"/>
        <color theme="1"/>
        <rFont val="Calibri"/>
        <family val="2"/>
        <scheme val="minor"/>
      </rPr>
      <t>(No cambia porque el valor de c ya cumplía con la restricción adicional)</t>
    </r>
  </si>
  <si>
    <t>r3: a&gt;=1(1250)+0.5(1000)+0.3(500)+0.2(1500)=2200</t>
  </si>
  <si>
    <t>r4: n&gt;=1(750)+0.5(1000)+0.3(500)+0.2(1500)=1700</t>
  </si>
  <si>
    <t>r5: c&gt;=0.2(500)+0.6(1500)=1000</t>
  </si>
  <si>
    <t>r6: 0.5a+0.5n&gt;=1000</t>
  </si>
  <si>
    <t>d. Se minimazará con una mezcla de 2200 libras de almendras, 1700 libras de nueces y 1200 libras de cacahuates.</t>
  </si>
  <si>
    <t>r7: 0.3a+0.3n+0.4c&gt;=1000</t>
  </si>
  <si>
    <t>e. No tiene ningún impacto, la mezcla se mantiene igual que en inciso a.</t>
  </si>
  <si>
    <t>s.a.</t>
  </si>
  <si>
    <t>'=&gt;</t>
  </si>
  <si>
    <t>r1: -a&gt;=-3000</t>
  </si>
  <si>
    <t>r2: -n&gt;=-2000</t>
  </si>
  <si>
    <t>Max. Z = -3000x-2000y+2150z+1650w+1200v+1000u+500s+1500t</t>
  </si>
  <si>
    <t>r1: -x+z+0.45u+0.3s+0.2t &lt;= 0.85</t>
  </si>
  <si>
    <t>r2: -y+w+0.45u+0.3s+0.2t &lt;= 0.65</t>
  </si>
  <si>
    <t>r3: v+0.1u+0.4s+0.6t &lt;= 0.35</t>
  </si>
  <si>
    <t>x</t>
  </si>
  <si>
    <t>y</t>
  </si>
  <si>
    <t>z</t>
  </si>
  <si>
    <t>w</t>
  </si>
  <si>
    <t>v</t>
  </si>
  <si>
    <t>u</t>
  </si>
  <si>
    <t>s</t>
  </si>
  <si>
    <t>t</t>
  </si>
  <si>
    <t>Microsoft Excel 16.0 Informe de respuestas</t>
  </si>
  <si>
    <t>Hoja de cálculo: [AnalisisSensibilidad (1).xlsx]F</t>
  </si>
  <si>
    <t>Informe creado: 11/10/2023 10:51:49 p. m.</t>
  </si>
  <si>
    <t>Resultado: Solver encontró una solución. Se cumplen todas las restricciones y condiciones óptimas.</t>
  </si>
  <si>
    <t>Motor de Solver</t>
  </si>
  <si>
    <t>Motor: Simplex LP</t>
  </si>
  <si>
    <t>Tiempo de la solución: 0.031 segundos.</t>
  </si>
  <si>
    <t>Iteraciones: 4 Subproblemas: 0</t>
  </si>
  <si>
    <t>Opciones de Solver</t>
  </si>
  <si>
    <t>Tiempo máximo Ilimitado,  Iteraciones Ilimitado, Precision 0.000001</t>
  </si>
  <si>
    <t>Máximo de subproblemas Ilimitado, Máximo de soluciones de enteros Ilimitado, Tolerancia de enteros 1%, Asumir no negativo</t>
  </si>
  <si>
    <t>Celda objetivo (Máx)</t>
  </si>
  <si>
    <t>Valor original</t>
  </si>
  <si>
    <t>Valor final</t>
  </si>
  <si>
    <t>Entero</t>
  </si>
  <si>
    <t>Valor de la celda</t>
  </si>
  <si>
    <t>Fórmula</t>
  </si>
  <si>
    <t>Estado</t>
  </si>
  <si>
    <t>Demora</t>
  </si>
  <si>
    <t>$M$7</t>
  </si>
  <si>
    <t>s.a. Z</t>
  </si>
  <si>
    <t>$N$7</t>
  </si>
  <si>
    <t>s.a. x</t>
  </si>
  <si>
    <t>Continuar</t>
  </si>
  <si>
    <t>$O$7</t>
  </si>
  <si>
    <t>s.a. y</t>
  </si>
  <si>
    <t>$P$7</t>
  </si>
  <si>
    <t>s.a. z</t>
  </si>
  <si>
    <t>$Q$7</t>
  </si>
  <si>
    <t>s.a. w</t>
  </si>
  <si>
    <t>$R$7</t>
  </si>
  <si>
    <t>s.a. v</t>
  </si>
  <si>
    <t>$S$7</t>
  </si>
  <si>
    <t>s.a. u</t>
  </si>
  <si>
    <t>$T$7</t>
  </si>
  <si>
    <t>s.a. s</t>
  </si>
  <si>
    <t>$U$7</t>
  </si>
  <si>
    <t>s.a. t</t>
  </si>
  <si>
    <t>$M$10</t>
  </si>
  <si>
    <t>r3: v+0.1u+0.4s+0.6t &lt;= 0.35 Z</t>
  </si>
  <si>
    <t>$M$10&lt;=$N$10</t>
  </si>
  <si>
    <t>Vinculante</t>
  </si>
  <si>
    <t>$M$8</t>
  </si>
  <si>
    <t>r1: -x+z+0.45u+0.3s+0.2t &lt;= 0.85 Z</t>
  </si>
  <si>
    <t>$M$8&lt;=$N$8</t>
  </si>
  <si>
    <t>$M$9</t>
  </si>
  <si>
    <t>r2: -y+w+0.45u+0.3s+0.2t &lt;= 0.65 Z</t>
  </si>
  <si>
    <t>$M$9&lt;=$N$9</t>
  </si>
  <si>
    <t>Microsoft Excel 16.0 Informe de límites</t>
  </si>
  <si>
    <t>Informe creado: 11/10/2023 10:51:50 p. m.</t>
  </si>
  <si>
    <t>Variable</t>
  </si>
  <si>
    <t>Inferior</t>
  </si>
  <si>
    <t>Límite</t>
  </si>
  <si>
    <t>Resultado</t>
  </si>
  <si>
    <t>Superior</t>
  </si>
  <si>
    <t>#N/D</t>
  </si>
  <si>
    <t>Coeficientes de la F.O.</t>
  </si>
  <si>
    <t>Z= 0.35c+0.85a+0.65n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</si>
</sst>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/>
    <xf numFmtId="0" fontId="0" fillId="0" borderId="3" xfId="0" applyBorder="1"/>
    <xf numFmtId="0" fontId="0" fillId="0" borderId="4" xfId="0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3" xfId="0" applyFill="1" applyBorder="1" applyAlignment="1"/>
    <xf numFmtId="0" fontId="2" fillId="0" borderId="5" xfId="0" applyFont="1" applyFill="1" applyBorder="1" applyAlignment="1">
      <alignment horizontal="center"/>
    </xf>
    <xf numFmtId="0" fontId="0" fillId="0" borderId="4" xfId="0" applyFill="1" applyBorder="1" applyAlignment="1"/>
    <xf numFmtId="0" fontId="0" fillId="0" borderId="3" xfId="0" applyNumberFormat="1" applyFill="1" applyBorder="1" applyAlignment="1"/>
    <xf numFmtId="0" fontId="0" fillId="0" borderId="4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3" borderId="4" xfId="0" applyFill="1" applyBorder="1" applyAlignment="1"/>
    <xf numFmtId="0" fontId="0" fillId="3" borderId="3" xfId="0" applyFill="1" applyBorder="1" applyAlignment="1"/>
    <xf numFmtId="11" fontId="0" fillId="0" borderId="4" xfId="0" applyNumberFormat="1" applyFill="1" applyBorder="1" applyAlignmen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tyles" Target="styles.xml" /><Relationship Id="rId5" Type="http://schemas.openxmlformats.org/officeDocument/2006/relationships/worksheet" Target="worksheets/sheet5.xml" /><Relationship Id="rId10" Type="http://schemas.openxmlformats.org/officeDocument/2006/relationships/theme" Target="theme/theme1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A31A5-8DDC-47F3-8CB9-54A323F571B1}">
  <dimension ref="A2:H21"/>
  <sheetViews>
    <sheetView workbookViewId="0">
      <selection activeCell="B29" sqref="B29"/>
    </sheetView>
  </sheetViews>
  <sheetFormatPr defaultColWidth="10.76171875" defaultRowHeight="15" outlineLevelRow="1" x14ac:dyDescent="0.2"/>
  <cols>
    <col min="2" max="2" width="24.48046875" bestFit="1" customWidth="1"/>
    <col min="6" max="7" width="4.9765625" bestFit="1" customWidth="1"/>
  </cols>
  <sheetData>
    <row r="2" spans="1:8" x14ac:dyDescent="0.2">
      <c r="B2" s="25" t="s">
        <v>0</v>
      </c>
      <c r="C2" s="25"/>
      <c r="D2" s="25"/>
    </row>
    <row r="3" spans="1:8" x14ac:dyDescent="0.2">
      <c r="B3" s="25" t="s">
        <v>1</v>
      </c>
      <c r="C3" s="25"/>
      <c r="D3" s="25"/>
    </row>
    <row r="4" spans="1:8" x14ac:dyDescent="0.2">
      <c r="B4" s="25" t="s">
        <v>2</v>
      </c>
      <c r="C4" s="25"/>
      <c r="D4" s="25"/>
    </row>
    <row r="5" spans="1:8" x14ac:dyDescent="0.2">
      <c r="B5" s="25" t="s">
        <v>3</v>
      </c>
      <c r="C5" s="25"/>
      <c r="D5" s="25"/>
    </row>
    <row r="6" spans="1:8" x14ac:dyDescent="0.2">
      <c r="B6" s="26" t="s">
        <v>4</v>
      </c>
      <c r="C6" s="26"/>
      <c r="E6" s="5" t="s">
        <v>14</v>
      </c>
      <c r="F6" s="5" t="s">
        <v>15</v>
      </c>
      <c r="G6" s="5" t="s">
        <v>17</v>
      </c>
      <c r="H6" s="5" t="s">
        <v>16</v>
      </c>
    </row>
    <row r="7" spans="1:8" x14ac:dyDescent="0.2">
      <c r="B7" s="1" t="s">
        <v>56</v>
      </c>
      <c r="E7" s="4">
        <f>0.85*F7+0.65*G7+0.35*H7</f>
        <v>3331.6666666666665</v>
      </c>
      <c r="F7" s="4">
        <v>2150</v>
      </c>
      <c r="G7" s="4">
        <v>1650</v>
      </c>
      <c r="H7" s="4">
        <v>1233.3333333333333</v>
      </c>
    </row>
    <row r="8" spans="1:8" x14ac:dyDescent="0.2">
      <c r="A8" s="3"/>
      <c r="B8" t="s">
        <v>5</v>
      </c>
      <c r="E8">
        <f>F7</f>
        <v>2150</v>
      </c>
      <c r="F8">
        <v>3000</v>
      </c>
    </row>
    <row r="9" spans="1:8" x14ac:dyDescent="0.2">
      <c r="B9" t="s">
        <v>6</v>
      </c>
      <c r="E9">
        <f>G7</f>
        <v>1650</v>
      </c>
      <c r="F9">
        <v>2000</v>
      </c>
    </row>
    <row r="10" spans="1:8" x14ac:dyDescent="0.2">
      <c r="B10" t="s">
        <v>7</v>
      </c>
      <c r="E10">
        <f>F7</f>
        <v>2150</v>
      </c>
      <c r="F10">
        <v>2150</v>
      </c>
    </row>
    <row r="11" spans="1:8" x14ac:dyDescent="0.2">
      <c r="B11" t="s">
        <v>8</v>
      </c>
      <c r="E11">
        <f>G7</f>
        <v>1650</v>
      </c>
      <c r="F11">
        <v>1650</v>
      </c>
    </row>
    <row r="12" spans="1:8" x14ac:dyDescent="0.2">
      <c r="B12" t="s">
        <v>9</v>
      </c>
      <c r="E12">
        <f>H7</f>
        <v>1233.3333333333333</v>
      </c>
      <c r="F12">
        <v>1200</v>
      </c>
    </row>
    <row r="13" spans="1:8" outlineLevel="1" x14ac:dyDescent="0.2">
      <c r="B13" t="s">
        <v>10</v>
      </c>
      <c r="E13">
        <f>0.45*F7+0.45*G7+0.1*H7</f>
        <v>1833.3333333333333</v>
      </c>
      <c r="F13">
        <v>1000</v>
      </c>
    </row>
    <row r="14" spans="1:8" outlineLevel="1" x14ac:dyDescent="0.2">
      <c r="B14" t="s">
        <v>11</v>
      </c>
      <c r="E14">
        <f>0.3*F7+0.3*G7+0.4*H7</f>
        <v>1633.3333333333333</v>
      </c>
      <c r="F14">
        <v>500</v>
      </c>
    </row>
    <row r="15" spans="1:8" outlineLevel="1" x14ac:dyDescent="0.2">
      <c r="B15" t="s">
        <v>12</v>
      </c>
      <c r="E15">
        <f>0.2*F7+0.2*G7+0.6*H7</f>
        <v>1500</v>
      </c>
      <c r="F15">
        <v>1500</v>
      </c>
    </row>
    <row r="17" spans="2:4" x14ac:dyDescent="0.2">
      <c r="B17" t="s">
        <v>13</v>
      </c>
    </row>
    <row r="19" spans="2:4" ht="14.45" customHeight="1" x14ac:dyDescent="0.2">
      <c r="B19" s="24" t="s">
        <v>18</v>
      </c>
      <c r="C19" s="24"/>
      <c r="D19" s="24"/>
    </row>
    <row r="20" spans="2:4" x14ac:dyDescent="0.2">
      <c r="B20" s="24"/>
      <c r="C20" s="24"/>
      <c r="D20" s="24"/>
    </row>
    <row r="21" spans="2:4" x14ac:dyDescent="0.2">
      <c r="B21" s="24"/>
      <c r="C21" s="24"/>
      <c r="D21" s="24"/>
    </row>
  </sheetData>
  <mergeCells count="6">
    <mergeCell ref="B19:D21"/>
    <mergeCell ref="B2:D2"/>
    <mergeCell ref="B3:D3"/>
    <mergeCell ref="B4:D4"/>
    <mergeCell ref="B5:D5"/>
    <mergeCell ref="B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7664B-5B17-4039-B7D7-3436FF4027AB}">
  <dimension ref="A1:L23"/>
  <sheetViews>
    <sheetView showGridLines="0" topLeftCell="A2" workbookViewId="0">
      <selection activeCell="K16" sqref="K16"/>
    </sheetView>
  </sheetViews>
  <sheetFormatPr defaultColWidth="10.76171875" defaultRowHeight="15" x14ac:dyDescent="0.2"/>
  <cols>
    <col min="1" max="1" width="2.28515625" customWidth="1"/>
    <col min="2" max="2" width="6.05078125" bestFit="1" customWidth="1"/>
    <col min="3" max="3" width="25.828125" bestFit="1" customWidth="1"/>
    <col min="4" max="5" width="11.97265625" bestFit="1" customWidth="1"/>
    <col min="6" max="6" width="12.375" bestFit="1" customWidth="1"/>
    <col min="7" max="8" width="11.97265625" bestFit="1" customWidth="1"/>
    <col min="11" max="11" width="6.58984375" customWidth="1"/>
  </cols>
  <sheetData>
    <row r="1" spans="1:12" x14ac:dyDescent="0.2">
      <c r="A1" s="6" t="s">
        <v>42</v>
      </c>
    </row>
    <row r="2" spans="1:12" x14ac:dyDescent="0.2">
      <c r="A2" s="6" t="s">
        <v>19</v>
      </c>
    </row>
    <row r="3" spans="1:12" x14ac:dyDescent="0.2">
      <c r="A3" s="6" t="s">
        <v>61</v>
      </c>
    </row>
    <row r="6" spans="1:12" ht="15.75" thickBot="1" x14ac:dyDescent="0.25">
      <c r="A6" t="s">
        <v>22</v>
      </c>
    </row>
    <row r="7" spans="1:12" x14ac:dyDescent="0.2">
      <c r="B7" s="10"/>
      <c r="C7" s="10"/>
      <c r="D7" s="10" t="s">
        <v>43</v>
      </c>
      <c r="E7" s="10" t="s">
        <v>45</v>
      </c>
      <c r="F7" s="10" t="s">
        <v>47</v>
      </c>
      <c r="G7" s="10" t="s">
        <v>49</v>
      </c>
      <c r="H7" s="10" t="s">
        <v>49</v>
      </c>
      <c r="J7" s="9" t="s">
        <v>62</v>
      </c>
    </row>
    <row r="8" spans="1:12" ht="15.75" thickBot="1" x14ac:dyDescent="0.25">
      <c r="B8" s="11" t="s">
        <v>20</v>
      </c>
      <c r="C8" s="11" t="s">
        <v>21</v>
      </c>
      <c r="D8" s="11" t="s">
        <v>44</v>
      </c>
      <c r="E8" s="11" t="s">
        <v>46</v>
      </c>
      <c r="F8" s="11" t="s">
        <v>48</v>
      </c>
      <c r="G8" s="11" t="s">
        <v>50</v>
      </c>
      <c r="H8" s="11" t="s">
        <v>51</v>
      </c>
    </row>
    <row r="9" spans="1:12" x14ac:dyDescent="0.2">
      <c r="B9" s="8" t="s">
        <v>24</v>
      </c>
      <c r="C9" s="8" t="s">
        <v>57</v>
      </c>
      <c r="D9" s="8">
        <v>2150</v>
      </c>
      <c r="E9" s="8">
        <v>0</v>
      </c>
      <c r="F9" s="8">
        <v>0.85</v>
      </c>
      <c r="G9" s="8">
        <v>1E+30</v>
      </c>
      <c r="H9" s="8">
        <v>0.73333333333333317</v>
      </c>
      <c r="J9">
        <f>F9-H9</f>
        <v>0.11666666666666681</v>
      </c>
      <c r="K9" s="1" t="s">
        <v>63</v>
      </c>
      <c r="L9" s="2">
        <f>F9+G9</f>
        <v>1E+30</v>
      </c>
    </row>
    <row r="10" spans="1:12" x14ac:dyDescent="0.2">
      <c r="B10" s="8" t="s">
        <v>25</v>
      </c>
      <c r="C10" s="8" t="s">
        <v>58</v>
      </c>
      <c r="D10" s="8">
        <v>1650</v>
      </c>
      <c r="E10" s="8">
        <v>0</v>
      </c>
      <c r="F10" s="8">
        <v>0.65</v>
      </c>
      <c r="G10" s="8">
        <v>1E+30</v>
      </c>
      <c r="H10" s="8">
        <v>0.53333333333333321</v>
      </c>
      <c r="J10">
        <f>F10-H10</f>
        <v>0.11666666666666681</v>
      </c>
      <c r="K10" s="1" t="s">
        <v>64</v>
      </c>
      <c r="L10" s="2">
        <f t="shared" ref="L10:L23" si="0">F10+G10</f>
        <v>1E+30</v>
      </c>
    </row>
    <row r="11" spans="1:12" ht="15.75" thickBot="1" x14ac:dyDescent="0.25">
      <c r="B11" s="7" t="s">
        <v>26</v>
      </c>
      <c r="C11" s="7" t="s">
        <v>59</v>
      </c>
      <c r="D11" s="7">
        <v>1233.3333333333333</v>
      </c>
      <c r="E11" s="7">
        <v>0</v>
      </c>
      <c r="F11" s="7">
        <v>0.35000000000000009</v>
      </c>
      <c r="G11" s="7">
        <v>1.5999999999999996</v>
      </c>
      <c r="H11" s="7">
        <v>0.35000000000000003</v>
      </c>
      <c r="J11">
        <f t="shared" ref="J11:J23" si="1">F11-H11</f>
        <v>0</v>
      </c>
      <c r="K11" s="1" t="s">
        <v>65</v>
      </c>
      <c r="L11" s="2">
        <f t="shared" si="0"/>
        <v>1.9499999999999997</v>
      </c>
    </row>
    <row r="12" spans="1:12" x14ac:dyDescent="0.2">
      <c r="L12" s="2"/>
    </row>
    <row r="13" spans="1:12" ht="15.75" thickBot="1" x14ac:dyDescent="0.25">
      <c r="A13" t="s">
        <v>23</v>
      </c>
      <c r="L13" s="2"/>
    </row>
    <row r="14" spans="1:12" x14ac:dyDescent="0.2">
      <c r="B14" s="10"/>
      <c r="C14" s="10"/>
      <c r="D14" s="10" t="s">
        <v>43</v>
      </c>
      <c r="E14" s="10" t="s">
        <v>52</v>
      </c>
      <c r="F14" s="10" t="s">
        <v>54</v>
      </c>
      <c r="G14" s="10" t="s">
        <v>49</v>
      </c>
      <c r="H14" s="10" t="s">
        <v>49</v>
      </c>
      <c r="J14" s="9" t="s">
        <v>66</v>
      </c>
      <c r="L14" s="2"/>
    </row>
    <row r="15" spans="1:12" ht="15.75" thickBot="1" x14ac:dyDescent="0.25">
      <c r="B15" s="11" t="s">
        <v>20</v>
      </c>
      <c r="C15" s="11" t="s">
        <v>21</v>
      </c>
      <c r="D15" s="11" t="s">
        <v>44</v>
      </c>
      <c r="E15" s="11" t="s">
        <v>53</v>
      </c>
      <c r="F15" s="11" t="s">
        <v>55</v>
      </c>
      <c r="G15" s="11" t="s">
        <v>50</v>
      </c>
      <c r="H15" s="11" t="s">
        <v>51</v>
      </c>
      <c r="L15" s="2"/>
    </row>
    <row r="16" spans="1:12" x14ac:dyDescent="0.2">
      <c r="B16" s="8" t="s">
        <v>27</v>
      </c>
      <c r="C16" s="8" t="s">
        <v>28</v>
      </c>
      <c r="D16" s="8">
        <v>2150</v>
      </c>
      <c r="E16" s="8">
        <v>0.73333333333333317</v>
      </c>
      <c r="F16" s="8">
        <v>2150</v>
      </c>
      <c r="G16" s="8">
        <v>99.99999999999973</v>
      </c>
      <c r="H16" s="8">
        <v>2000</v>
      </c>
      <c r="J16">
        <f t="shared" si="1"/>
        <v>150</v>
      </c>
      <c r="K16" s="12" t="s">
        <v>67</v>
      </c>
      <c r="L16" s="2">
        <f t="shared" si="0"/>
        <v>2249.9999999999995</v>
      </c>
    </row>
    <row r="17" spans="2:12" x14ac:dyDescent="0.2">
      <c r="B17" s="8" t="s">
        <v>29</v>
      </c>
      <c r="C17" s="8" t="s">
        <v>30</v>
      </c>
      <c r="D17" s="8">
        <v>1650</v>
      </c>
      <c r="E17" s="8">
        <v>0.53333333333333321</v>
      </c>
      <c r="F17" s="8">
        <v>1650</v>
      </c>
      <c r="G17" s="8">
        <v>99.99999999999973</v>
      </c>
      <c r="H17" s="8">
        <v>1650</v>
      </c>
      <c r="J17">
        <f t="shared" si="1"/>
        <v>0</v>
      </c>
      <c r="K17" s="12" t="s">
        <v>68</v>
      </c>
      <c r="L17" s="2">
        <f t="shared" si="0"/>
        <v>1749.9999999999998</v>
      </c>
    </row>
    <row r="18" spans="2:12" x14ac:dyDescent="0.2">
      <c r="B18" s="8" t="s">
        <v>31</v>
      </c>
      <c r="C18" s="8" t="s">
        <v>32</v>
      </c>
      <c r="D18" s="8">
        <v>1233.3333333333333</v>
      </c>
      <c r="E18" s="8">
        <v>0</v>
      </c>
      <c r="F18" s="8">
        <v>1200</v>
      </c>
      <c r="G18" s="8">
        <v>33.333333333333243</v>
      </c>
      <c r="H18" s="8">
        <v>1E+30</v>
      </c>
      <c r="J18">
        <f t="shared" si="1"/>
        <v>-1E+30</v>
      </c>
      <c r="K18" s="12" t="s">
        <v>69</v>
      </c>
      <c r="L18" s="2">
        <f t="shared" si="0"/>
        <v>1233.3333333333333</v>
      </c>
    </row>
    <row r="19" spans="2:12" x14ac:dyDescent="0.2">
      <c r="B19" s="8" t="s">
        <v>34</v>
      </c>
      <c r="C19" s="8" t="s">
        <v>33</v>
      </c>
      <c r="D19" s="8">
        <v>1833.3333333333333</v>
      </c>
      <c r="E19" s="8">
        <v>0</v>
      </c>
      <c r="F19" s="8">
        <v>1000</v>
      </c>
      <c r="G19" s="8">
        <v>833.33333333333326</v>
      </c>
      <c r="H19" s="8">
        <v>1E+30</v>
      </c>
      <c r="J19">
        <f t="shared" si="1"/>
        <v>-1E+30</v>
      </c>
      <c r="K19" s="12" t="s">
        <v>70</v>
      </c>
      <c r="L19" s="2">
        <f t="shared" si="0"/>
        <v>1833.3333333333333</v>
      </c>
    </row>
    <row r="20" spans="2:12" x14ac:dyDescent="0.2">
      <c r="B20" s="8" t="s">
        <v>36</v>
      </c>
      <c r="C20" s="8" t="s">
        <v>35</v>
      </c>
      <c r="D20" s="8">
        <v>1633.3333333333333</v>
      </c>
      <c r="E20" s="8">
        <v>0</v>
      </c>
      <c r="F20" s="8">
        <v>500</v>
      </c>
      <c r="G20" s="8">
        <v>1133.3333333333333</v>
      </c>
      <c r="H20" s="8">
        <v>1E+30</v>
      </c>
      <c r="J20">
        <f t="shared" si="1"/>
        <v>-1E+30</v>
      </c>
      <c r="K20" s="12" t="s">
        <v>71</v>
      </c>
      <c r="L20" s="2">
        <f t="shared" si="0"/>
        <v>1633.3333333333333</v>
      </c>
    </row>
    <row r="21" spans="2:12" x14ac:dyDescent="0.2">
      <c r="B21" s="8" t="s">
        <v>60</v>
      </c>
      <c r="C21" s="8" t="s">
        <v>37</v>
      </c>
      <c r="D21" s="8">
        <v>1500</v>
      </c>
      <c r="E21" s="8">
        <v>0.58333333333333337</v>
      </c>
      <c r="F21" s="8">
        <v>1500</v>
      </c>
      <c r="G21" s="8">
        <v>1E+30</v>
      </c>
      <c r="H21" s="8">
        <v>19.999999999999947</v>
      </c>
      <c r="J21">
        <f t="shared" si="1"/>
        <v>1480</v>
      </c>
      <c r="K21" s="12" t="s">
        <v>72</v>
      </c>
      <c r="L21" s="2">
        <f t="shared" si="0"/>
        <v>1E+30</v>
      </c>
    </row>
    <row r="22" spans="2:12" x14ac:dyDescent="0.2">
      <c r="B22" s="8" t="s">
        <v>38</v>
      </c>
      <c r="C22" s="8" t="s">
        <v>39</v>
      </c>
      <c r="D22" s="8">
        <v>2150</v>
      </c>
      <c r="E22" s="8">
        <v>0</v>
      </c>
      <c r="F22" s="8">
        <v>3000</v>
      </c>
      <c r="G22" s="8">
        <v>1E+30</v>
      </c>
      <c r="H22" s="8">
        <v>850</v>
      </c>
      <c r="J22">
        <f t="shared" si="1"/>
        <v>2150</v>
      </c>
      <c r="K22" s="12" t="s">
        <v>73</v>
      </c>
      <c r="L22" s="2">
        <f t="shared" si="0"/>
        <v>1E+30</v>
      </c>
    </row>
    <row r="23" spans="2:12" ht="15.75" thickBot="1" x14ac:dyDescent="0.25">
      <c r="B23" s="7" t="s">
        <v>40</v>
      </c>
      <c r="C23" s="7" t="s">
        <v>41</v>
      </c>
      <c r="D23" s="7">
        <v>1650</v>
      </c>
      <c r="E23" s="7">
        <v>0</v>
      </c>
      <c r="F23" s="7">
        <v>2000</v>
      </c>
      <c r="G23" s="7">
        <v>1E+30</v>
      </c>
      <c r="H23" s="7">
        <v>350</v>
      </c>
      <c r="J23">
        <f t="shared" si="1"/>
        <v>1650</v>
      </c>
      <c r="K23" s="12" t="s">
        <v>74</v>
      </c>
      <c r="L23" s="2">
        <f t="shared" si="0"/>
        <v>1E+30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458A1-7111-4371-A935-092E12201679}">
  <dimension ref="A2:H21"/>
  <sheetViews>
    <sheetView workbookViewId="0">
      <selection activeCell="I28" sqref="I28"/>
    </sheetView>
  </sheetViews>
  <sheetFormatPr defaultColWidth="10.76171875" defaultRowHeight="15" x14ac:dyDescent="0.2"/>
  <sheetData>
    <row r="2" spans="1:8" x14ac:dyDescent="0.2">
      <c r="B2" s="25" t="s">
        <v>0</v>
      </c>
      <c r="C2" s="25"/>
      <c r="D2" s="25"/>
    </row>
    <row r="3" spans="1:8" x14ac:dyDescent="0.2">
      <c r="B3" s="25" t="s">
        <v>1</v>
      </c>
      <c r="C3" s="25"/>
      <c r="D3" s="25"/>
    </row>
    <row r="4" spans="1:8" x14ac:dyDescent="0.2">
      <c r="B4" s="25" t="s">
        <v>2</v>
      </c>
      <c r="C4" s="25"/>
      <c r="D4" s="25"/>
    </row>
    <row r="5" spans="1:8" x14ac:dyDescent="0.2">
      <c r="B5" s="25" t="s">
        <v>3</v>
      </c>
      <c r="C5" s="25"/>
      <c r="D5" s="25"/>
    </row>
    <row r="6" spans="1:8" x14ac:dyDescent="0.2">
      <c r="E6" s="5" t="s">
        <v>14</v>
      </c>
      <c r="F6" s="5" t="s">
        <v>15</v>
      </c>
      <c r="G6" s="5" t="s">
        <v>17</v>
      </c>
      <c r="H6" s="5" t="s">
        <v>16</v>
      </c>
    </row>
    <row r="7" spans="1:8" x14ac:dyDescent="0.2">
      <c r="B7" s="26" t="s">
        <v>4</v>
      </c>
      <c r="C7" s="26"/>
      <c r="E7" s="4">
        <f>0.85*F7+0.65*G7+0.35*H7</f>
        <v>3331.6666666666665</v>
      </c>
      <c r="F7" s="4">
        <v>2150</v>
      </c>
      <c r="G7" s="4">
        <v>1650</v>
      </c>
      <c r="H7" s="4">
        <v>1233.3333333333333</v>
      </c>
    </row>
    <row r="8" spans="1:8" x14ac:dyDescent="0.2">
      <c r="A8" s="3"/>
      <c r="B8" t="s">
        <v>5</v>
      </c>
      <c r="E8">
        <f>F7</f>
        <v>2150</v>
      </c>
      <c r="F8">
        <v>3000</v>
      </c>
    </row>
    <row r="9" spans="1:8" x14ac:dyDescent="0.2">
      <c r="B9" t="s">
        <v>6</v>
      </c>
      <c r="E9">
        <f>G7</f>
        <v>1650</v>
      </c>
      <c r="F9">
        <v>2000</v>
      </c>
    </row>
    <row r="10" spans="1:8" x14ac:dyDescent="0.2">
      <c r="B10" t="s">
        <v>7</v>
      </c>
      <c r="E10">
        <f>F7</f>
        <v>2150</v>
      </c>
      <c r="F10">
        <v>2150</v>
      </c>
    </row>
    <row r="11" spans="1:8" x14ac:dyDescent="0.2">
      <c r="B11" t="s">
        <v>8</v>
      </c>
      <c r="E11">
        <f>G7</f>
        <v>1650</v>
      </c>
      <c r="F11">
        <v>1650</v>
      </c>
    </row>
    <row r="12" spans="1:8" x14ac:dyDescent="0.2">
      <c r="B12" t="s">
        <v>9</v>
      </c>
      <c r="E12">
        <f>H7</f>
        <v>1233.3333333333333</v>
      </c>
      <c r="F12">
        <v>1200</v>
      </c>
    </row>
    <row r="13" spans="1:8" x14ac:dyDescent="0.2">
      <c r="B13" t="s">
        <v>10</v>
      </c>
      <c r="E13">
        <f>0.45*F7+0.45*G7+0.1*H7</f>
        <v>1833.3333333333333</v>
      </c>
      <c r="F13">
        <v>1000</v>
      </c>
    </row>
    <row r="14" spans="1:8" x14ac:dyDescent="0.2">
      <c r="B14" t="s">
        <v>11</v>
      </c>
      <c r="E14">
        <f>0.3*F7+0.3*G7+0.4*H7</f>
        <v>1633.3333333333333</v>
      </c>
      <c r="F14">
        <v>500</v>
      </c>
    </row>
    <row r="15" spans="1:8" x14ac:dyDescent="0.2">
      <c r="B15" t="s">
        <v>12</v>
      </c>
      <c r="E15">
        <f>0.2*F7+0.2*G7+0.6*H7</f>
        <v>1500</v>
      </c>
      <c r="F15">
        <v>1500</v>
      </c>
    </row>
    <row r="16" spans="1:8" x14ac:dyDescent="0.2">
      <c r="B16" t="s">
        <v>75</v>
      </c>
      <c r="E16">
        <f>H7</f>
        <v>1233.3333333333333</v>
      </c>
      <c r="F16">
        <v>2100</v>
      </c>
    </row>
    <row r="17" spans="2:6" x14ac:dyDescent="0.2">
      <c r="B17" t="s">
        <v>76</v>
      </c>
    </row>
    <row r="19" spans="2:6" ht="14.45" customHeight="1" x14ac:dyDescent="0.2">
      <c r="B19" s="24" t="s">
        <v>77</v>
      </c>
      <c r="C19" s="24"/>
      <c r="D19" s="24"/>
      <c r="E19" s="24"/>
      <c r="F19" s="24"/>
    </row>
    <row r="20" spans="2:6" x14ac:dyDescent="0.2">
      <c r="B20" s="24"/>
      <c r="C20" s="24"/>
      <c r="D20" s="24"/>
      <c r="E20" s="24"/>
      <c r="F20" s="24"/>
    </row>
    <row r="21" spans="2:6" x14ac:dyDescent="0.2">
      <c r="B21" s="24"/>
      <c r="C21" s="24"/>
      <c r="D21" s="24"/>
      <c r="E21" s="24"/>
      <c r="F21" s="24"/>
    </row>
  </sheetData>
  <mergeCells count="6">
    <mergeCell ref="B19:F21"/>
    <mergeCell ref="B2:D2"/>
    <mergeCell ref="B3:D3"/>
    <mergeCell ref="B4:D4"/>
    <mergeCell ref="B5:D5"/>
    <mergeCell ref="B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3320-F697-4E20-9397-BFE1E9FF273A}">
  <dimension ref="A2:H21"/>
  <sheetViews>
    <sheetView workbookViewId="0">
      <selection activeCell="B19" sqref="B19:D21"/>
    </sheetView>
  </sheetViews>
  <sheetFormatPr defaultColWidth="10.76171875" defaultRowHeight="15" outlineLevelRow="1" x14ac:dyDescent="0.2"/>
  <cols>
    <col min="2" max="2" width="24.48046875" bestFit="1" customWidth="1"/>
    <col min="6" max="7" width="4.9765625" bestFit="1" customWidth="1"/>
  </cols>
  <sheetData>
    <row r="2" spans="1:8" x14ac:dyDescent="0.2">
      <c r="B2" s="25" t="s">
        <v>0</v>
      </c>
      <c r="C2" s="25"/>
      <c r="D2" s="25"/>
      <c r="E2">
        <f>1*(750)+0.5*(1000)+0.3*(500)+0.2*(1500)</f>
        <v>1700</v>
      </c>
    </row>
    <row r="3" spans="1:8" x14ac:dyDescent="0.2">
      <c r="B3" s="25" t="s">
        <v>1</v>
      </c>
      <c r="C3" s="25"/>
      <c r="D3" s="25"/>
    </row>
    <row r="4" spans="1:8" x14ac:dyDescent="0.2">
      <c r="B4" s="25" t="s">
        <v>2</v>
      </c>
      <c r="C4" s="25"/>
      <c r="D4" s="25"/>
    </row>
    <row r="5" spans="1:8" x14ac:dyDescent="0.2">
      <c r="B5" s="25" t="s">
        <v>3</v>
      </c>
      <c r="C5" s="25"/>
      <c r="D5" s="25"/>
    </row>
    <row r="6" spans="1:8" x14ac:dyDescent="0.2">
      <c r="B6" s="26" t="s">
        <v>4</v>
      </c>
      <c r="C6" s="26"/>
      <c r="E6" s="5" t="s">
        <v>14</v>
      </c>
      <c r="F6" s="5" t="s">
        <v>15</v>
      </c>
      <c r="G6" s="5" t="s">
        <v>17</v>
      </c>
      <c r="H6" s="5" t="s">
        <v>16</v>
      </c>
    </row>
    <row r="7" spans="1:8" x14ac:dyDescent="0.2">
      <c r="B7" s="1" t="s">
        <v>56</v>
      </c>
      <c r="E7" s="4">
        <f>0.85*F7+0.65*G7+0.35*H7</f>
        <v>3395</v>
      </c>
      <c r="F7" s="4">
        <v>2200</v>
      </c>
      <c r="G7" s="4">
        <v>1700</v>
      </c>
      <c r="H7" s="4">
        <v>1199.9999999999995</v>
      </c>
    </row>
    <row r="8" spans="1:8" x14ac:dyDescent="0.2">
      <c r="A8" s="3"/>
      <c r="B8" t="s">
        <v>5</v>
      </c>
      <c r="E8">
        <f>F7</f>
        <v>2200</v>
      </c>
      <c r="F8">
        <v>3000</v>
      </c>
    </row>
    <row r="9" spans="1:8" x14ac:dyDescent="0.2">
      <c r="B9" t="s">
        <v>6</v>
      </c>
      <c r="E9">
        <f>G7</f>
        <v>1700</v>
      </c>
      <c r="F9">
        <v>2000</v>
      </c>
    </row>
    <row r="10" spans="1:8" x14ac:dyDescent="0.2">
      <c r="B10" t="s">
        <v>78</v>
      </c>
      <c r="E10">
        <f>F7</f>
        <v>2200</v>
      </c>
      <c r="F10">
        <v>2200</v>
      </c>
    </row>
    <row r="11" spans="1:8" x14ac:dyDescent="0.2">
      <c r="B11" t="s">
        <v>79</v>
      </c>
      <c r="E11">
        <f>G7</f>
        <v>1700</v>
      </c>
      <c r="F11">
        <v>1700</v>
      </c>
    </row>
    <row r="12" spans="1:8" x14ac:dyDescent="0.2">
      <c r="B12" t="s">
        <v>80</v>
      </c>
      <c r="E12">
        <f>H7</f>
        <v>1199.9999999999995</v>
      </c>
      <c r="F12">
        <v>1000</v>
      </c>
    </row>
    <row r="13" spans="1:8" outlineLevel="1" x14ac:dyDescent="0.2">
      <c r="B13" t="s">
        <v>81</v>
      </c>
      <c r="E13">
        <f>0.5*F7+0.5*G7</f>
        <v>1950</v>
      </c>
      <c r="F13">
        <v>1000</v>
      </c>
    </row>
    <row r="14" spans="1:8" outlineLevel="1" x14ac:dyDescent="0.2">
      <c r="B14" t="s">
        <v>11</v>
      </c>
      <c r="E14">
        <f>0.3*F7+0.3*G7+0.4*H7</f>
        <v>1649.9999999999998</v>
      </c>
      <c r="F14">
        <v>500</v>
      </c>
    </row>
    <row r="15" spans="1:8" outlineLevel="1" x14ac:dyDescent="0.2">
      <c r="B15" t="s">
        <v>12</v>
      </c>
      <c r="E15">
        <f>0.2*F7+0.2*G7+0.6*H7</f>
        <v>1499.9999999999995</v>
      </c>
      <c r="F15">
        <v>1500</v>
      </c>
    </row>
    <row r="17" spans="2:4" x14ac:dyDescent="0.2">
      <c r="B17" t="s">
        <v>13</v>
      </c>
    </row>
    <row r="19" spans="2:4" ht="14.45" customHeight="1" x14ac:dyDescent="0.2">
      <c r="B19" s="24" t="s">
        <v>82</v>
      </c>
      <c r="C19" s="24"/>
      <c r="D19" s="24"/>
    </row>
    <row r="20" spans="2:4" x14ac:dyDescent="0.2">
      <c r="B20" s="24"/>
      <c r="C20" s="24"/>
      <c r="D20" s="24"/>
    </row>
    <row r="21" spans="2:4" x14ac:dyDescent="0.2">
      <c r="B21" s="24"/>
      <c r="C21" s="24"/>
      <c r="D21" s="24"/>
    </row>
  </sheetData>
  <mergeCells count="6">
    <mergeCell ref="B19:D21"/>
    <mergeCell ref="B2:D2"/>
    <mergeCell ref="B3:D3"/>
    <mergeCell ref="B4:D4"/>
    <mergeCell ref="B5:D5"/>
    <mergeCell ref="B6:C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BF6D5-D0B6-4DE4-B235-A95292FA0098}">
  <dimension ref="A2:H21"/>
  <sheetViews>
    <sheetView workbookViewId="0">
      <selection activeCell="I19" sqref="I19"/>
    </sheetView>
  </sheetViews>
  <sheetFormatPr defaultColWidth="10.76171875" defaultRowHeight="15" outlineLevelRow="1" x14ac:dyDescent="0.2"/>
  <cols>
    <col min="2" max="2" width="24.48046875" bestFit="1" customWidth="1"/>
    <col min="6" max="6" width="6.05078125" bestFit="1" customWidth="1"/>
    <col min="7" max="7" width="4.9765625" bestFit="1" customWidth="1"/>
  </cols>
  <sheetData>
    <row r="2" spans="1:8" x14ac:dyDescent="0.2">
      <c r="B2" s="25" t="s">
        <v>0</v>
      </c>
      <c r="C2" s="25"/>
      <c r="D2" s="25"/>
    </row>
    <row r="3" spans="1:8" x14ac:dyDescent="0.2">
      <c r="B3" s="25" t="s">
        <v>1</v>
      </c>
      <c r="C3" s="25"/>
      <c r="D3" s="25"/>
    </row>
    <row r="4" spans="1:8" x14ac:dyDescent="0.2">
      <c r="B4" s="25" t="s">
        <v>2</v>
      </c>
      <c r="C4" s="25"/>
      <c r="D4" s="25"/>
    </row>
    <row r="5" spans="1:8" x14ac:dyDescent="0.2">
      <c r="B5" s="25" t="s">
        <v>3</v>
      </c>
      <c r="C5" s="25"/>
      <c r="D5" s="25"/>
    </row>
    <row r="6" spans="1:8" x14ac:dyDescent="0.2">
      <c r="B6" s="26" t="s">
        <v>4</v>
      </c>
      <c r="C6" s="26"/>
      <c r="E6" s="5" t="s">
        <v>14</v>
      </c>
      <c r="F6" s="5" t="s">
        <v>15</v>
      </c>
      <c r="G6" s="5" t="s">
        <v>17</v>
      </c>
      <c r="H6" s="5" t="s">
        <v>16</v>
      </c>
    </row>
    <row r="7" spans="1:8" x14ac:dyDescent="0.2">
      <c r="B7" s="1" t="s">
        <v>56</v>
      </c>
      <c r="E7" s="4">
        <f>0.85*F7+0.65*G7+0.35*H7</f>
        <v>3331.6666666666665</v>
      </c>
      <c r="F7" s="4">
        <v>2150</v>
      </c>
      <c r="G7" s="4">
        <v>1650</v>
      </c>
      <c r="H7" s="4">
        <v>1233.3333333333333</v>
      </c>
    </row>
    <row r="8" spans="1:8" x14ac:dyDescent="0.2">
      <c r="A8" s="3"/>
      <c r="B8" t="s">
        <v>5</v>
      </c>
      <c r="E8">
        <f>F7</f>
        <v>2150</v>
      </c>
      <c r="F8">
        <v>3000</v>
      </c>
    </row>
    <row r="9" spans="1:8" x14ac:dyDescent="0.2">
      <c r="B9" t="s">
        <v>6</v>
      </c>
      <c r="E9">
        <f>G7</f>
        <v>1650</v>
      </c>
      <c r="F9">
        <v>2000</v>
      </c>
    </row>
    <row r="10" spans="1:8" x14ac:dyDescent="0.2">
      <c r="B10" t="s">
        <v>7</v>
      </c>
      <c r="E10">
        <f>F7</f>
        <v>2150</v>
      </c>
      <c r="F10">
        <v>2150</v>
      </c>
    </row>
    <row r="11" spans="1:8" x14ac:dyDescent="0.2">
      <c r="B11" t="s">
        <v>8</v>
      </c>
      <c r="E11">
        <f>G7</f>
        <v>1650</v>
      </c>
      <c r="F11">
        <v>1650</v>
      </c>
    </row>
    <row r="12" spans="1:8" x14ac:dyDescent="0.2">
      <c r="B12" t="s">
        <v>9</v>
      </c>
      <c r="E12">
        <f>H7</f>
        <v>1233.3333333333333</v>
      </c>
      <c r="F12">
        <v>1200</v>
      </c>
    </row>
    <row r="13" spans="1:8" outlineLevel="1" x14ac:dyDescent="0.2">
      <c r="B13" t="s">
        <v>10</v>
      </c>
      <c r="E13">
        <f>0.45*F7+0.45*G7+0.1*H7</f>
        <v>1833.3333333333333</v>
      </c>
      <c r="F13">
        <v>1000</v>
      </c>
    </row>
    <row r="14" spans="1:8" outlineLevel="1" x14ac:dyDescent="0.2">
      <c r="B14" t="s">
        <v>83</v>
      </c>
      <c r="E14">
        <f>0.3*F7+0.3*G7+0.4*H7</f>
        <v>1633.3333333333333</v>
      </c>
      <c r="F14">
        <v>1000</v>
      </c>
    </row>
    <row r="15" spans="1:8" outlineLevel="1" x14ac:dyDescent="0.2">
      <c r="B15" t="s">
        <v>12</v>
      </c>
      <c r="E15">
        <f>0.2*F7+0.2*G7+0.6*H7</f>
        <v>1500</v>
      </c>
      <c r="F15">
        <v>1500</v>
      </c>
    </row>
    <row r="17" spans="2:4" x14ac:dyDescent="0.2">
      <c r="B17" t="s">
        <v>13</v>
      </c>
    </row>
    <row r="19" spans="2:4" ht="14.45" customHeight="1" x14ac:dyDescent="0.2">
      <c r="B19" s="24" t="s">
        <v>84</v>
      </c>
      <c r="C19" s="24"/>
      <c r="D19" s="24"/>
    </row>
    <row r="20" spans="2:4" x14ac:dyDescent="0.2">
      <c r="B20" s="24"/>
      <c r="C20" s="24"/>
      <c r="D20" s="24"/>
    </row>
    <row r="21" spans="2:4" x14ac:dyDescent="0.2">
      <c r="B21" s="24"/>
      <c r="C21" s="24"/>
      <c r="D21" s="24"/>
    </row>
  </sheetData>
  <mergeCells count="6">
    <mergeCell ref="B19:D21"/>
    <mergeCell ref="B2:D2"/>
    <mergeCell ref="B3:D3"/>
    <mergeCell ref="B4:D4"/>
    <mergeCell ref="B5:D5"/>
    <mergeCell ref="B6:C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55259-0EDD-4BBD-B837-68B8438FA381}">
  <dimension ref="A2:U21"/>
  <sheetViews>
    <sheetView topLeftCell="B1" workbookViewId="0">
      <selection activeCell="B19" sqref="B19:D21"/>
    </sheetView>
  </sheetViews>
  <sheetFormatPr defaultColWidth="10.76171875" defaultRowHeight="15" outlineLevelRow="1" x14ac:dyDescent="0.2"/>
  <cols>
    <col min="2" max="2" width="24.48046875" bestFit="1" customWidth="1"/>
    <col min="4" max="4" width="3.49609375" bestFit="1" customWidth="1"/>
    <col min="6" max="6" width="11.56640625" customWidth="1"/>
    <col min="7" max="7" width="11.8359375" customWidth="1"/>
  </cols>
  <sheetData>
    <row r="2" spans="1:21" x14ac:dyDescent="0.2">
      <c r="B2" s="25" t="s">
        <v>0</v>
      </c>
      <c r="C2" s="25"/>
      <c r="D2" s="25"/>
    </row>
    <row r="3" spans="1:21" x14ac:dyDescent="0.2">
      <c r="B3" s="25" t="s">
        <v>1</v>
      </c>
      <c r="C3" s="25"/>
      <c r="D3" s="25"/>
    </row>
    <row r="4" spans="1:21" x14ac:dyDescent="0.2">
      <c r="B4" s="25" t="s">
        <v>2</v>
      </c>
      <c r="C4" s="25"/>
      <c r="D4" s="25"/>
    </row>
    <row r="5" spans="1:21" x14ac:dyDescent="0.2">
      <c r="B5" s="25" t="s">
        <v>3</v>
      </c>
      <c r="C5" s="25"/>
      <c r="D5" s="25"/>
    </row>
    <row r="6" spans="1:21" x14ac:dyDescent="0.2">
      <c r="B6" s="26" t="s">
        <v>4</v>
      </c>
      <c r="C6" s="26"/>
      <c r="H6" t="s">
        <v>89</v>
      </c>
      <c r="M6" s="5" t="s">
        <v>14</v>
      </c>
      <c r="N6" s="5" t="s">
        <v>93</v>
      </c>
      <c r="O6" s="5" t="s">
        <v>94</v>
      </c>
      <c r="P6" s="5" t="s">
        <v>95</v>
      </c>
      <c r="Q6" s="5" t="s">
        <v>96</v>
      </c>
      <c r="R6" s="5" t="s">
        <v>97</v>
      </c>
      <c r="S6" s="5" t="s">
        <v>98</v>
      </c>
      <c r="T6" s="5" t="s">
        <v>99</v>
      </c>
      <c r="U6" s="5" t="s">
        <v>100</v>
      </c>
    </row>
    <row r="7" spans="1:21" x14ac:dyDescent="0.2">
      <c r="B7" s="1" t="s">
        <v>56</v>
      </c>
      <c r="H7" t="s">
        <v>85</v>
      </c>
      <c r="M7" s="4">
        <f>-3000*N7-2000*O7+2150*P7+1650*Q7+1200*R7+1000*S7+500*T7+1500*U7</f>
        <v>3331.666666666667</v>
      </c>
      <c r="N7" s="4">
        <v>0</v>
      </c>
      <c r="O7" s="4">
        <v>0</v>
      </c>
      <c r="P7" s="4">
        <v>0.73333333333333339</v>
      </c>
      <c r="Q7">
        <v>0.53333333333333344</v>
      </c>
      <c r="R7">
        <v>0</v>
      </c>
      <c r="S7">
        <v>0</v>
      </c>
      <c r="T7">
        <v>0</v>
      </c>
      <c r="U7">
        <v>0.58333333333333326</v>
      </c>
    </row>
    <row r="8" spans="1:21" x14ac:dyDescent="0.2">
      <c r="A8" s="3"/>
      <c r="B8" t="s">
        <v>5</v>
      </c>
      <c r="E8" t="s">
        <v>87</v>
      </c>
      <c r="H8" t="s">
        <v>90</v>
      </c>
      <c r="M8">
        <f>-N7+P7+0.45*S7+0.3*T7+0.2*U7</f>
        <v>0.85000000000000009</v>
      </c>
      <c r="N8">
        <v>0.85</v>
      </c>
    </row>
    <row r="9" spans="1:21" x14ac:dyDescent="0.2">
      <c r="B9" t="s">
        <v>6</v>
      </c>
      <c r="E9" t="s">
        <v>88</v>
      </c>
      <c r="H9" t="s">
        <v>91</v>
      </c>
      <c r="M9">
        <f>-O7+Q7+0.45*S7+0.3*T7+0.2*U7</f>
        <v>0.65000000000000013</v>
      </c>
      <c r="N9">
        <v>0.65</v>
      </c>
    </row>
    <row r="10" spans="1:21" x14ac:dyDescent="0.2">
      <c r="B10" t="s">
        <v>7</v>
      </c>
      <c r="E10" t="s">
        <v>7</v>
      </c>
      <c r="H10" t="s">
        <v>92</v>
      </c>
      <c r="M10">
        <f>R7+0.1*S7+0.4*T7+0.6*U7</f>
        <v>0.34999999999999992</v>
      </c>
      <c r="N10">
        <v>0.35</v>
      </c>
    </row>
    <row r="11" spans="1:21" x14ac:dyDescent="0.2">
      <c r="B11" t="s">
        <v>8</v>
      </c>
      <c r="D11" t="s">
        <v>86</v>
      </c>
      <c r="E11" t="s">
        <v>8</v>
      </c>
      <c r="F11" s="13"/>
    </row>
    <row r="12" spans="1:21" x14ac:dyDescent="0.2">
      <c r="B12" t="s">
        <v>9</v>
      </c>
      <c r="E12" t="s">
        <v>9</v>
      </c>
    </row>
    <row r="13" spans="1:21" hidden="1" outlineLevel="1" x14ac:dyDescent="0.2">
      <c r="B13" t="s">
        <v>10</v>
      </c>
      <c r="E13" t="s">
        <v>10</v>
      </c>
    </row>
    <row r="14" spans="1:21" hidden="1" outlineLevel="1" x14ac:dyDescent="0.2">
      <c r="B14" t="s">
        <v>11</v>
      </c>
      <c r="E14" t="s">
        <v>11</v>
      </c>
    </row>
    <row r="15" spans="1:21" hidden="1" outlineLevel="1" x14ac:dyDescent="0.2">
      <c r="B15" t="s">
        <v>12</v>
      </c>
      <c r="E15" t="s">
        <v>12</v>
      </c>
    </row>
    <row r="16" spans="1:21" collapsed="1" x14ac:dyDescent="0.2"/>
    <row r="17" spans="2:5" x14ac:dyDescent="0.2">
      <c r="E17" t="s">
        <v>13</v>
      </c>
    </row>
    <row r="19" spans="2:5" ht="14.45" customHeight="1" x14ac:dyDescent="0.2">
      <c r="B19" s="24" t="s">
        <v>18</v>
      </c>
      <c r="C19" s="24"/>
      <c r="D19" s="24"/>
    </row>
    <row r="20" spans="2:5" x14ac:dyDescent="0.2">
      <c r="B20" s="24"/>
      <c r="C20" s="24"/>
      <c r="D20" s="24"/>
    </row>
    <row r="21" spans="2:5" x14ac:dyDescent="0.2">
      <c r="B21" s="24"/>
      <c r="C21" s="24"/>
      <c r="D21" s="24"/>
    </row>
  </sheetData>
  <mergeCells count="6">
    <mergeCell ref="B19:D21"/>
    <mergeCell ref="B2:D2"/>
    <mergeCell ref="B3:D3"/>
    <mergeCell ref="B4:D4"/>
    <mergeCell ref="B5:D5"/>
    <mergeCell ref="B6:C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C5F63-06D2-4CB4-82A6-7578AE5AE032}">
  <dimension ref="A1:G35"/>
  <sheetViews>
    <sheetView showGridLines="0" tabSelected="1" topLeftCell="A15" workbookViewId="0">
      <selection activeCell="H33" sqref="H33"/>
    </sheetView>
  </sheetViews>
  <sheetFormatPr defaultColWidth="10.76171875" defaultRowHeight="15" x14ac:dyDescent="0.2"/>
  <cols>
    <col min="1" max="1" width="2.28515625" customWidth="1"/>
    <col min="2" max="2" width="6.72265625" bestFit="1" customWidth="1"/>
    <col min="3" max="3" width="29.86328125" bestFit="1" customWidth="1"/>
    <col min="4" max="4" width="14.796875" bestFit="1" customWidth="1"/>
    <col min="5" max="5" width="13.98828125" bestFit="1" customWidth="1"/>
    <col min="6" max="6" width="9.55078125" bestFit="1" customWidth="1"/>
    <col min="7" max="7" width="7.6640625" bestFit="1" customWidth="1"/>
  </cols>
  <sheetData>
    <row r="1" spans="1:5" x14ac:dyDescent="0.2">
      <c r="A1" s="6" t="s">
        <v>101</v>
      </c>
    </row>
    <row r="2" spans="1:5" x14ac:dyDescent="0.2">
      <c r="A2" s="6" t="s">
        <v>102</v>
      </c>
    </row>
    <row r="3" spans="1:5" x14ac:dyDescent="0.2">
      <c r="A3" s="6" t="s">
        <v>103</v>
      </c>
    </row>
    <row r="4" spans="1:5" x14ac:dyDescent="0.2">
      <c r="A4" s="6" t="s">
        <v>104</v>
      </c>
    </row>
    <row r="5" spans="1:5" x14ac:dyDescent="0.2">
      <c r="A5" s="6" t="s">
        <v>105</v>
      </c>
    </row>
    <row r="6" spans="1:5" x14ac:dyDescent="0.2">
      <c r="A6" s="6"/>
      <c r="B6" t="s">
        <v>106</v>
      </c>
    </row>
    <row r="7" spans="1:5" x14ac:dyDescent="0.2">
      <c r="A7" s="6"/>
      <c r="B7" t="s">
        <v>107</v>
      </c>
    </row>
    <row r="8" spans="1:5" x14ac:dyDescent="0.2">
      <c r="A8" s="6"/>
      <c r="B8" t="s">
        <v>108</v>
      </c>
    </row>
    <row r="9" spans="1:5" x14ac:dyDescent="0.2">
      <c r="A9" s="6" t="s">
        <v>109</v>
      </c>
    </row>
    <row r="10" spans="1:5" x14ac:dyDescent="0.2">
      <c r="B10" t="s">
        <v>110</v>
      </c>
    </row>
    <row r="11" spans="1:5" x14ac:dyDescent="0.2">
      <c r="B11" t="s">
        <v>111</v>
      </c>
    </row>
    <row r="14" spans="1:5" ht="15.75" thickBot="1" x14ac:dyDescent="0.25">
      <c r="A14" t="s">
        <v>112</v>
      </c>
    </row>
    <row r="15" spans="1:5" ht="15.75" thickBot="1" x14ac:dyDescent="0.25">
      <c r="B15" s="15" t="s">
        <v>20</v>
      </c>
      <c r="C15" s="15" t="s">
        <v>21</v>
      </c>
      <c r="D15" s="15" t="s">
        <v>113</v>
      </c>
      <c r="E15" s="15" t="s">
        <v>114</v>
      </c>
    </row>
    <row r="16" spans="1:5" ht="15.75" thickBot="1" x14ac:dyDescent="0.25">
      <c r="B16" s="14" t="s">
        <v>120</v>
      </c>
      <c r="C16" s="14" t="s">
        <v>121</v>
      </c>
      <c r="D16" s="17">
        <v>3331.666666666667</v>
      </c>
      <c r="E16" s="17">
        <v>3331.666666666667</v>
      </c>
    </row>
    <row r="19" spans="1:7" ht="15.75" thickBot="1" x14ac:dyDescent="0.25">
      <c r="A19" t="s">
        <v>22</v>
      </c>
    </row>
    <row r="20" spans="1:7" ht="15.75" thickBot="1" x14ac:dyDescent="0.25">
      <c r="B20" s="15" t="s">
        <v>20</v>
      </c>
      <c r="C20" s="15" t="s">
        <v>21</v>
      </c>
      <c r="D20" s="15" t="s">
        <v>113</v>
      </c>
      <c r="E20" s="15" t="s">
        <v>114</v>
      </c>
      <c r="F20" s="15" t="s">
        <v>115</v>
      </c>
    </row>
    <row r="21" spans="1:7" x14ac:dyDescent="0.2">
      <c r="B21" s="16" t="s">
        <v>122</v>
      </c>
      <c r="C21" s="16" t="s">
        <v>123</v>
      </c>
      <c r="D21" s="18">
        <v>0</v>
      </c>
      <c r="E21" s="18">
        <v>0</v>
      </c>
      <c r="F21" s="16" t="s">
        <v>124</v>
      </c>
    </row>
    <row r="22" spans="1:7" x14ac:dyDescent="0.2">
      <c r="B22" s="16" t="s">
        <v>125</v>
      </c>
      <c r="C22" s="16" t="s">
        <v>126</v>
      </c>
      <c r="D22" s="18">
        <v>0</v>
      </c>
      <c r="E22" s="18">
        <v>0</v>
      </c>
      <c r="F22" s="16" t="s">
        <v>124</v>
      </c>
    </row>
    <row r="23" spans="1:7" x14ac:dyDescent="0.2">
      <c r="B23" s="16" t="s">
        <v>127</v>
      </c>
      <c r="C23" s="16" t="s">
        <v>128</v>
      </c>
      <c r="D23" s="18">
        <v>0.73333333333333339</v>
      </c>
      <c r="E23" s="18">
        <v>0.73333333333333339</v>
      </c>
      <c r="F23" s="16" t="s">
        <v>124</v>
      </c>
    </row>
    <row r="24" spans="1:7" x14ac:dyDescent="0.2">
      <c r="B24" s="16" t="s">
        <v>129</v>
      </c>
      <c r="C24" s="16" t="s">
        <v>130</v>
      </c>
      <c r="D24" s="18">
        <v>0.53333333333333344</v>
      </c>
      <c r="E24" s="18">
        <v>0.53333333333333344</v>
      </c>
      <c r="F24" s="16" t="s">
        <v>124</v>
      </c>
    </row>
    <row r="25" spans="1:7" x14ac:dyDescent="0.2">
      <c r="B25" s="16" t="s">
        <v>131</v>
      </c>
      <c r="C25" s="16" t="s">
        <v>132</v>
      </c>
      <c r="D25" s="18">
        <v>0</v>
      </c>
      <c r="E25" s="18">
        <v>0</v>
      </c>
      <c r="F25" s="16" t="s">
        <v>124</v>
      </c>
    </row>
    <row r="26" spans="1:7" x14ac:dyDescent="0.2">
      <c r="B26" s="16" t="s">
        <v>133</v>
      </c>
      <c r="C26" s="16" t="s">
        <v>134</v>
      </c>
      <c r="D26" s="18">
        <v>0</v>
      </c>
      <c r="E26" s="18">
        <v>0</v>
      </c>
      <c r="F26" s="16" t="s">
        <v>124</v>
      </c>
    </row>
    <row r="27" spans="1:7" x14ac:dyDescent="0.2">
      <c r="B27" s="16" t="s">
        <v>135</v>
      </c>
      <c r="C27" s="16" t="s">
        <v>136</v>
      </c>
      <c r="D27" s="18">
        <v>0</v>
      </c>
      <c r="E27" s="18">
        <v>0</v>
      </c>
      <c r="F27" s="16" t="s">
        <v>124</v>
      </c>
    </row>
    <row r="28" spans="1:7" ht="15.75" thickBot="1" x14ac:dyDescent="0.25">
      <c r="B28" s="14" t="s">
        <v>137</v>
      </c>
      <c r="C28" s="14" t="s">
        <v>138</v>
      </c>
      <c r="D28" s="17">
        <v>0.58333333333333326</v>
      </c>
      <c r="E28" s="17">
        <v>0.58333333333333326</v>
      </c>
      <c r="F28" s="14" t="s">
        <v>124</v>
      </c>
    </row>
    <row r="31" spans="1:7" ht="15.75" thickBot="1" x14ac:dyDescent="0.25">
      <c r="A31" t="s">
        <v>23</v>
      </c>
    </row>
    <row r="32" spans="1:7" ht="15.75" thickBot="1" x14ac:dyDescent="0.25">
      <c r="B32" s="15" t="s">
        <v>20</v>
      </c>
      <c r="C32" s="15" t="s">
        <v>21</v>
      </c>
      <c r="D32" s="15" t="s">
        <v>116</v>
      </c>
      <c r="E32" s="15" t="s">
        <v>117</v>
      </c>
      <c r="F32" s="15" t="s">
        <v>118</v>
      </c>
      <c r="G32" s="15" t="s">
        <v>119</v>
      </c>
    </row>
    <row r="33" spans="2:7" x14ac:dyDescent="0.2">
      <c r="B33" s="16" t="s">
        <v>139</v>
      </c>
      <c r="C33" s="16" t="s">
        <v>140</v>
      </c>
      <c r="D33" s="18">
        <v>0.34999999999999992</v>
      </c>
      <c r="E33" s="16" t="s">
        <v>141</v>
      </c>
      <c r="F33" s="16" t="s">
        <v>142</v>
      </c>
      <c r="G33" s="16">
        <v>0</v>
      </c>
    </row>
    <row r="34" spans="2:7" x14ac:dyDescent="0.2">
      <c r="B34" s="16" t="s">
        <v>143</v>
      </c>
      <c r="C34" s="16" t="s">
        <v>144</v>
      </c>
      <c r="D34" s="18">
        <v>0.85000000000000009</v>
      </c>
      <c r="E34" s="16" t="s">
        <v>145</v>
      </c>
      <c r="F34" s="16" t="s">
        <v>142</v>
      </c>
      <c r="G34" s="16">
        <v>0</v>
      </c>
    </row>
    <row r="35" spans="2:7" ht="15.75" thickBot="1" x14ac:dyDescent="0.25">
      <c r="B35" s="14" t="s">
        <v>146</v>
      </c>
      <c r="C35" s="14" t="s">
        <v>147</v>
      </c>
      <c r="D35" s="17">
        <v>0.65000000000000013</v>
      </c>
      <c r="E35" s="14" t="s">
        <v>148</v>
      </c>
      <c r="F35" s="14" t="s">
        <v>142</v>
      </c>
      <c r="G35" s="1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5D0E3-00B5-404C-9CCD-2076A13EC6EA}">
  <dimension ref="A1:J23"/>
  <sheetViews>
    <sheetView showGridLines="0" workbookViewId="0">
      <selection activeCell="J13" sqref="J13"/>
    </sheetView>
  </sheetViews>
  <sheetFormatPr defaultColWidth="10.76171875" defaultRowHeight="15" x14ac:dyDescent="0.2"/>
  <cols>
    <col min="1" max="1" width="2.28515625" customWidth="1"/>
    <col min="2" max="2" width="6.72265625" bestFit="1" customWidth="1"/>
    <col min="3" max="3" width="29.86328125" bestFit="1" customWidth="1"/>
    <col min="4" max="4" width="11.97265625" bestFit="1" customWidth="1"/>
    <col min="5" max="5" width="12.64453125" bestFit="1" customWidth="1"/>
    <col min="6" max="6" width="12.375" bestFit="1" customWidth="1"/>
    <col min="7" max="8" width="11.97265625" bestFit="1" customWidth="1"/>
  </cols>
  <sheetData>
    <row r="1" spans="1:8" x14ac:dyDescent="0.2">
      <c r="A1" s="6" t="s">
        <v>42</v>
      </c>
    </row>
    <row r="2" spans="1:8" x14ac:dyDescent="0.2">
      <c r="A2" s="6" t="s">
        <v>102</v>
      </c>
    </row>
    <row r="3" spans="1:8" x14ac:dyDescent="0.2">
      <c r="A3" s="6" t="s">
        <v>103</v>
      </c>
    </row>
    <row r="6" spans="1:8" ht="15.75" thickBot="1" x14ac:dyDescent="0.25">
      <c r="A6" t="s">
        <v>22</v>
      </c>
    </row>
    <row r="7" spans="1:8" x14ac:dyDescent="0.2">
      <c r="B7" s="19"/>
      <c r="C7" s="19"/>
      <c r="D7" s="19" t="s">
        <v>43</v>
      </c>
      <c r="E7" s="19" t="s">
        <v>45</v>
      </c>
      <c r="F7" s="19" t="s">
        <v>47</v>
      </c>
      <c r="G7" s="19" t="s">
        <v>49</v>
      </c>
      <c r="H7" s="19" t="s">
        <v>49</v>
      </c>
    </row>
    <row r="8" spans="1:8" ht="15.75" thickBot="1" x14ac:dyDescent="0.25">
      <c r="B8" s="20" t="s">
        <v>20</v>
      </c>
      <c r="C8" s="20" t="s">
        <v>21</v>
      </c>
      <c r="D8" s="20" t="s">
        <v>44</v>
      </c>
      <c r="E8" s="20" t="s">
        <v>46</v>
      </c>
      <c r="F8" s="20" t="s">
        <v>48</v>
      </c>
      <c r="G8" s="20" t="s">
        <v>50</v>
      </c>
      <c r="H8" s="20" t="s">
        <v>51</v>
      </c>
    </row>
    <row r="9" spans="1:8" x14ac:dyDescent="0.2">
      <c r="B9" s="16" t="s">
        <v>122</v>
      </c>
      <c r="C9" s="16" t="s">
        <v>123</v>
      </c>
      <c r="D9" s="16">
        <v>0</v>
      </c>
      <c r="E9" s="16">
        <v>-850</v>
      </c>
      <c r="F9" s="16">
        <v>-3000</v>
      </c>
      <c r="G9" s="16">
        <v>850</v>
      </c>
      <c r="H9" s="23">
        <v>1E+30</v>
      </c>
    </row>
    <row r="10" spans="1:8" x14ac:dyDescent="0.2">
      <c r="B10" s="16" t="s">
        <v>125</v>
      </c>
      <c r="C10" s="16" t="s">
        <v>126</v>
      </c>
      <c r="D10" s="16">
        <v>0</v>
      </c>
      <c r="E10" s="16">
        <v>-350</v>
      </c>
      <c r="F10" s="16">
        <v>-2000</v>
      </c>
      <c r="G10" s="16">
        <v>350</v>
      </c>
      <c r="H10" s="16">
        <v>1E+30</v>
      </c>
    </row>
    <row r="11" spans="1:8" x14ac:dyDescent="0.2">
      <c r="B11" s="16" t="s">
        <v>127</v>
      </c>
      <c r="C11" s="16" t="s">
        <v>128</v>
      </c>
      <c r="D11" s="16">
        <v>0.73333333333333339</v>
      </c>
      <c r="E11" s="16">
        <v>0</v>
      </c>
      <c r="F11" s="16">
        <v>2150</v>
      </c>
      <c r="G11" s="16">
        <v>99.999999999999474</v>
      </c>
      <c r="H11" s="16">
        <v>2000.0000000000005</v>
      </c>
    </row>
    <row r="12" spans="1:8" x14ac:dyDescent="0.2">
      <c r="B12" s="16" t="s">
        <v>129</v>
      </c>
      <c r="C12" s="16" t="s">
        <v>130</v>
      </c>
      <c r="D12" s="16">
        <v>0.53333333333333344</v>
      </c>
      <c r="E12" s="16">
        <v>0</v>
      </c>
      <c r="F12" s="16">
        <v>1650</v>
      </c>
      <c r="G12" s="16">
        <v>99.999999999999474</v>
      </c>
      <c r="H12" s="16">
        <v>1650</v>
      </c>
    </row>
    <row r="13" spans="1:8" x14ac:dyDescent="0.2">
      <c r="B13" s="16" t="s">
        <v>131</v>
      </c>
      <c r="C13" s="16" t="s">
        <v>132</v>
      </c>
      <c r="D13" s="16">
        <v>0</v>
      </c>
      <c r="E13" s="16">
        <v>-33.333333333333144</v>
      </c>
      <c r="F13" s="16">
        <v>1200</v>
      </c>
      <c r="G13" s="16">
        <v>33.333333333333144</v>
      </c>
      <c r="H13" s="16">
        <v>1E+30</v>
      </c>
    </row>
    <row r="14" spans="1:8" x14ac:dyDescent="0.2">
      <c r="B14" s="16" t="s">
        <v>133</v>
      </c>
      <c r="C14" s="16" t="s">
        <v>134</v>
      </c>
      <c r="D14" s="16">
        <v>0</v>
      </c>
      <c r="E14" s="16">
        <v>-833.33333333333348</v>
      </c>
      <c r="F14" s="16">
        <v>1000</v>
      </c>
      <c r="G14" s="16">
        <v>833.33333333333348</v>
      </c>
      <c r="H14" s="16">
        <v>1E+30</v>
      </c>
    </row>
    <row r="15" spans="1:8" x14ac:dyDescent="0.2">
      <c r="B15" s="16" t="s">
        <v>135</v>
      </c>
      <c r="C15" s="16" t="s">
        <v>136</v>
      </c>
      <c r="D15" s="16">
        <v>0</v>
      </c>
      <c r="E15" s="16">
        <v>-1133.3333333333333</v>
      </c>
      <c r="F15" s="16">
        <v>500</v>
      </c>
      <c r="G15" s="16">
        <v>1133.3333333333333</v>
      </c>
      <c r="H15" s="16">
        <v>1E+30</v>
      </c>
    </row>
    <row r="16" spans="1:8" ht="15.75" thickBot="1" x14ac:dyDescent="0.25">
      <c r="B16" s="14" t="s">
        <v>137</v>
      </c>
      <c r="C16" s="14" t="s">
        <v>138</v>
      </c>
      <c r="D16" s="14">
        <v>0.58333333333333326</v>
      </c>
      <c r="E16" s="14">
        <v>0</v>
      </c>
      <c r="F16" s="14">
        <v>1500</v>
      </c>
      <c r="G16" s="14">
        <v>1E+30</v>
      </c>
      <c r="H16" s="14">
        <v>19.999999999999886</v>
      </c>
    </row>
    <row r="18" spans="1:10" ht="15.75" thickBot="1" x14ac:dyDescent="0.25">
      <c r="A18" t="s">
        <v>23</v>
      </c>
    </row>
    <row r="19" spans="1:10" x14ac:dyDescent="0.2">
      <c r="B19" s="19"/>
      <c r="C19" s="19"/>
      <c r="D19" s="19" t="s">
        <v>43</v>
      </c>
      <c r="E19" s="19" t="s">
        <v>52</v>
      </c>
      <c r="F19" s="19" t="s">
        <v>54</v>
      </c>
      <c r="G19" s="19" t="s">
        <v>49</v>
      </c>
      <c r="H19" s="19" t="s">
        <v>49</v>
      </c>
    </row>
    <row r="20" spans="1:10" ht="15.75" thickBot="1" x14ac:dyDescent="0.25">
      <c r="B20" s="20" t="s">
        <v>20</v>
      </c>
      <c r="C20" s="20" t="s">
        <v>21</v>
      </c>
      <c r="D20" s="20" t="s">
        <v>44</v>
      </c>
      <c r="E20" s="20" t="s">
        <v>53</v>
      </c>
      <c r="F20" s="20" t="s">
        <v>55</v>
      </c>
      <c r="G20" s="20" t="s">
        <v>50</v>
      </c>
      <c r="H20" s="20" t="s">
        <v>51</v>
      </c>
    </row>
    <row r="21" spans="1:10" x14ac:dyDescent="0.2">
      <c r="B21" s="16" t="s">
        <v>139</v>
      </c>
      <c r="C21" s="16" t="s">
        <v>140</v>
      </c>
      <c r="D21" s="16">
        <v>0.34999999999999992</v>
      </c>
      <c r="E21" s="16">
        <v>1233.333333333333</v>
      </c>
      <c r="F21" s="21">
        <v>0.35</v>
      </c>
      <c r="G21" s="16">
        <v>1.600000000000001</v>
      </c>
      <c r="H21" s="16">
        <v>0.35</v>
      </c>
      <c r="J21" t="s">
        <v>157</v>
      </c>
    </row>
    <row r="22" spans="1:10" x14ac:dyDescent="0.2">
      <c r="B22" s="16" t="s">
        <v>143</v>
      </c>
      <c r="C22" s="16" t="s">
        <v>144</v>
      </c>
      <c r="D22" s="16">
        <v>0.85000000000000009</v>
      </c>
      <c r="E22" s="16">
        <v>2150</v>
      </c>
      <c r="F22" s="21">
        <v>0.85</v>
      </c>
      <c r="G22" s="16">
        <v>1E+30</v>
      </c>
      <c r="H22" s="16">
        <v>0.73333333333333339</v>
      </c>
      <c r="J22" t="s">
        <v>158</v>
      </c>
    </row>
    <row r="23" spans="1:10" ht="15.75" thickBot="1" x14ac:dyDescent="0.25">
      <c r="B23" s="14" t="s">
        <v>146</v>
      </c>
      <c r="C23" s="14" t="s">
        <v>147</v>
      </c>
      <c r="D23" s="14">
        <v>0.65000000000000013</v>
      </c>
      <c r="E23" s="14">
        <v>1650</v>
      </c>
      <c r="F23" s="22">
        <v>0.65</v>
      </c>
      <c r="G23" s="14">
        <v>1E+30</v>
      </c>
      <c r="H23" s="14">
        <v>0.53333333333333344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83FEB-A61F-48E3-84DE-8235A410C371}">
  <dimension ref="A1:J20"/>
  <sheetViews>
    <sheetView showGridLines="0" workbookViewId="0">
      <selection activeCell="K29" sqref="K29"/>
    </sheetView>
  </sheetViews>
  <sheetFormatPr defaultColWidth="10.76171875" defaultRowHeight="15" x14ac:dyDescent="0.2"/>
  <cols>
    <col min="1" max="1" width="2.28515625" customWidth="1"/>
    <col min="2" max="2" width="5.6484375" bestFit="1" customWidth="1"/>
    <col min="3" max="3" width="7.93359375" bestFit="1" customWidth="1"/>
    <col min="4" max="4" width="5.37890625" bestFit="1" customWidth="1"/>
    <col min="5" max="5" width="2.28515625" customWidth="1"/>
    <col min="6" max="6" width="11.97265625" bestFit="1" customWidth="1"/>
    <col min="7" max="7" width="9.28125" bestFit="1" customWidth="1"/>
    <col min="8" max="8" width="2.28515625" customWidth="1"/>
    <col min="9" max="9" width="12.64453125" bestFit="1" customWidth="1"/>
    <col min="10" max="10" width="9.28125" bestFit="1" customWidth="1"/>
  </cols>
  <sheetData>
    <row r="1" spans="1:10" x14ac:dyDescent="0.2">
      <c r="A1" s="6" t="s">
        <v>149</v>
      </c>
    </row>
    <row r="2" spans="1:10" x14ac:dyDescent="0.2">
      <c r="A2" s="6" t="s">
        <v>102</v>
      </c>
    </row>
    <row r="3" spans="1:10" x14ac:dyDescent="0.2">
      <c r="A3" s="6" t="s">
        <v>150</v>
      </c>
    </row>
    <row r="5" spans="1:10" ht="15.75" thickBot="1" x14ac:dyDescent="0.25"/>
    <row r="6" spans="1:10" x14ac:dyDescent="0.2">
      <c r="B6" s="19"/>
      <c r="C6" s="19" t="s">
        <v>47</v>
      </c>
      <c r="D6" s="19"/>
    </row>
    <row r="7" spans="1:10" ht="15.75" thickBot="1" x14ac:dyDescent="0.25">
      <c r="B7" s="20" t="s">
        <v>20</v>
      </c>
      <c r="C7" s="20" t="s">
        <v>21</v>
      </c>
      <c r="D7" s="20" t="s">
        <v>44</v>
      </c>
    </row>
    <row r="8" spans="1:10" ht="15.75" thickBot="1" x14ac:dyDescent="0.25">
      <c r="B8" s="14" t="s">
        <v>120</v>
      </c>
      <c r="C8" s="14" t="s">
        <v>121</v>
      </c>
      <c r="D8" s="17">
        <v>3331.666666666667</v>
      </c>
    </row>
    <row r="10" spans="1:10" ht="15.75" thickBot="1" x14ac:dyDescent="0.25"/>
    <row r="11" spans="1:10" x14ac:dyDescent="0.2">
      <c r="B11" s="19"/>
      <c r="C11" s="19" t="s">
        <v>151</v>
      </c>
      <c r="D11" s="19"/>
      <c r="F11" s="19" t="s">
        <v>152</v>
      </c>
      <c r="G11" s="19" t="s">
        <v>47</v>
      </c>
      <c r="I11" s="19" t="s">
        <v>155</v>
      </c>
      <c r="J11" s="19" t="s">
        <v>47</v>
      </c>
    </row>
    <row r="12" spans="1:10" ht="15.75" thickBot="1" x14ac:dyDescent="0.25">
      <c r="B12" s="20" t="s">
        <v>20</v>
      </c>
      <c r="C12" s="20" t="s">
        <v>21</v>
      </c>
      <c r="D12" s="20" t="s">
        <v>44</v>
      </c>
      <c r="F12" s="20" t="s">
        <v>153</v>
      </c>
      <c r="G12" s="20" t="s">
        <v>154</v>
      </c>
      <c r="I12" s="20" t="s">
        <v>153</v>
      </c>
      <c r="J12" s="20" t="s">
        <v>154</v>
      </c>
    </row>
    <row r="13" spans="1:10" x14ac:dyDescent="0.2">
      <c r="B13" s="16" t="s">
        <v>122</v>
      </c>
      <c r="C13" s="16" t="s">
        <v>123</v>
      </c>
      <c r="D13" s="18">
        <v>0</v>
      </c>
      <c r="F13" s="18">
        <v>1.1102230246251565E-16</v>
      </c>
      <c r="G13" s="18">
        <v>3331.666666666667</v>
      </c>
      <c r="I13" s="16" t="s">
        <v>156</v>
      </c>
      <c r="J13" s="16" t="s">
        <v>156</v>
      </c>
    </row>
    <row r="14" spans="1:10" x14ac:dyDescent="0.2">
      <c r="B14" s="16" t="s">
        <v>125</v>
      </c>
      <c r="C14" s="16" t="s">
        <v>126</v>
      </c>
      <c r="D14" s="18">
        <v>0</v>
      </c>
      <c r="F14" s="18">
        <v>1.1102230246251565E-16</v>
      </c>
      <c r="G14" s="18">
        <v>3331.666666666667</v>
      </c>
      <c r="I14" s="16" t="s">
        <v>156</v>
      </c>
      <c r="J14" s="16" t="s">
        <v>156</v>
      </c>
    </row>
    <row r="15" spans="1:10" x14ac:dyDescent="0.2">
      <c r="B15" s="16" t="s">
        <v>127</v>
      </c>
      <c r="C15" s="16" t="s">
        <v>128</v>
      </c>
      <c r="D15" s="18">
        <v>0.73333333333333339</v>
      </c>
      <c r="F15" s="18">
        <v>0</v>
      </c>
      <c r="G15" s="18">
        <v>1755</v>
      </c>
      <c r="I15" s="18">
        <v>0.73333333333333328</v>
      </c>
      <c r="J15" s="18">
        <v>3331.666666666667</v>
      </c>
    </row>
    <row r="16" spans="1:10" x14ac:dyDescent="0.2">
      <c r="B16" s="16" t="s">
        <v>129</v>
      </c>
      <c r="C16" s="16" t="s">
        <v>130</v>
      </c>
      <c r="D16" s="18">
        <v>0.53333333333333344</v>
      </c>
      <c r="F16" s="18">
        <v>0</v>
      </c>
      <c r="G16" s="18">
        <v>2451.6666666666665</v>
      </c>
      <c r="I16" s="18">
        <v>0.53333333333333333</v>
      </c>
      <c r="J16" s="18">
        <v>3331.666666666667</v>
      </c>
    </row>
    <row r="17" spans="2:10" x14ac:dyDescent="0.2">
      <c r="B17" s="16" t="s">
        <v>131</v>
      </c>
      <c r="C17" s="16" t="s">
        <v>132</v>
      </c>
      <c r="D17" s="18">
        <v>0</v>
      </c>
      <c r="F17" s="18">
        <v>0</v>
      </c>
      <c r="G17" s="18">
        <v>3331.666666666667</v>
      </c>
      <c r="I17" s="18">
        <v>5.5511151231257827E-17</v>
      </c>
      <c r="J17" s="18">
        <v>3331.666666666667</v>
      </c>
    </row>
    <row r="18" spans="2:10" x14ac:dyDescent="0.2">
      <c r="B18" s="16" t="s">
        <v>133</v>
      </c>
      <c r="C18" s="16" t="s">
        <v>134</v>
      </c>
      <c r="D18" s="18">
        <v>0</v>
      </c>
      <c r="F18" s="18">
        <v>0</v>
      </c>
      <c r="G18" s="18">
        <v>3331.666666666667</v>
      </c>
      <c r="I18" s="18">
        <v>-1.1102230246251565E-16</v>
      </c>
      <c r="J18" s="18">
        <v>3331.666666666667</v>
      </c>
    </row>
    <row r="19" spans="2:10" x14ac:dyDescent="0.2">
      <c r="B19" s="16" t="s">
        <v>135</v>
      </c>
      <c r="C19" s="16" t="s">
        <v>136</v>
      </c>
      <c r="D19" s="18">
        <v>0</v>
      </c>
      <c r="F19" s="18">
        <v>0</v>
      </c>
      <c r="G19" s="18">
        <v>3331.666666666667</v>
      </c>
      <c r="I19" s="18">
        <v>5.5511151231257827E-17</v>
      </c>
      <c r="J19" s="18">
        <v>3331.666666666667</v>
      </c>
    </row>
    <row r="20" spans="2:10" ht="15.75" thickBot="1" x14ac:dyDescent="0.25">
      <c r="B20" s="14" t="s">
        <v>137</v>
      </c>
      <c r="C20" s="14" t="s">
        <v>138</v>
      </c>
      <c r="D20" s="17">
        <v>0.58333333333333326</v>
      </c>
      <c r="F20" s="17">
        <v>0</v>
      </c>
      <c r="G20" s="17">
        <v>2456.666666666667</v>
      </c>
      <c r="I20" s="17">
        <v>0.58333333333333304</v>
      </c>
      <c r="J20" s="17">
        <v>3331.6666666666665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</vt:lpstr>
      <vt:lpstr>B</vt:lpstr>
      <vt:lpstr>C</vt:lpstr>
      <vt:lpstr>D</vt:lpstr>
      <vt:lpstr>E</vt:lpstr>
      <vt:lpstr>F</vt:lpstr>
      <vt:lpstr>Informe de respuestas 1</vt:lpstr>
      <vt:lpstr>Informe de sensibilidad 1</vt:lpstr>
      <vt:lpstr>Informe de límites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Eduardo Ascencio Rangel</dc:creator>
  <cp:lastModifiedBy>Daniel Alejandro Romero Duran</cp:lastModifiedBy>
  <dcterms:created xsi:type="dcterms:W3CDTF">2023-10-11T18:23:32Z</dcterms:created>
  <dcterms:modified xsi:type="dcterms:W3CDTF">2023-10-12T05:24:21Z</dcterms:modified>
</cp:coreProperties>
</file>