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4115" windowHeight="5460" activeTab="1"/>
  </bookViews>
  <sheets>
    <sheet name="Simplex" sheetId="1" r:id="rId1"/>
    <sheet name="Simplex-Solver" sheetId="2" r:id="rId2"/>
    <sheet name="Informe de respuestas 1" sheetId="4" r:id="rId3"/>
    <sheet name="Informe de confidencialidad 1" sheetId="5" r:id="rId4"/>
    <sheet name="Informe de límites 1" sheetId="6" r:id="rId5"/>
  </sheets>
  <definedNames>
    <definedName name="solver_adj" localSheetId="1" hidden="1">'Simplex-Solver'!$D$2:$E$2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'Simplex-Solver'!$C$3</definedName>
    <definedName name="solver_lhs2" localSheetId="1" hidden="1">'Simplex-Solver'!$C$4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'Simplex-Solver'!$C$2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'Simplex-Solver'!$D$3</definedName>
    <definedName name="solver_rhs2" localSheetId="1" hidden="1">'Simplex-Solver'!$D$4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4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C4" i="2" l="1"/>
  <c r="C3" i="2"/>
  <c r="C2" i="2"/>
  <c r="D60" i="1"/>
  <c r="D59" i="1"/>
  <c r="D52" i="1"/>
  <c r="D51" i="1"/>
  <c r="D43" i="1"/>
  <c r="E43" i="1"/>
  <c r="F43" i="1"/>
  <c r="C43" i="1"/>
  <c r="D42" i="1"/>
  <c r="E42" i="1"/>
  <c r="F42" i="1"/>
  <c r="C42" i="1"/>
  <c r="F41" i="1"/>
  <c r="D41" i="1"/>
  <c r="E41" i="1"/>
  <c r="C41" i="1"/>
  <c r="D35" i="1"/>
  <c r="E35" i="1"/>
  <c r="F35" i="1"/>
  <c r="C35" i="1"/>
  <c r="D34" i="1"/>
  <c r="E34" i="1"/>
  <c r="F34" i="1"/>
  <c r="C34" i="1"/>
  <c r="D33" i="1"/>
  <c r="E33" i="1"/>
  <c r="F33" i="1"/>
  <c r="C33" i="1"/>
  <c r="G26" i="1"/>
  <c r="G25" i="1"/>
  <c r="C28" i="1"/>
  <c r="C25" i="1"/>
  <c r="C24" i="1"/>
  <c r="D22" i="1"/>
  <c r="E22" i="1"/>
  <c r="F22" i="1"/>
  <c r="C22" i="1"/>
  <c r="D21" i="1"/>
  <c r="E21" i="1"/>
  <c r="F21" i="1"/>
  <c r="G21" i="1"/>
  <c r="C21" i="1"/>
  <c r="D19" i="1"/>
  <c r="E19" i="1"/>
  <c r="F19" i="1"/>
  <c r="G19" i="1"/>
  <c r="C19" i="1"/>
  <c r="D20" i="1"/>
  <c r="E20" i="1"/>
  <c r="F20" i="1"/>
  <c r="G20" i="1"/>
  <c r="C20" i="1"/>
  <c r="H15" i="1"/>
  <c r="H14" i="1"/>
  <c r="D17" i="1"/>
  <c r="E17" i="1"/>
  <c r="F17" i="1"/>
  <c r="C17" i="1"/>
  <c r="D16" i="1"/>
  <c r="E16" i="1"/>
  <c r="F16" i="1"/>
  <c r="G16" i="1"/>
  <c r="C16" i="1"/>
  <c r="D15" i="1"/>
  <c r="E15" i="1"/>
  <c r="F15" i="1"/>
  <c r="G15" i="1"/>
  <c r="C15" i="1"/>
  <c r="D14" i="1"/>
  <c r="E14" i="1"/>
  <c r="F14" i="1"/>
  <c r="G14" i="1"/>
  <c r="C14" i="1"/>
  <c r="H10" i="1"/>
  <c r="H9" i="1"/>
  <c r="D12" i="1"/>
  <c r="E12" i="1"/>
  <c r="F12" i="1"/>
  <c r="C12" i="1"/>
  <c r="D11" i="1"/>
  <c r="E11" i="1"/>
  <c r="F11" i="1"/>
  <c r="G11" i="1"/>
  <c r="C11" i="1"/>
</calcChain>
</file>

<file path=xl/sharedStrings.xml><?xml version="1.0" encoding="utf-8"?>
<sst xmlns="http://schemas.openxmlformats.org/spreadsheetml/2006/main" count="187" uniqueCount="109">
  <si>
    <t>Máx Z=2x+2y</t>
  </si>
  <si>
    <t>s.a</t>
  </si>
  <si>
    <t>r1:3x+2y&lt;=25</t>
  </si>
  <si>
    <t>r2: 4x+5y&lt;=35</t>
  </si>
  <si>
    <t>r3,r4: x,y&gt;=0</t>
  </si>
  <si>
    <t>3x+2y+h1=25</t>
  </si>
  <si>
    <t>4x+5y+h2=35</t>
  </si>
  <si>
    <t>Z=2x+2y+0h1+0h2</t>
  </si>
  <si>
    <t>Cj</t>
  </si>
  <si>
    <t>h1</t>
  </si>
  <si>
    <t>h2</t>
  </si>
  <si>
    <t>Zj</t>
  </si>
  <si>
    <t>Cj-Zj</t>
  </si>
  <si>
    <t>x</t>
  </si>
  <si>
    <t>y</t>
  </si>
  <si>
    <t>-4x+h2</t>
  </si>
  <si>
    <t>-2/3y+x</t>
  </si>
  <si>
    <t>x=</t>
  </si>
  <si>
    <t>y=</t>
  </si>
  <si>
    <t>h1=</t>
  </si>
  <si>
    <t>h2=</t>
  </si>
  <si>
    <t>Zj=</t>
  </si>
  <si>
    <t>Comprobando</t>
  </si>
  <si>
    <t>Análisis de sensiblidad</t>
  </si>
  <si>
    <t>Límite de variables</t>
  </si>
  <si>
    <t>Para x:</t>
  </si>
  <si>
    <t>(Cj-Zj)/x</t>
  </si>
  <si>
    <t>2-(2/5)&lt;=x&lt;=2+1</t>
  </si>
  <si>
    <t>8/5&lt;=x&lt;=3</t>
  </si>
  <si>
    <t>Para y:</t>
  </si>
  <si>
    <t>(Cj-Zj)/y</t>
  </si>
  <si>
    <t>2-(0.67)&lt;=y&lt;=2+0.5</t>
  </si>
  <si>
    <t>4/3&lt;=y&lt;=5/2</t>
  </si>
  <si>
    <t>Límites de restricciones</t>
  </si>
  <si>
    <t>Para r1:</t>
  </si>
  <si>
    <t>Vector solución</t>
  </si>
  <si>
    <t>Vector Sol/h1</t>
  </si>
  <si>
    <t>25-11&lt;=r1&lt;=25+5/4</t>
  </si>
  <si>
    <t>14&lt;=r1&lt;=105/4</t>
  </si>
  <si>
    <t>Para r2:</t>
  </si>
  <si>
    <t>Vector sol/h2</t>
  </si>
  <si>
    <t>35-5/3&lt;=r2&lt;=35+27 1/2</t>
  </si>
  <si>
    <t>100/3&lt;=r2&lt;=62 1/2</t>
  </si>
  <si>
    <t>Z</t>
  </si>
  <si>
    <t>Microsoft Excel 14.0 Informe de respuestas</t>
  </si>
  <si>
    <t>Hoja de cálculo: [Libro1]Simplex-Solver</t>
  </si>
  <si>
    <t>Informe creado: 09/10/2023 01:11:09 p. m.</t>
  </si>
  <si>
    <t>Resultado: Solver encontró una solución. Se cumplen todas las restricciones y condiciones óptimas.</t>
  </si>
  <si>
    <t>Motor de Solver</t>
  </si>
  <si>
    <t>Motor: Simplex LP</t>
  </si>
  <si>
    <t>Tiempo de la solución: 0.032 segundos.</t>
  </si>
  <si>
    <t>Iteraciones: 2 Subproblemas: 0</t>
  </si>
  <si>
    <t>Opciones de Solver</t>
  </si>
  <si>
    <t>Tiempo máximo Ilimitado,  Iteraciones Ilimitado, Precision 0.000001, Usar escala automática</t>
  </si>
  <si>
    <t>Máximo de subproblemas Ilimitado, Máximo de soluciones de enteros Ilimitado, Tolerancia de enteros 1%, Asumir no negativo</t>
  </si>
  <si>
    <t>Celda objetivo (Máx.)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</si>
  <si>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</si>
  <si>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</si>
  <si>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</si>
  <si>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</si>
  <si>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</si>
  <si>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</si>
  <si>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</si>
  <si>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</si>
  <si>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</si>
  <si>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</si>
  <si>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</si>
  <si>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$C$2</t>
  </si>
  <si>
    <t>s.a Z</t>
  </si>
  <si>
    <t>$D$2</t>
  </si>
  <si>
    <t>s.a x</t>
  </si>
  <si>
    <t>Continuar</t>
  </si>
  <si>
    <t>$E$2</t>
  </si>
  <si>
    <t>s.a y</t>
  </si>
  <si>
    <t>$C$3</t>
  </si>
  <si>
    <t>r1:3x+2y&lt;=25 Z</t>
  </si>
  <si>
    <t>$C$3&lt;=$D$3</t>
  </si>
  <si>
    <t>Vinculante</t>
  </si>
  <si>
    <t>$C$4</t>
  </si>
  <si>
    <t>r2: 4x+5y&lt;=35 Z</t>
  </si>
  <si>
    <t>$C$4&lt;=$D$4</t>
  </si>
  <si>
    <t>Microsoft Excel 14.0 Informe de confidencialidad</t>
  </si>
  <si>
    <t>Informe creado: 09/10/2023 01:11:10 p. m.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</si>
  <si>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</si>
  <si>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</si>
  <si>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</si>
  <si>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</si>
  <si>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</si>
  <si>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</si>
  <si>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</si>
  <si>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</si>
  <si>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</si>
  <si>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</si>
  <si>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</si>
  <si>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</si>
  <si>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</si>
  <si>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14.0 Informe de límites</t>
  </si>
  <si>
    <t>Variable</t>
  </si>
  <si>
    <t>Inferior</t>
  </si>
  <si>
    <t>Límite</t>
  </si>
  <si>
    <t>Resultado</t>
  </si>
  <si>
    <t>Superior</t>
  </si>
  <si>
    <t>2-0.4&lt;=x&lt;=2+1</t>
  </si>
  <si>
    <t>2-0.67&lt;=y&lt;=2+0.5</t>
  </si>
  <si>
    <t>25-11&lt;=r1&lt;=25+1.25</t>
  </si>
  <si>
    <t>35-1.67&lt;=r2&lt;=35+27.5</t>
  </si>
  <si>
    <t>100/3&lt;=r2&lt;=125/2</t>
  </si>
  <si>
    <t>=h1</t>
  </si>
  <si>
    <t>=h2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</si>
</sst>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/>
    <xf numFmtId="0" fontId="0" fillId="0" borderId="0" xfId="0" quotePrefix="1"/>
    <xf numFmtId="164" fontId="0" fillId="3" borderId="0" xfId="0" applyNumberFormat="1" applyFill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1" fillId="3" borderId="0" xfId="0" applyFont="1" applyFill="1"/>
    <xf numFmtId="0" fontId="0" fillId="0" borderId="0" xfId="0" applyNumberFormat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164" fontId="0" fillId="0" borderId="5" xfId="0" applyNumberFormat="1" applyFill="1" applyBorder="1" applyAlignment="1"/>
    <xf numFmtId="164" fontId="0" fillId="0" borderId="6" xfId="0" applyNumberFormat="1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6" xfId="0" applyNumberFormat="1" applyFont="1" applyFill="1" applyBorder="1" applyAlignment="1"/>
    <xf numFmtId="164" fontId="1" fillId="3" borderId="5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0" xfId="0" quotePrefix="1" applyFont="1" applyAlignment="1">
      <alignment horizontal="center"/>
    </xf>
    <xf numFmtId="0" fontId="1" fillId="0" borderId="0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zoomScale="175" zoomScaleNormal="175" workbookViewId="0"/>
  </sheetViews>
  <sheetFormatPr baseColWidth="10" defaultRowHeight="15" x14ac:dyDescent="0.25"/>
  <sheetData>
    <row r="1" spans="1:8" x14ac:dyDescent="0.25">
      <c r="A1" t="s">
        <v>0</v>
      </c>
      <c r="C1" t="s">
        <v>7</v>
      </c>
    </row>
    <row r="2" spans="1:8" x14ac:dyDescent="0.25">
      <c r="A2" t="s">
        <v>1</v>
      </c>
    </row>
    <row r="3" spans="1:8" x14ac:dyDescent="0.25">
      <c r="A3" t="s">
        <v>2</v>
      </c>
      <c r="C3" t="s">
        <v>5</v>
      </c>
    </row>
    <row r="4" spans="1:8" x14ac:dyDescent="0.25">
      <c r="A4" t="s">
        <v>3</v>
      </c>
      <c r="C4" t="s">
        <v>6</v>
      </c>
    </row>
    <row r="5" spans="1:8" x14ac:dyDescent="0.25">
      <c r="A5" t="s">
        <v>4</v>
      </c>
    </row>
    <row r="7" spans="1:8" x14ac:dyDescent="0.25">
      <c r="B7" s="3" t="s">
        <v>8</v>
      </c>
      <c r="C7" s="3">
        <v>2</v>
      </c>
      <c r="D7" s="3">
        <v>2</v>
      </c>
      <c r="E7" s="3">
        <v>0</v>
      </c>
      <c r="F7" s="3">
        <v>0</v>
      </c>
    </row>
    <row r="8" spans="1:8" x14ac:dyDescent="0.25">
      <c r="B8" s="1"/>
      <c r="C8" s="2" t="s">
        <v>13</v>
      </c>
      <c r="D8" s="2" t="s">
        <v>14</v>
      </c>
      <c r="E8" s="2" t="s">
        <v>9</v>
      </c>
      <c r="F8" s="2" t="s">
        <v>10</v>
      </c>
    </row>
    <row r="9" spans="1:8" x14ac:dyDescent="0.25">
      <c r="B9" s="3" t="s">
        <v>9</v>
      </c>
      <c r="C9" s="4">
        <v>3</v>
      </c>
      <c r="D9" s="4">
        <v>2</v>
      </c>
      <c r="E9" s="4">
        <v>1</v>
      </c>
      <c r="F9" s="4">
        <v>0</v>
      </c>
      <c r="G9" s="4">
        <v>25</v>
      </c>
      <c r="H9">
        <f>G9/C9</f>
        <v>8.3333333333333339</v>
      </c>
    </row>
    <row r="10" spans="1:8" x14ac:dyDescent="0.25">
      <c r="B10" s="3" t="s">
        <v>10</v>
      </c>
      <c r="C10" s="4">
        <v>4</v>
      </c>
      <c r="D10" s="1">
        <v>5</v>
      </c>
      <c r="E10" s="1">
        <v>0</v>
      </c>
      <c r="F10" s="1">
        <v>1</v>
      </c>
      <c r="G10" s="1">
        <v>35</v>
      </c>
      <c r="H10">
        <f>G10/C10</f>
        <v>8.75</v>
      </c>
    </row>
    <row r="11" spans="1:8" x14ac:dyDescent="0.25">
      <c r="B11" s="3" t="s">
        <v>11</v>
      </c>
      <c r="C11" s="4">
        <f>0</f>
        <v>0</v>
      </c>
      <c r="D11" s="1">
        <f>0</f>
        <v>0</v>
      </c>
      <c r="E11" s="1">
        <f>0</f>
        <v>0</v>
      </c>
      <c r="F11" s="1">
        <f>0</f>
        <v>0</v>
      </c>
      <c r="G11" s="1">
        <f>0</f>
        <v>0</v>
      </c>
    </row>
    <row r="12" spans="1:8" x14ac:dyDescent="0.25">
      <c r="B12" s="3" t="s">
        <v>12</v>
      </c>
      <c r="C12" s="4">
        <f>C7</f>
        <v>2</v>
      </c>
      <c r="D12" s="1">
        <f t="shared" ref="D12:F12" si="0">D7</f>
        <v>2</v>
      </c>
      <c r="E12" s="1">
        <f t="shared" si="0"/>
        <v>0</v>
      </c>
      <c r="F12" s="1">
        <f t="shared" si="0"/>
        <v>0</v>
      </c>
    </row>
    <row r="14" spans="1:8" x14ac:dyDescent="0.25">
      <c r="B14" s="3" t="s">
        <v>13</v>
      </c>
      <c r="C14" s="5">
        <f>C9/3</f>
        <v>1</v>
      </c>
      <c r="D14" s="7">
        <f t="shared" ref="D14:G14" si="1">D9/3</f>
        <v>0.66666666666666663</v>
      </c>
      <c r="E14" s="5">
        <f t="shared" si="1"/>
        <v>0.33333333333333331</v>
      </c>
      <c r="F14" s="5">
        <f t="shared" si="1"/>
        <v>0</v>
      </c>
      <c r="G14" s="5">
        <f t="shared" si="1"/>
        <v>8.3333333333333339</v>
      </c>
      <c r="H14" s="5">
        <f>G14/D14</f>
        <v>12.500000000000002</v>
      </c>
    </row>
    <row r="15" spans="1:8" x14ac:dyDescent="0.25">
      <c r="A15" s="6" t="s">
        <v>15</v>
      </c>
      <c r="B15" s="3" t="s">
        <v>10</v>
      </c>
      <c r="C15" s="7">
        <f>-4*C14+C10</f>
        <v>0</v>
      </c>
      <c r="D15" s="7">
        <f t="shared" ref="D15:G15" si="2">-4*D14+D10</f>
        <v>2.3333333333333335</v>
      </c>
      <c r="E15" s="7">
        <f t="shared" si="2"/>
        <v>-1.3333333333333333</v>
      </c>
      <c r="F15" s="7">
        <f t="shared" si="2"/>
        <v>1</v>
      </c>
      <c r="G15" s="7">
        <f t="shared" si="2"/>
        <v>1.6666666666666643</v>
      </c>
      <c r="H15" s="5">
        <f>G15/D15</f>
        <v>0.71428571428571319</v>
      </c>
    </row>
    <row r="16" spans="1:8" x14ac:dyDescent="0.25">
      <c r="B16" s="3" t="s">
        <v>11</v>
      </c>
      <c r="C16" s="5">
        <f>2*C14</f>
        <v>2</v>
      </c>
      <c r="D16" s="7">
        <f t="shared" ref="D16:G16" si="3">2*D14</f>
        <v>1.3333333333333333</v>
      </c>
      <c r="E16" s="5">
        <f t="shared" si="3"/>
        <v>0.66666666666666663</v>
      </c>
      <c r="F16" s="5">
        <f t="shared" si="3"/>
        <v>0</v>
      </c>
      <c r="G16" s="5">
        <f t="shared" si="3"/>
        <v>16.666666666666668</v>
      </c>
    </row>
    <row r="17" spans="1:7" x14ac:dyDescent="0.25">
      <c r="B17" s="3" t="s">
        <v>12</v>
      </c>
      <c r="C17" s="5">
        <f>C7-C16</f>
        <v>0</v>
      </c>
      <c r="D17" s="7">
        <f t="shared" ref="D17:F17" si="4">D7-D16</f>
        <v>0.66666666666666674</v>
      </c>
      <c r="E17" s="5">
        <f t="shared" si="4"/>
        <v>-0.66666666666666663</v>
      </c>
      <c r="F17" s="5">
        <f t="shared" si="4"/>
        <v>0</v>
      </c>
      <c r="G17" s="5"/>
    </row>
    <row r="19" spans="1:7" x14ac:dyDescent="0.25">
      <c r="A19" s="6" t="s">
        <v>16</v>
      </c>
      <c r="B19" s="3" t="s">
        <v>13</v>
      </c>
      <c r="C19" s="5">
        <f>-2/3*C20+C14</f>
        <v>1</v>
      </c>
      <c r="D19" s="5">
        <f t="shared" ref="D19:G19" si="5">-2/3*D20+D14</f>
        <v>0</v>
      </c>
      <c r="E19" s="5">
        <f t="shared" si="5"/>
        <v>0.71428571428571419</v>
      </c>
      <c r="F19" s="5">
        <f t="shared" si="5"/>
        <v>-0.2857142857142857</v>
      </c>
      <c r="G19" s="5">
        <f t="shared" si="5"/>
        <v>7.8571428571428585</v>
      </c>
    </row>
    <row r="20" spans="1:7" x14ac:dyDescent="0.25">
      <c r="B20" s="3" t="s">
        <v>14</v>
      </c>
      <c r="C20" s="5">
        <f>3/7*C15</f>
        <v>0</v>
      </c>
      <c r="D20" s="5">
        <f t="shared" ref="D20:G20" si="6">3/7*D15</f>
        <v>1</v>
      </c>
      <c r="E20" s="5">
        <f t="shared" si="6"/>
        <v>-0.5714285714285714</v>
      </c>
      <c r="F20" s="5">
        <f t="shared" si="6"/>
        <v>0.42857142857142855</v>
      </c>
      <c r="G20" s="5">
        <f t="shared" si="6"/>
        <v>0.71428571428571319</v>
      </c>
    </row>
    <row r="21" spans="1:7" x14ac:dyDescent="0.25">
      <c r="B21" s="3" t="s">
        <v>11</v>
      </c>
      <c r="C21" s="5">
        <f>2*C19+2*C20</f>
        <v>2</v>
      </c>
      <c r="D21" s="5">
        <f t="shared" ref="D21:G21" si="7">2*D19+2*D20</f>
        <v>2</v>
      </c>
      <c r="E21" s="5">
        <f t="shared" si="7"/>
        <v>0.28571428571428559</v>
      </c>
      <c r="F21" s="5">
        <f t="shared" si="7"/>
        <v>0.2857142857142857</v>
      </c>
      <c r="G21" s="5">
        <f t="shared" si="7"/>
        <v>17.142857142857142</v>
      </c>
    </row>
    <row r="22" spans="1:7" x14ac:dyDescent="0.25">
      <c r="B22" s="3" t="s">
        <v>12</v>
      </c>
      <c r="C22" s="5">
        <f>C7-C21</f>
        <v>0</v>
      </c>
      <c r="D22" s="5">
        <f t="shared" ref="D22:F22" si="8">D7-D21</f>
        <v>0</v>
      </c>
      <c r="E22" s="5">
        <f t="shared" si="8"/>
        <v>-0.28571428571428559</v>
      </c>
      <c r="F22" s="5">
        <f t="shared" si="8"/>
        <v>-0.2857142857142857</v>
      </c>
    </row>
    <row r="24" spans="1:7" x14ac:dyDescent="0.25">
      <c r="B24" s="8" t="s">
        <v>17</v>
      </c>
      <c r="C24" s="9">
        <f>G19</f>
        <v>7.8571428571428585</v>
      </c>
      <c r="E24" s="11" t="s">
        <v>22</v>
      </c>
    </row>
    <row r="25" spans="1:7" x14ac:dyDescent="0.25">
      <c r="B25" s="8" t="s">
        <v>18</v>
      </c>
      <c r="C25" s="9">
        <f>G20</f>
        <v>0.71428571428571319</v>
      </c>
      <c r="E25" t="s">
        <v>5</v>
      </c>
      <c r="G25" s="5">
        <f>3*C24+2*C25+C26</f>
        <v>25.000000000000004</v>
      </c>
    </row>
    <row r="26" spans="1:7" x14ac:dyDescent="0.25">
      <c r="B26" s="8" t="s">
        <v>19</v>
      </c>
      <c r="C26" s="10">
        <v>0</v>
      </c>
      <c r="E26" t="s">
        <v>6</v>
      </c>
      <c r="G26" s="5">
        <f>4*C24+5*C25+C27</f>
        <v>35</v>
      </c>
    </row>
    <row r="27" spans="1:7" x14ac:dyDescent="0.25">
      <c r="B27" s="8" t="s">
        <v>20</v>
      </c>
      <c r="C27" s="10">
        <v>0</v>
      </c>
    </row>
    <row r="28" spans="1:7" x14ac:dyDescent="0.25">
      <c r="B28" s="8" t="s">
        <v>21</v>
      </c>
      <c r="C28" s="9">
        <f>G21</f>
        <v>17.142857142857142</v>
      </c>
    </row>
    <row r="30" spans="1:7" x14ac:dyDescent="0.25">
      <c r="A30" s="11" t="s">
        <v>23</v>
      </c>
      <c r="B30" s="11"/>
    </row>
    <row r="31" spans="1:7" x14ac:dyDescent="0.25">
      <c r="A31" s="11" t="s">
        <v>24</v>
      </c>
      <c r="B31" s="11"/>
    </row>
    <row r="32" spans="1:7" x14ac:dyDescent="0.25">
      <c r="A32" s="12" t="s">
        <v>25</v>
      </c>
    </row>
    <row r="33" spans="1:6" x14ac:dyDescent="0.25">
      <c r="B33" s="3" t="s">
        <v>12</v>
      </c>
      <c r="C33" s="5">
        <f>C22</f>
        <v>0</v>
      </c>
      <c r="D33" s="5">
        <f t="shared" ref="D33:F33" si="9">D22</f>
        <v>0</v>
      </c>
      <c r="E33" s="5">
        <f t="shared" si="9"/>
        <v>-0.28571428571428559</v>
      </c>
      <c r="F33" s="5">
        <f t="shared" si="9"/>
        <v>-0.2857142857142857</v>
      </c>
    </row>
    <row r="34" spans="1:6" x14ac:dyDescent="0.25">
      <c r="B34" s="3" t="s">
        <v>13</v>
      </c>
      <c r="C34" s="5">
        <f>C19:F19</f>
        <v>1</v>
      </c>
      <c r="D34" s="5">
        <f t="shared" ref="D34:F34" si="10">D19:G19</f>
        <v>0</v>
      </c>
      <c r="E34" s="5">
        <f t="shared" si="10"/>
        <v>0.71428571428571419</v>
      </c>
      <c r="F34" s="5">
        <f t="shared" si="10"/>
        <v>-0.2857142857142857</v>
      </c>
    </row>
    <row r="35" spans="1:6" x14ac:dyDescent="0.25">
      <c r="B35" s="3" t="s">
        <v>26</v>
      </c>
      <c r="C35" s="5">
        <f>C33/C34</f>
        <v>0</v>
      </c>
      <c r="D35" s="5" t="e">
        <f t="shared" ref="D35:F35" si="11">D33/D34</f>
        <v>#DIV/0!</v>
      </c>
      <c r="E35" s="5">
        <f t="shared" si="11"/>
        <v>-0.39999999999999986</v>
      </c>
      <c r="F35" s="5">
        <f t="shared" si="11"/>
        <v>1</v>
      </c>
    </row>
    <row r="37" spans="1:6" x14ac:dyDescent="0.25">
      <c r="B37" s="3" t="s">
        <v>27</v>
      </c>
    </row>
    <row r="38" spans="1:6" x14ac:dyDescent="0.25">
      <c r="B38" s="26" t="s">
        <v>28</v>
      </c>
    </row>
    <row r="40" spans="1:6" x14ac:dyDescent="0.25">
      <c r="A40" s="12" t="s">
        <v>29</v>
      </c>
    </row>
    <row r="41" spans="1:6" x14ac:dyDescent="0.25">
      <c r="B41" s="3" t="s">
        <v>12</v>
      </c>
      <c r="C41" s="5">
        <f>C33</f>
        <v>0</v>
      </c>
      <c r="D41" s="5">
        <f t="shared" ref="D41:E41" si="12">D33</f>
        <v>0</v>
      </c>
      <c r="E41" s="5">
        <f t="shared" si="12"/>
        <v>-0.28571428571428559</v>
      </c>
      <c r="F41" s="5">
        <f>F33</f>
        <v>-0.2857142857142857</v>
      </c>
    </row>
    <row r="42" spans="1:6" x14ac:dyDescent="0.25">
      <c r="B42" s="3" t="s">
        <v>14</v>
      </c>
      <c r="C42" s="5">
        <f>C20</f>
        <v>0</v>
      </c>
      <c r="D42" s="5">
        <f t="shared" ref="D42:F42" si="13">D20</f>
        <v>1</v>
      </c>
      <c r="E42" s="5">
        <f t="shared" si="13"/>
        <v>-0.5714285714285714</v>
      </c>
      <c r="F42" s="5">
        <f t="shared" si="13"/>
        <v>0.42857142857142855</v>
      </c>
    </row>
    <row r="43" spans="1:6" x14ac:dyDescent="0.25">
      <c r="B43" s="3" t="s">
        <v>30</v>
      </c>
      <c r="C43" s="13" t="e">
        <f>C41/C42</f>
        <v>#DIV/0!</v>
      </c>
      <c r="D43" s="13">
        <f t="shared" ref="D43:F43" si="14">D41/D42</f>
        <v>0</v>
      </c>
      <c r="E43" s="13">
        <f t="shared" si="14"/>
        <v>0.49999999999999978</v>
      </c>
      <c r="F43" s="13">
        <f t="shared" si="14"/>
        <v>-0.66666666666666663</v>
      </c>
    </row>
    <row r="45" spans="1:6" x14ac:dyDescent="0.25">
      <c r="B45" s="3" t="s">
        <v>31</v>
      </c>
    </row>
    <row r="46" spans="1:6" x14ac:dyDescent="0.25">
      <c r="B46" s="26" t="s">
        <v>32</v>
      </c>
    </row>
    <row r="48" spans="1:6" x14ac:dyDescent="0.25">
      <c r="A48" t="s">
        <v>33</v>
      </c>
    </row>
    <row r="49" spans="1:4" x14ac:dyDescent="0.25">
      <c r="A49" s="14" t="s">
        <v>34</v>
      </c>
    </row>
    <row r="50" spans="1:4" x14ac:dyDescent="0.25">
      <c r="B50" t="s">
        <v>35</v>
      </c>
      <c r="C50" s="1" t="s">
        <v>9</v>
      </c>
      <c r="D50" t="s">
        <v>36</v>
      </c>
    </row>
    <row r="51" spans="1:4" x14ac:dyDescent="0.25">
      <c r="B51" s="5">
        <v>7.8571428571428585</v>
      </c>
      <c r="C51" s="5">
        <v>0.71428571428571419</v>
      </c>
      <c r="D51" s="5">
        <f>B51/C51</f>
        <v>11.000000000000004</v>
      </c>
    </row>
    <row r="52" spans="1:4" x14ac:dyDescent="0.25">
      <c r="B52" s="5">
        <v>0.71428571428571319</v>
      </c>
      <c r="C52" s="5">
        <v>-0.5714285714285714</v>
      </c>
      <c r="D52" s="5">
        <f>B52/C52</f>
        <v>-1.2499999999999982</v>
      </c>
    </row>
    <row r="54" spans="1:4" x14ac:dyDescent="0.25">
      <c r="B54" t="s">
        <v>37</v>
      </c>
    </row>
    <row r="55" spans="1:4" x14ac:dyDescent="0.25">
      <c r="B55" s="12" t="s">
        <v>38</v>
      </c>
      <c r="C55" s="14"/>
    </row>
    <row r="57" spans="1:4" x14ac:dyDescent="0.25">
      <c r="A57" s="14" t="s">
        <v>39</v>
      </c>
    </row>
    <row r="58" spans="1:4" x14ac:dyDescent="0.25">
      <c r="B58" t="s">
        <v>35</v>
      </c>
      <c r="C58" s="1" t="s">
        <v>10</v>
      </c>
      <c r="D58" t="s">
        <v>40</v>
      </c>
    </row>
    <row r="59" spans="1:4" x14ac:dyDescent="0.25">
      <c r="B59" s="5">
        <v>7.8571428571428585</v>
      </c>
      <c r="C59" s="5">
        <v>-0.2857142857142857</v>
      </c>
      <c r="D59" s="5">
        <f>B59/C59</f>
        <v>-27.500000000000007</v>
      </c>
    </row>
    <row r="60" spans="1:4" x14ac:dyDescent="0.25">
      <c r="B60" s="5">
        <v>0.71428571428571319</v>
      </c>
      <c r="C60" s="5">
        <v>0.42857142857142855</v>
      </c>
      <c r="D60" s="5">
        <f>B60/C60</f>
        <v>1.6666666666666643</v>
      </c>
    </row>
    <row r="62" spans="1:4" x14ac:dyDescent="0.25">
      <c r="B62" t="s">
        <v>41</v>
      </c>
    </row>
    <row r="63" spans="1:4" x14ac:dyDescent="0.25">
      <c r="B63" s="12" t="s">
        <v>42</v>
      </c>
      <c r="C63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190" zoomScaleNormal="190" workbookViewId="0">
      <selection activeCell="C2" sqref="C2"/>
    </sheetView>
  </sheetViews>
  <sheetFormatPr baseColWidth="10" defaultRowHeight="15" x14ac:dyDescent="0.25"/>
  <cols>
    <col min="3" max="3" width="10.7109375" bestFit="1" customWidth="1"/>
    <col min="4" max="4" width="9.5703125" bestFit="1" customWidth="1"/>
  </cols>
  <sheetData>
    <row r="1" spans="1:5" x14ac:dyDescent="0.25">
      <c r="A1" t="s">
        <v>0</v>
      </c>
      <c r="C1" s="15" t="s">
        <v>43</v>
      </c>
      <c r="D1" s="15" t="s">
        <v>13</v>
      </c>
      <c r="E1" s="15" t="s">
        <v>14</v>
      </c>
    </row>
    <row r="2" spans="1:5" x14ac:dyDescent="0.25">
      <c r="A2" t="s">
        <v>1</v>
      </c>
      <c r="C2" s="16">
        <f>2*D2+2*E2</f>
        <v>17.142857142857142</v>
      </c>
      <c r="D2" s="16">
        <v>7.857142857142855</v>
      </c>
      <c r="E2" s="16">
        <v>0.7142857142857163</v>
      </c>
    </row>
    <row r="3" spans="1:5" x14ac:dyDescent="0.25">
      <c r="A3" t="s">
        <v>2</v>
      </c>
      <c r="C3" s="1">
        <f>3*D2+2*E2</f>
        <v>25</v>
      </c>
      <c r="D3" s="1">
        <v>25</v>
      </c>
    </row>
    <row r="4" spans="1:5" x14ac:dyDescent="0.25">
      <c r="A4" t="s">
        <v>3</v>
      </c>
      <c r="C4" s="1">
        <f>4*D2+5*E2</f>
        <v>35</v>
      </c>
      <c r="D4" s="1">
        <v>35</v>
      </c>
    </row>
    <row r="5" spans="1:5" x14ac:dyDescent="0.25">
      <c r="A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zoomScale="160" zoomScaleNormal="160" workbookViewId="0"/>
  </sheetViews>
  <sheetFormatPr baseColWidth="10" defaultRowHeight="15" x14ac:dyDescent="0.25"/>
  <cols>
    <col min="1" max="1" width="2.28515625" customWidth="1"/>
    <col min="2" max="2" width="6" customWidth="1"/>
    <col min="3" max="3" width="14.140625" customWidth="1"/>
    <col min="4" max="4" width="15.5703125" bestFit="1" customWidth="1"/>
    <col min="5" max="5" width="11.42578125" customWidth="1"/>
    <col min="6" max="6" width="10.5703125" customWidth="1"/>
    <col min="7" max="7" width="8" customWidth="1"/>
  </cols>
  <sheetData>
    <row r="1" spans="1:5" x14ac:dyDescent="0.25">
      <c r="A1" s="11" t="s">
        <v>44</v>
      </c>
    </row>
    <row r="2" spans="1:5" x14ac:dyDescent="0.25">
      <c r="A2" s="11" t="s">
        <v>45</v>
      </c>
    </row>
    <row r="3" spans="1:5" x14ac:dyDescent="0.25">
      <c r="A3" s="11" t="s">
        <v>46</v>
      </c>
    </row>
    <row r="4" spans="1:5" x14ac:dyDescent="0.25">
      <c r="A4" s="11" t="s">
        <v>47</v>
      </c>
    </row>
    <row r="5" spans="1:5" x14ac:dyDescent="0.25">
      <c r="A5" s="11" t="s">
        <v>48</v>
      </c>
    </row>
    <row r="6" spans="1:5" x14ac:dyDescent="0.25">
      <c r="A6" s="11"/>
      <c r="B6" t="s">
        <v>49</v>
      </c>
    </row>
    <row r="7" spans="1:5" x14ac:dyDescent="0.25">
      <c r="A7" s="11"/>
      <c r="B7" t="s">
        <v>50</v>
      </c>
    </row>
    <row r="8" spans="1:5" x14ac:dyDescent="0.25">
      <c r="A8" s="11"/>
      <c r="B8" t="s">
        <v>51</v>
      </c>
    </row>
    <row r="9" spans="1:5" x14ac:dyDescent="0.25">
      <c r="A9" s="11" t="s">
        <v>52</v>
      </c>
    </row>
    <row r="10" spans="1:5" x14ac:dyDescent="0.25">
      <c r="B10" t="s">
        <v>53</v>
      </c>
    </row>
    <row r="11" spans="1:5" x14ac:dyDescent="0.25">
      <c r="B11" t="s">
        <v>54</v>
      </c>
    </row>
    <row r="14" spans="1:5" ht="15.75" thickBot="1" x14ac:dyDescent="0.3">
      <c r="A14" t="s">
        <v>55</v>
      </c>
    </row>
    <row r="15" spans="1:5" ht="15.75" thickBot="1" x14ac:dyDescent="0.3">
      <c r="B15" s="18" t="s">
        <v>56</v>
      </c>
      <c r="C15" s="18" t="s">
        <v>57</v>
      </c>
      <c r="D15" s="18" t="s">
        <v>58</v>
      </c>
      <c r="E15" s="18" t="s">
        <v>59</v>
      </c>
    </row>
    <row r="16" spans="1:5" ht="15.75" thickBot="1" x14ac:dyDescent="0.3">
      <c r="B16" s="17" t="s">
        <v>67</v>
      </c>
      <c r="C16" s="17" t="s">
        <v>68</v>
      </c>
      <c r="D16" s="20">
        <v>17.142857142857142</v>
      </c>
      <c r="E16" s="20">
        <v>17.142857142857142</v>
      </c>
    </row>
    <row r="19" spans="1:8" ht="15.75" thickBot="1" x14ac:dyDescent="0.3">
      <c r="A19" t="s">
        <v>60</v>
      </c>
    </row>
    <row r="20" spans="1:8" ht="15.75" thickBot="1" x14ac:dyDescent="0.3">
      <c r="B20" s="18" t="s">
        <v>56</v>
      </c>
      <c r="C20" s="18" t="s">
        <v>57</v>
      </c>
      <c r="D20" s="18" t="s">
        <v>58</v>
      </c>
      <c r="E20" s="18" t="s">
        <v>59</v>
      </c>
      <c r="F20" s="18" t="s">
        <v>61</v>
      </c>
    </row>
    <row r="21" spans="1:8" x14ac:dyDescent="0.25">
      <c r="B21" s="19" t="s">
        <v>69</v>
      </c>
      <c r="C21" s="19" t="s">
        <v>70</v>
      </c>
      <c r="D21" s="21">
        <v>7.857142857142855</v>
      </c>
      <c r="E21" s="21">
        <v>7.857142857142855</v>
      </c>
      <c r="F21" s="19" t="s">
        <v>71</v>
      </c>
    </row>
    <row r="22" spans="1:8" ht="15.75" thickBot="1" x14ac:dyDescent="0.3">
      <c r="B22" s="17" t="s">
        <v>72</v>
      </c>
      <c r="C22" s="17" t="s">
        <v>73</v>
      </c>
      <c r="D22" s="20">
        <v>0.7142857142857163</v>
      </c>
      <c r="E22" s="20">
        <v>0.7142857142857163</v>
      </c>
      <c r="F22" s="17" t="s">
        <v>71</v>
      </c>
    </row>
    <row r="25" spans="1:8" ht="15.75" thickBot="1" x14ac:dyDescent="0.3">
      <c r="A25" t="s">
        <v>62</v>
      </c>
    </row>
    <row r="26" spans="1:8" ht="15.75" thickBot="1" x14ac:dyDescent="0.3">
      <c r="B26" s="18" t="s">
        <v>56</v>
      </c>
      <c r="C26" s="18" t="s">
        <v>57</v>
      </c>
      <c r="D26" s="18" t="s">
        <v>63</v>
      </c>
      <c r="E26" s="18" t="s">
        <v>64</v>
      </c>
      <c r="F26" s="18" t="s">
        <v>65</v>
      </c>
      <c r="G26" s="24" t="s">
        <v>66</v>
      </c>
    </row>
    <row r="27" spans="1:8" x14ac:dyDescent="0.25">
      <c r="B27" s="19" t="s">
        <v>74</v>
      </c>
      <c r="C27" s="19" t="s">
        <v>75</v>
      </c>
      <c r="D27" s="22">
        <v>25</v>
      </c>
      <c r="E27" s="19" t="s">
        <v>76</v>
      </c>
      <c r="F27" s="19" t="s">
        <v>77</v>
      </c>
      <c r="G27" s="29">
        <v>0</v>
      </c>
      <c r="H27" s="30" t="s">
        <v>107</v>
      </c>
    </row>
    <row r="28" spans="1:8" ht="15.75" thickBot="1" x14ac:dyDescent="0.3">
      <c r="B28" s="17" t="s">
        <v>78</v>
      </c>
      <c r="C28" s="17" t="s">
        <v>79</v>
      </c>
      <c r="D28" s="23">
        <v>35</v>
      </c>
      <c r="E28" s="17" t="s">
        <v>80</v>
      </c>
      <c r="F28" s="17" t="s">
        <v>77</v>
      </c>
      <c r="G28" s="29">
        <v>0</v>
      </c>
      <c r="H28" s="31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zoomScale="145" zoomScaleNormal="145" workbookViewId="0"/>
  </sheetViews>
  <sheetFormatPr baseColWidth="10" defaultRowHeight="15" x14ac:dyDescent="0.25"/>
  <cols>
    <col min="1" max="1" width="2.28515625" customWidth="1"/>
    <col min="2" max="2" width="6" customWidth="1"/>
    <col min="3" max="3" width="14.140625" bestFit="1" customWidth="1"/>
    <col min="4" max="5" width="12" bestFit="1" customWidth="1"/>
    <col min="6" max="6" width="12.85546875" customWidth="1"/>
    <col min="7" max="7" width="10.5703125" customWidth="1"/>
    <col min="8" max="8" width="12" bestFit="1" customWidth="1"/>
  </cols>
  <sheetData>
    <row r="1" spans="1:13" x14ac:dyDescent="0.25">
      <c r="A1" s="11" t="s">
        <v>81</v>
      </c>
    </row>
    <row r="2" spans="1:13" x14ac:dyDescent="0.25">
      <c r="A2" s="11" t="s">
        <v>45</v>
      </c>
    </row>
    <row r="3" spans="1:13" x14ac:dyDescent="0.25">
      <c r="A3" s="11" t="s">
        <v>82</v>
      </c>
    </row>
    <row r="6" spans="1:13" ht="15.75" thickBot="1" x14ac:dyDescent="0.3">
      <c r="A6" t="s">
        <v>60</v>
      </c>
    </row>
    <row r="7" spans="1:13" x14ac:dyDescent="0.25">
      <c r="B7" s="24"/>
      <c r="C7" s="24"/>
      <c r="D7" s="24" t="s">
        <v>83</v>
      </c>
      <c r="E7" s="24" t="s">
        <v>85</v>
      </c>
      <c r="F7" s="24" t="s">
        <v>87</v>
      </c>
      <c r="G7" s="24" t="s">
        <v>89</v>
      </c>
      <c r="H7" s="24" t="s">
        <v>89</v>
      </c>
    </row>
    <row r="8" spans="1:13" ht="15.75" thickBot="1" x14ac:dyDescent="0.3">
      <c r="B8" s="25" t="s">
        <v>56</v>
      </c>
      <c r="C8" s="25" t="s">
        <v>57</v>
      </c>
      <c r="D8" s="25" t="s">
        <v>84</v>
      </c>
      <c r="E8" s="25" t="s">
        <v>86</v>
      </c>
      <c r="F8" s="25" t="s">
        <v>88</v>
      </c>
      <c r="G8" s="25" t="s">
        <v>90</v>
      </c>
      <c r="H8" s="25" t="s">
        <v>91</v>
      </c>
    </row>
    <row r="9" spans="1:13" x14ac:dyDescent="0.25">
      <c r="B9" s="19" t="s">
        <v>69</v>
      </c>
      <c r="C9" s="19" t="s">
        <v>70</v>
      </c>
      <c r="D9" s="19">
        <v>7.857142857142855</v>
      </c>
      <c r="E9" s="19">
        <v>0</v>
      </c>
      <c r="F9" s="19">
        <v>2</v>
      </c>
      <c r="G9" s="19">
        <v>1.0000000000000002</v>
      </c>
      <c r="H9" s="19">
        <v>0.39999999999999997</v>
      </c>
      <c r="J9" t="s">
        <v>102</v>
      </c>
      <c r="L9" s="12" t="s">
        <v>28</v>
      </c>
    </row>
    <row r="10" spans="1:13" ht="15.75" thickBot="1" x14ac:dyDescent="0.3">
      <c r="B10" s="17" t="s">
        <v>72</v>
      </c>
      <c r="C10" s="17" t="s">
        <v>73</v>
      </c>
      <c r="D10" s="17">
        <v>0.7142857142857163</v>
      </c>
      <c r="E10" s="17">
        <v>0</v>
      </c>
      <c r="F10" s="17">
        <v>2</v>
      </c>
      <c r="G10" s="17">
        <v>0.49999999999999989</v>
      </c>
      <c r="H10" s="17">
        <v>0.66666666666666685</v>
      </c>
      <c r="J10" t="s">
        <v>103</v>
      </c>
      <c r="L10" s="12" t="s">
        <v>32</v>
      </c>
    </row>
    <row r="12" spans="1:13" ht="15.75" thickBot="1" x14ac:dyDescent="0.3">
      <c r="A12" t="s">
        <v>62</v>
      </c>
    </row>
    <row r="13" spans="1:13" x14ac:dyDescent="0.25">
      <c r="B13" s="24"/>
      <c r="C13" s="24"/>
      <c r="D13" s="24" t="s">
        <v>83</v>
      </c>
      <c r="E13" s="24" t="s">
        <v>92</v>
      </c>
      <c r="F13" s="24" t="s">
        <v>94</v>
      </c>
      <c r="G13" s="24" t="s">
        <v>89</v>
      </c>
      <c r="H13" s="24" t="s">
        <v>89</v>
      </c>
    </row>
    <row r="14" spans="1:13" ht="15.75" thickBot="1" x14ac:dyDescent="0.3">
      <c r="B14" s="25" t="s">
        <v>56</v>
      </c>
      <c r="C14" s="25" t="s">
        <v>57</v>
      </c>
      <c r="D14" s="25" t="s">
        <v>84</v>
      </c>
      <c r="E14" s="25" t="s">
        <v>93</v>
      </c>
      <c r="F14" s="25" t="s">
        <v>95</v>
      </c>
      <c r="G14" s="25" t="s">
        <v>90</v>
      </c>
      <c r="H14" s="25" t="s">
        <v>91</v>
      </c>
    </row>
    <row r="15" spans="1:13" x14ac:dyDescent="0.25">
      <c r="B15" s="19" t="s">
        <v>74</v>
      </c>
      <c r="C15" s="19" t="s">
        <v>75</v>
      </c>
      <c r="D15" s="19">
        <v>25</v>
      </c>
      <c r="E15" s="27">
        <v>0.28571428571428564</v>
      </c>
      <c r="F15" s="19">
        <v>25</v>
      </c>
      <c r="G15" s="19">
        <v>1.2500000000000036</v>
      </c>
      <c r="H15" s="19">
        <v>10.999999999999998</v>
      </c>
      <c r="J15" t="s">
        <v>104</v>
      </c>
      <c r="L15" s="12" t="s">
        <v>38</v>
      </c>
      <c r="M15" s="12"/>
    </row>
    <row r="16" spans="1:13" ht="15.75" thickBot="1" x14ac:dyDescent="0.3">
      <c r="B16" s="17" t="s">
        <v>78</v>
      </c>
      <c r="C16" s="17" t="s">
        <v>79</v>
      </c>
      <c r="D16" s="17">
        <v>35</v>
      </c>
      <c r="E16" s="28">
        <v>0.28571428571428575</v>
      </c>
      <c r="F16" s="17">
        <v>35</v>
      </c>
      <c r="G16" s="17">
        <v>27.499999999999993</v>
      </c>
      <c r="H16" s="17">
        <v>1.6666666666666714</v>
      </c>
      <c r="J16" t="s">
        <v>105</v>
      </c>
      <c r="L16" s="12" t="s">
        <v>106</v>
      </c>
      <c r="M1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zoomScale="160" zoomScaleNormal="160" workbookViewId="0"/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11.28515625" customWidth="1"/>
    <col min="5" max="5" width="2.28515625" customWidth="1"/>
    <col min="6" max="6" width="9.5703125" bestFit="1" customWidth="1"/>
    <col min="7" max="7" width="10.7109375" bestFit="1" customWidth="1"/>
    <col min="8" max="8" width="2.28515625" customWidth="1"/>
    <col min="9" max="9" width="9.5703125" bestFit="1" customWidth="1"/>
    <col min="10" max="10" width="10.7109375" bestFit="1" customWidth="1"/>
  </cols>
  <sheetData>
    <row r="1" spans="1:10" x14ac:dyDescent="0.25">
      <c r="A1" s="11" t="s">
        <v>96</v>
      </c>
    </row>
    <row r="2" spans="1:10" x14ac:dyDescent="0.25">
      <c r="A2" s="11" t="s">
        <v>45</v>
      </c>
    </row>
    <row r="3" spans="1:10" x14ac:dyDescent="0.25">
      <c r="A3" s="11" t="s">
        <v>82</v>
      </c>
    </row>
    <row r="5" spans="1:10" ht="15.75" thickBot="1" x14ac:dyDescent="0.3"/>
    <row r="6" spans="1:10" x14ac:dyDescent="0.25">
      <c r="B6" s="24"/>
      <c r="C6" s="24" t="s">
        <v>87</v>
      </c>
      <c r="D6" s="24"/>
    </row>
    <row r="7" spans="1:10" ht="15.75" thickBot="1" x14ac:dyDescent="0.3">
      <c r="B7" s="25" t="s">
        <v>56</v>
      </c>
      <c r="C7" s="25" t="s">
        <v>57</v>
      </c>
      <c r="D7" s="25" t="s">
        <v>84</v>
      </c>
    </row>
    <row r="8" spans="1:10" ht="15.75" thickBot="1" x14ac:dyDescent="0.3">
      <c r="B8" s="17" t="s">
        <v>67</v>
      </c>
      <c r="C8" s="17" t="s">
        <v>68</v>
      </c>
      <c r="D8" s="20">
        <v>17.142857142857142</v>
      </c>
    </row>
    <row r="10" spans="1:10" ht="15.75" thickBot="1" x14ac:dyDescent="0.3"/>
    <row r="11" spans="1:10" x14ac:dyDescent="0.25">
      <c r="B11" s="24"/>
      <c r="C11" s="24" t="s">
        <v>97</v>
      </c>
      <c r="D11" s="24"/>
      <c r="F11" s="24" t="s">
        <v>98</v>
      </c>
      <c r="G11" s="24" t="s">
        <v>87</v>
      </c>
      <c r="I11" s="24" t="s">
        <v>101</v>
      </c>
      <c r="J11" s="24" t="s">
        <v>87</v>
      </c>
    </row>
    <row r="12" spans="1:10" ht="15.75" thickBot="1" x14ac:dyDescent="0.3">
      <c r="B12" s="25" t="s">
        <v>56</v>
      </c>
      <c r="C12" s="25" t="s">
        <v>57</v>
      </c>
      <c r="D12" s="25" t="s">
        <v>84</v>
      </c>
      <c r="F12" s="25" t="s">
        <v>99</v>
      </c>
      <c r="G12" s="25" t="s">
        <v>100</v>
      </c>
      <c r="I12" s="25" t="s">
        <v>99</v>
      </c>
      <c r="J12" s="25" t="s">
        <v>100</v>
      </c>
    </row>
    <row r="13" spans="1:10" x14ac:dyDescent="0.25">
      <c r="B13" s="19" t="s">
        <v>69</v>
      </c>
      <c r="C13" s="19" t="s">
        <v>70</v>
      </c>
      <c r="D13" s="21">
        <v>7.857142857142855</v>
      </c>
      <c r="F13" s="21">
        <v>0</v>
      </c>
      <c r="G13" s="21">
        <v>1.4285714285714326</v>
      </c>
      <c r="I13" s="21">
        <v>7.857142857142855</v>
      </c>
      <c r="J13" s="21">
        <v>17.142857142857142</v>
      </c>
    </row>
    <row r="14" spans="1:10" ht="15.75" thickBot="1" x14ac:dyDescent="0.3">
      <c r="B14" s="17" t="s">
        <v>72</v>
      </c>
      <c r="C14" s="17" t="s">
        <v>73</v>
      </c>
      <c r="D14" s="20">
        <v>0.7142857142857163</v>
      </c>
      <c r="F14" s="20">
        <v>0</v>
      </c>
      <c r="G14" s="20">
        <v>15.71428571428571</v>
      </c>
      <c r="I14" s="20">
        <v>0.71428571428571652</v>
      </c>
      <c r="J14" s="20">
        <v>17.142857142857142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Simplex</vt:lpstr>
      <vt:lpstr>Simplex-Solver</vt:lpstr>
      <vt:lpstr>Informe de respuestas 1</vt:lpstr>
      <vt:lpstr>Informe de confidencialidad 1</vt:lpstr>
      <vt:lpstr>Informe de límites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López Rojas</dc:creator>
  <cp:lastModifiedBy>Ariel López Rojas</cp:lastModifiedBy>
  <dcterms:created xsi:type="dcterms:W3CDTF">2023-10-09T18:06:24Z</dcterms:created>
  <dcterms:modified xsi:type="dcterms:W3CDTF">2023-10-10T03:32:15Z</dcterms:modified>
</cp:coreProperties>
</file>