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35" windowWidth="15480" windowHeight="11580"/>
  </bookViews>
  <sheets>
    <sheet name="Генплан" sheetId="1" r:id="rId1"/>
    <sheet name="Статус" sheetId="2" r:id="rId2"/>
    <sheet name="Тестирование" sheetId="3" r:id="rId3"/>
  </sheets>
  <definedNames>
    <definedName name="_xlnm._FilterDatabase" localSheetId="0" hidden="1">Генплан!$A$7:$M$35</definedName>
    <definedName name="_xlnm.Print_Area" localSheetId="0">Генплан!$A$7:$F$34</definedName>
  </definedNames>
  <calcPr calcId="145621"/>
</workbook>
</file>

<file path=xl/calcChain.xml><?xml version="1.0" encoding="utf-8"?>
<calcChain xmlns="http://schemas.openxmlformats.org/spreadsheetml/2006/main">
  <c r="L24" i="1" l="1"/>
  <c r="B4" i="2" l="1"/>
  <c r="L32" i="1"/>
  <c r="L33" i="1"/>
  <c r="L34" i="1"/>
  <c r="L35" i="1"/>
  <c r="L22" i="1"/>
  <c r="L23" i="1"/>
  <c r="L25" i="1"/>
  <c r="L26" i="1"/>
  <c r="L27" i="1"/>
  <c r="L28" i="1"/>
  <c r="L29" i="1"/>
  <c r="L30" i="1"/>
  <c r="L31" i="1"/>
  <c r="L14" i="1"/>
  <c r="L15" i="1"/>
  <c r="L16" i="1"/>
  <c r="L17" i="1"/>
  <c r="L18" i="1"/>
  <c r="L19" i="1"/>
  <c r="L20" i="1"/>
  <c r="L21" i="1"/>
  <c r="L9" i="1"/>
  <c r="L10" i="1"/>
  <c r="L11" i="1"/>
  <c r="L12" i="1"/>
  <c r="L13" i="1"/>
  <c r="L8" i="1"/>
  <c r="B8" i="2" l="1"/>
  <c r="B9" i="2" s="1"/>
  <c r="B6" i="2"/>
  <c r="B7" i="2" s="1"/>
  <c r="B10" i="2" l="1"/>
  <c r="B12" i="2"/>
  <c r="B13" i="2" s="1"/>
</calcChain>
</file>

<file path=xl/sharedStrings.xml><?xml version="1.0" encoding="utf-8"?>
<sst xmlns="http://schemas.openxmlformats.org/spreadsheetml/2006/main" count="247" uniqueCount="144">
  <si>
    <t>№</t>
  </si>
  <si>
    <t>модель</t>
  </si>
  <si>
    <t>Павлов</t>
  </si>
  <si>
    <t>Некрылов</t>
  </si>
  <si>
    <t>Название задачи</t>
  </si>
  <si>
    <t>Раздел</t>
  </si>
  <si>
    <t>Ответственный</t>
  </si>
  <si>
    <t>Статус</t>
  </si>
  <si>
    <t>Нелюбин</t>
  </si>
  <si>
    <t>Соловьев</t>
  </si>
  <si>
    <t>описание сценариев работы системы</t>
  </si>
  <si>
    <t>демонстрация работы интерфейса</t>
  </si>
  <si>
    <t>система</t>
  </si>
  <si>
    <t>разработка</t>
  </si>
  <si>
    <t>М-100</t>
  </si>
  <si>
    <t>М-200</t>
  </si>
  <si>
    <t>М-300</t>
  </si>
  <si>
    <t>М-400</t>
  </si>
  <si>
    <t>С-100</t>
  </si>
  <si>
    <t>С-200</t>
  </si>
  <si>
    <t>С-300</t>
  </si>
  <si>
    <t>С-400</t>
  </si>
  <si>
    <t>С-500</t>
  </si>
  <si>
    <t>С-600</t>
  </si>
  <si>
    <t>С-700</t>
  </si>
  <si>
    <t>Р-100</t>
  </si>
  <si>
    <t>Р-200</t>
  </si>
  <si>
    <t>Р-300</t>
  </si>
  <si>
    <t>Р-400</t>
  </si>
  <si>
    <t>демонстрация формата документа расписания</t>
  </si>
  <si>
    <t>готово</t>
  </si>
  <si>
    <t>С-110</t>
  </si>
  <si>
    <t>описание модели транспортировки</t>
  </si>
  <si>
    <t>С-210</t>
  </si>
  <si>
    <t>документация/обоснование архитектуры системы</t>
  </si>
  <si>
    <t>С-310</t>
  </si>
  <si>
    <t>проверка сходимости алгоритма</t>
  </si>
  <si>
    <t>Р-410</t>
  </si>
  <si>
    <t>Р-420</t>
  </si>
  <si>
    <t>Р-430</t>
  </si>
  <si>
    <t>Наташа</t>
  </si>
  <si>
    <t>С-800</t>
  </si>
  <si>
    <t>описание модели настроек</t>
  </si>
  <si>
    <t>С-900</t>
  </si>
  <si>
    <t>С-1000</t>
  </si>
  <si>
    <t>С-1100</t>
  </si>
  <si>
    <t>бюрократия</t>
  </si>
  <si>
    <t>Б-100</t>
  </si>
  <si>
    <t>М.А.</t>
  </si>
  <si>
    <t>Результат</t>
  </si>
  <si>
    <t>doc</t>
  </si>
  <si>
    <t xml:space="preserve">doc </t>
  </si>
  <si>
    <t>алгоритм планирования гомогенизации/резки (вкл. блок-схему)</t>
  </si>
  <si>
    <t>алгоритм планирования получения сырца (вкл. блок-схему)</t>
  </si>
  <si>
    <t>xlsx+uml общая М100-М600, С100-С300</t>
  </si>
  <si>
    <t>тестирование корректности составляемых расписаний на предмет соответствия ограничениям</t>
  </si>
  <si>
    <t>Р-500</t>
  </si>
  <si>
    <t>отладка расчетного модуля</t>
  </si>
  <si>
    <t>cогласование расписания (тестирование корректности составляемых расписаний на предмет реализуемости, адекватности)</t>
  </si>
  <si>
    <t>формат ограничений для внешнего ввода</t>
  </si>
  <si>
    <t>презентация технологам матмоделей и алгоритма</t>
  </si>
  <si>
    <t>заполнение xlsx НСИ и тестовыми данными</t>
  </si>
  <si>
    <t>оформление отчетной документации</t>
  </si>
  <si>
    <t>doc(installation notes)</t>
  </si>
  <si>
    <t xml:space="preserve">xlsx </t>
  </si>
  <si>
    <t>интерфейс</t>
  </si>
  <si>
    <t>xlsx, web</t>
  </si>
  <si>
    <t>web</t>
  </si>
  <si>
    <t>doc (отчет о корректности)</t>
  </si>
  <si>
    <t>xlsx, web (рабочее расписание)</t>
  </si>
  <si>
    <t>doc (отчеты, акты)</t>
  </si>
  <si>
    <t>xlsx, web (согласованное расписание)</t>
  </si>
  <si>
    <t>doc (обоснование)</t>
  </si>
  <si>
    <t>согласование</t>
  </si>
  <si>
    <t>нет результатов</t>
  </si>
  <si>
    <t>просрочено</t>
  </si>
  <si>
    <t>Статусы:</t>
  </si>
  <si>
    <t>разработать сценарии тестирования, детализировать план</t>
  </si>
  <si>
    <t>Action plan</t>
  </si>
  <si>
    <t>Плановый срок завершения</t>
  </si>
  <si>
    <t>Прогнозируемый срок завершения</t>
  </si>
  <si>
    <t>описание формата начальных условий, НСИ, ежем.данных</t>
  </si>
  <si>
    <t>Статус исполнения</t>
  </si>
  <si>
    <t>описание модели оборудования + процесс литья</t>
  </si>
  <si>
    <t>отменена</t>
  </si>
  <si>
    <t>Соловьёв</t>
  </si>
  <si>
    <t>Дима: выслать версию на согласование, 14.12.2013</t>
  </si>
  <si>
    <t>LoE</t>
  </si>
  <si>
    <t>Total MD</t>
  </si>
  <si>
    <t>Потрачено</t>
  </si>
  <si>
    <t>Project start date</t>
  </si>
  <si>
    <t>Project finish date</t>
  </si>
  <si>
    <t>Expected Progress (md)</t>
  </si>
  <si>
    <t>Actual progress, %</t>
  </si>
  <si>
    <t>Actual progress, md</t>
  </si>
  <si>
    <t>Expected Project pace (md/day)</t>
  </si>
  <si>
    <t>Expected Progress (%)</t>
  </si>
  <si>
    <t>Project Plan Advance (days)</t>
  </si>
  <si>
    <t>Project Plan Advance (weeks)</t>
  </si>
  <si>
    <t>Total Holidays</t>
  </si>
  <si>
    <t>общий алгоритм построения расписания (блок-схема алгоритма + приоритизация огранияений + анализ fallback опций коррекции результатов поиска + инициализации расчета)</t>
  </si>
  <si>
    <t>каждое вск + 6 дней в начале января</t>
  </si>
  <si>
    <t>Дима: организовать демонстрацию</t>
  </si>
  <si>
    <t>описание модели заказов</t>
  </si>
  <si>
    <t>М-500</t>
  </si>
  <si>
    <t>сценарий тестирования алгоритма получения сырца</t>
  </si>
  <si>
    <t>Дима: прислать сценарий тестирования 10.01
Наташа: согласовать 10.01</t>
  </si>
  <si>
    <t>Дима: выслать версию на согласование, 23.12.2013
Наташа: замечания 24.12
Дима: скорректировать 25.12</t>
  </si>
  <si>
    <t>Дима: прислать документацию 29.01.14</t>
  </si>
  <si>
    <t>Андрей: презентация логики/структуры матмоделей 23.12
Наташа: согласовать 24.12, направитьтехнологам
Наташа: организовать встречи 25-27.12</t>
  </si>
  <si>
    <t>Андрей: драфт 19.12
Наташа: замечания 20.12
Андрей: скорректировать 23.12</t>
  </si>
  <si>
    <t>алгоритм расчета целевой функции</t>
  </si>
  <si>
    <t>алгоритм инициализации расчета</t>
  </si>
  <si>
    <t>Наташа: 13.01. САЗ закончить</t>
  </si>
  <si>
    <t>разработка и обоснование алгоритма оптимизации</t>
  </si>
  <si>
    <t>выработать критерии оценки эффективности алгоритмов оптимизации</t>
  </si>
  <si>
    <t>сценарии тестирования алгоритма расчета гомогенизации/резки</t>
  </si>
  <si>
    <t>демонстрация расчетного модуля</t>
  </si>
  <si>
    <t>Дима: направить драфт 23.12</t>
  </si>
  <si>
    <t>Дима: выслать драфт на согласование, 23.12.2013
Наташа: замечания 24.12.13
Дима: корректировка 25.12</t>
  </si>
  <si>
    <t>Наташа: утвердить 24.12</t>
  </si>
  <si>
    <t>Наташа: замечания 23.12
Дима: 24.12 скорректировать</t>
  </si>
  <si>
    <t>Наташа: утвердить 25.12</t>
  </si>
  <si>
    <t>Наташа: сценарии запуска и т.п. к 25.12
Ваня: скорректировать 26.12</t>
  </si>
  <si>
    <t>Наташа: утвердить текущую версию 24.12</t>
  </si>
  <si>
    <t>Наташа: 25.12 замечания
Ваня: 26.12 скорректировать</t>
  </si>
  <si>
    <t>Наташа: замечания 25.12; 
Андрей: поправить 26.12</t>
  </si>
  <si>
    <t>Дима: выслать драфт 12.01</t>
  </si>
  <si>
    <t>Дима: драфт 24.12</t>
  </si>
  <si>
    <t>High</t>
  </si>
  <si>
    <t>Приоритет</t>
  </si>
  <si>
    <t>Critical</t>
  </si>
  <si>
    <t>Normal</t>
  </si>
  <si>
    <t>Low</t>
  </si>
  <si>
    <t>проверка адекватности расчетов по мат. Модели</t>
  </si>
  <si>
    <t>проверка расписания, составленного литейщиком на наши ограничения</t>
  </si>
  <si>
    <t>расчет целевой ф-и по двум расписаниям.</t>
  </si>
  <si>
    <t>мат. Оптимизация расписания</t>
  </si>
  <si>
    <t>чуствительность по параметрам</t>
  </si>
  <si>
    <t>#</t>
  </si>
  <si>
    <t>этап</t>
  </si>
  <si>
    <t>коментарий</t>
  </si>
  <si>
    <t>проверка адекватности учета параметров</t>
  </si>
  <si>
    <t>при варьировании параметров поведение системы должно быть объяснимо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</si>
</sst>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0" xfId="0" applyNumberFormat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2" fontId="0" fillId="0" borderId="5" xfId="0" applyNumberFormat="1" applyBorder="1"/>
    <xf numFmtId="10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0" fontId="0" fillId="0" borderId="8" xfId="0" applyFill="1" applyBorder="1"/>
    <xf numFmtId="10" fontId="0" fillId="0" borderId="9" xfId="0" applyNumberFormat="1" applyBorder="1"/>
    <xf numFmtId="0" fontId="0" fillId="0" borderId="7" xfId="0" applyBorder="1"/>
    <xf numFmtId="0" fontId="3" fillId="8" borderId="1" xfId="0" applyFont="1" applyFill="1" applyBorder="1" applyAlignment="1">
      <alignment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9" fontId="3" fillId="8" borderId="1" xfId="1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9" fontId="6" fillId="3" borderId="1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3" borderId="3" xfId="1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vertical="center" wrapText="1"/>
    </xf>
    <xf numFmtId="14" fontId="3" fillId="9" borderId="1" xfId="0" applyNumberFormat="1" applyFont="1" applyFill="1" applyBorder="1" applyAlignment="1">
      <alignment horizontal="center" vertical="center" wrapText="1"/>
    </xf>
    <xf numFmtId="14" fontId="3" fillId="10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vertical="center" wrapText="1"/>
    </xf>
    <xf numFmtId="0" fontId="0" fillId="0" borderId="0" xfId="0" quotePrefix="1"/>
    <xf numFmtId="49" fontId="0" fillId="0" borderId="0" xfId="0" applyNumberFormat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  <outlinePr summaryBelow="0"/>
    <pageSetUpPr fitToPage="1"/>
  </sheetPr>
  <dimension ref="A1:M99"/>
  <sheetViews>
    <sheetView tabSelected="1" zoomScaleNormal="100" workbookViewId="0">
      <pane xSplit="3" ySplit="7" topLeftCell="F12" activePane="bottomRight" state="frozen"/>
      <selection pane="topRight" activeCell="D1" sqref="D1"/>
      <selection pane="bottomLeft" activeCell="A2" sqref="A2"/>
      <selection pane="bottomRight" activeCell="M13" sqref="M13"/>
    </sheetView>
  </sheetViews>
  <sheetFormatPr defaultColWidth="9.140625" defaultRowHeight="15" outlineLevelRow="1" outlineLevelCol="1" x14ac:dyDescent="0.25"/>
  <cols>
    <col min="1" max="1" width="6.85546875" style="35" customWidth="1"/>
    <col min="2" max="2" width="10" style="35" customWidth="1"/>
    <col min="3" max="3" width="34.42578125" style="1" customWidth="1"/>
    <col min="4" max="4" width="11.28515625" style="1" customWidth="1"/>
    <col min="5" max="5" width="14" style="35" customWidth="1"/>
    <col min="6" max="6" width="15.140625" style="35" customWidth="1"/>
    <col min="7" max="7" width="6.5703125" style="35" customWidth="1"/>
    <col min="8" max="8" width="11.85546875" style="54" customWidth="1" outlineLevel="1"/>
    <col min="9" max="9" width="14" style="14" customWidth="1" outlineLevel="1"/>
    <col min="10" max="10" width="21.5703125" style="14" customWidth="1" outlineLevel="1"/>
    <col min="11" max="11" width="11.140625" style="1" customWidth="1"/>
    <col min="12" max="12" width="11" style="55" bestFit="1" customWidth="1"/>
    <col min="13" max="13" width="13.42578125" style="55" bestFit="1" customWidth="1"/>
    <col min="14" max="16384" width="9.140625" style="55"/>
  </cols>
  <sheetData>
    <row r="1" spans="1:13" s="6" customFormat="1" ht="12" collapsed="1" x14ac:dyDescent="0.25">
      <c r="A1" s="36"/>
      <c r="B1" s="36"/>
      <c r="E1" s="36"/>
      <c r="F1" s="37" t="s">
        <v>76</v>
      </c>
      <c r="G1" s="37"/>
      <c r="H1" s="9"/>
      <c r="I1" s="9"/>
      <c r="J1" s="9"/>
    </row>
    <row r="2" spans="1:13" s="6" customFormat="1" ht="12" hidden="1" outlineLevel="1" x14ac:dyDescent="0.25">
      <c r="A2" s="36"/>
      <c r="B2" s="36"/>
      <c r="E2" s="36"/>
      <c r="F2" s="38" t="s">
        <v>74</v>
      </c>
      <c r="G2" s="38"/>
      <c r="H2" s="9"/>
      <c r="I2" s="9"/>
      <c r="J2" s="9"/>
    </row>
    <row r="3" spans="1:13" s="6" customFormat="1" ht="12" hidden="1" outlineLevel="1" x14ac:dyDescent="0.25">
      <c r="A3" s="36"/>
      <c r="B3" s="36"/>
      <c r="E3" s="36"/>
      <c r="F3" s="39" t="s">
        <v>73</v>
      </c>
      <c r="G3" s="39"/>
      <c r="H3" s="9"/>
      <c r="I3" s="9"/>
      <c r="J3" s="9"/>
    </row>
    <row r="4" spans="1:13" s="6" customFormat="1" ht="12" hidden="1" outlineLevel="1" x14ac:dyDescent="0.25">
      <c r="A4" s="36"/>
      <c r="B4" s="36"/>
      <c r="E4" s="36"/>
      <c r="F4" s="40" t="s">
        <v>75</v>
      </c>
      <c r="G4" s="40"/>
      <c r="H4" s="9"/>
      <c r="I4" s="9"/>
      <c r="J4" s="9"/>
    </row>
    <row r="5" spans="1:13" s="6" customFormat="1" ht="12" hidden="1" outlineLevel="1" x14ac:dyDescent="0.25">
      <c r="A5" s="36"/>
      <c r="B5" s="36"/>
      <c r="E5" s="36"/>
      <c r="F5" s="41" t="s">
        <v>30</v>
      </c>
      <c r="G5" s="41"/>
      <c r="H5" s="9"/>
      <c r="I5" s="9"/>
      <c r="J5" s="9"/>
    </row>
    <row r="6" spans="1:13" s="7" customFormat="1" hidden="1" outlineLevel="1" x14ac:dyDescent="0.25">
      <c r="A6" s="42"/>
      <c r="B6" s="42"/>
      <c r="E6" s="42"/>
      <c r="F6" s="42"/>
      <c r="G6" s="42"/>
      <c r="H6" s="10"/>
      <c r="I6" s="10"/>
      <c r="J6" s="10"/>
    </row>
    <row r="7" spans="1:13" s="8" customFormat="1" ht="45" x14ac:dyDescent="0.25">
      <c r="A7" s="33" t="s">
        <v>0</v>
      </c>
      <c r="B7" s="33" t="s">
        <v>5</v>
      </c>
      <c r="C7" s="33" t="s">
        <v>4</v>
      </c>
      <c r="D7" s="33" t="s">
        <v>6</v>
      </c>
      <c r="E7" s="33" t="s">
        <v>79</v>
      </c>
      <c r="F7" s="33" t="s">
        <v>7</v>
      </c>
      <c r="G7" s="33" t="s">
        <v>87</v>
      </c>
      <c r="H7" s="34" t="s">
        <v>82</v>
      </c>
      <c r="I7" s="34" t="s">
        <v>80</v>
      </c>
      <c r="J7" s="34" t="s">
        <v>78</v>
      </c>
      <c r="K7" s="33" t="s">
        <v>49</v>
      </c>
      <c r="L7" s="33" t="s">
        <v>89</v>
      </c>
      <c r="M7" s="33" t="s">
        <v>130</v>
      </c>
    </row>
    <row r="8" spans="1:13" s="49" customFormat="1" ht="30" x14ac:dyDescent="0.25">
      <c r="A8" s="43" t="s">
        <v>14</v>
      </c>
      <c r="B8" s="43" t="s">
        <v>1</v>
      </c>
      <c r="C8" s="2" t="s">
        <v>83</v>
      </c>
      <c r="D8" s="2" t="s">
        <v>8</v>
      </c>
      <c r="E8" s="44">
        <v>41604</v>
      </c>
      <c r="F8" s="45" t="s">
        <v>73</v>
      </c>
      <c r="G8" s="46">
        <v>20</v>
      </c>
      <c r="H8" s="47">
        <v>0.9</v>
      </c>
      <c r="I8" s="11">
        <v>41635</v>
      </c>
      <c r="J8" s="67" t="s">
        <v>122</v>
      </c>
      <c r="K8" s="2" t="s">
        <v>50</v>
      </c>
      <c r="L8" s="48">
        <f>G8*H8</f>
        <v>18</v>
      </c>
      <c r="M8" s="69" t="s">
        <v>129</v>
      </c>
    </row>
    <row r="9" spans="1:13" s="49" customFormat="1" ht="60" x14ac:dyDescent="0.25">
      <c r="A9" s="43" t="s">
        <v>15</v>
      </c>
      <c r="B9" s="43" t="s">
        <v>1</v>
      </c>
      <c r="C9" s="2" t="s">
        <v>42</v>
      </c>
      <c r="D9" s="2" t="s">
        <v>8</v>
      </c>
      <c r="E9" s="44">
        <v>41623</v>
      </c>
      <c r="F9" s="50" t="s">
        <v>74</v>
      </c>
      <c r="G9" s="46">
        <v>5</v>
      </c>
      <c r="H9" s="47">
        <v>0.8</v>
      </c>
      <c r="I9" s="11">
        <v>41635</v>
      </c>
      <c r="J9" s="67" t="s">
        <v>121</v>
      </c>
      <c r="K9" s="2" t="s">
        <v>50</v>
      </c>
      <c r="L9" s="48">
        <f t="shared" ref="L9:L35" si="0">G9*H9</f>
        <v>4</v>
      </c>
      <c r="M9" s="70" t="s">
        <v>131</v>
      </c>
    </row>
    <row r="10" spans="1:13" s="49" customFormat="1" ht="60" x14ac:dyDescent="0.25">
      <c r="A10" s="43" t="s">
        <v>16</v>
      </c>
      <c r="B10" s="43" t="s">
        <v>1</v>
      </c>
      <c r="C10" s="2" t="s">
        <v>103</v>
      </c>
      <c r="D10" s="2" t="s">
        <v>8</v>
      </c>
      <c r="E10" s="44">
        <v>41611</v>
      </c>
      <c r="F10" s="45" t="s">
        <v>73</v>
      </c>
      <c r="G10" s="46">
        <v>20</v>
      </c>
      <c r="H10" s="47">
        <v>0.8</v>
      </c>
      <c r="I10" s="11">
        <v>41635</v>
      </c>
      <c r="J10" s="67" t="s">
        <v>126</v>
      </c>
      <c r="K10" s="2" t="s">
        <v>50</v>
      </c>
      <c r="L10" s="48">
        <f t="shared" si="0"/>
        <v>16</v>
      </c>
      <c r="M10" s="69" t="s">
        <v>129</v>
      </c>
    </row>
    <row r="11" spans="1:13" s="49" customFormat="1" ht="60" x14ac:dyDescent="0.25">
      <c r="A11" s="43" t="s">
        <v>17</v>
      </c>
      <c r="B11" s="43" t="s">
        <v>1</v>
      </c>
      <c r="C11" s="2" t="s">
        <v>32</v>
      </c>
      <c r="D11" s="2" t="s">
        <v>85</v>
      </c>
      <c r="E11" s="44">
        <v>41611</v>
      </c>
      <c r="F11" s="45" t="s">
        <v>74</v>
      </c>
      <c r="G11" s="46">
        <v>15</v>
      </c>
      <c r="H11" s="47">
        <v>0.7</v>
      </c>
      <c r="I11" s="11">
        <v>41635</v>
      </c>
      <c r="J11" s="67" t="s">
        <v>125</v>
      </c>
      <c r="K11" s="2" t="s">
        <v>50</v>
      </c>
      <c r="L11" s="48">
        <f t="shared" si="0"/>
        <v>10.5</v>
      </c>
      <c r="M11" s="69" t="s">
        <v>129</v>
      </c>
    </row>
    <row r="12" spans="1:13" s="49" customFormat="1" ht="60" x14ac:dyDescent="0.25">
      <c r="A12" s="43" t="s">
        <v>104</v>
      </c>
      <c r="B12" s="43" t="s">
        <v>1</v>
      </c>
      <c r="C12" s="2" t="s">
        <v>59</v>
      </c>
      <c r="D12" s="2" t="s">
        <v>8</v>
      </c>
      <c r="E12" s="44">
        <v>41618</v>
      </c>
      <c r="F12" s="50" t="s">
        <v>74</v>
      </c>
      <c r="G12" s="46">
        <v>5</v>
      </c>
      <c r="H12" s="47">
        <v>0.8</v>
      </c>
      <c r="I12" s="11">
        <v>41635</v>
      </c>
      <c r="J12" s="67" t="s">
        <v>121</v>
      </c>
      <c r="K12" s="2" t="s">
        <v>50</v>
      </c>
      <c r="L12" s="48">
        <f t="shared" si="0"/>
        <v>4</v>
      </c>
      <c r="M12" s="70" t="s">
        <v>131</v>
      </c>
    </row>
    <row r="13" spans="1:13" s="49" customFormat="1" ht="105" x14ac:dyDescent="0.25">
      <c r="A13" s="43" t="s">
        <v>18</v>
      </c>
      <c r="B13" s="43" t="s">
        <v>12</v>
      </c>
      <c r="C13" s="2" t="s">
        <v>52</v>
      </c>
      <c r="D13" s="2" t="s">
        <v>3</v>
      </c>
      <c r="E13" s="44">
        <v>41611</v>
      </c>
      <c r="F13" s="45" t="s">
        <v>74</v>
      </c>
      <c r="G13" s="46">
        <v>10</v>
      </c>
      <c r="H13" s="47">
        <v>0.7</v>
      </c>
      <c r="I13" s="11">
        <v>41635</v>
      </c>
      <c r="J13" s="68" t="s">
        <v>119</v>
      </c>
      <c r="K13" s="2" t="s">
        <v>50</v>
      </c>
      <c r="L13" s="48">
        <f t="shared" si="0"/>
        <v>7</v>
      </c>
      <c r="M13" s="69" t="s">
        <v>129</v>
      </c>
    </row>
    <row r="14" spans="1:13" ht="72" hidden="1" x14ac:dyDescent="0.3">
      <c r="A14" s="35" t="s">
        <v>31</v>
      </c>
      <c r="B14" s="35" t="s">
        <v>12</v>
      </c>
      <c r="C14" s="1" t="s">
        <v>116</v>
      </c>
      <c r="D14" s="1" t="s">
        <v>3</v>
      </c>
      <c r="E14" s="51">
        <v>41623</v>
      </c>
      <c r="F14" s="52" t="s">
        <v>74</v>
      </c>
      <c r="G14" s="53">
        <v>2</v>
      </c>
      <c r="H14" s="54">
        <v>0.2</v>
      </c>
      <c r="I14" s="12">
        <v>41649</v>
      </c>
      <c r="J14" s="12" t="s">
        <v>106</v>
      </c>
      <c r="K14" s="1" t="s">
        <v>51</v>
      </c>
      <c r="L14" s="48">
        <f t="shared" si="0"/>
        <v>0.4</v>
      </c>
      <c r="M14" s="1"/>
    </row>
    <row r="15" spans="1:13" s="49" customFormat="1" ht="30" x14ac:dyDescent="0.25">
      <c r="A15" s="43" t="s">
        <v>19</v>
      </c>
      <c r="B15" s="43" t="s">
        <v>12</v>
      </c>
      <c r="C15" s="2" t="s">
        <v>53</v>
      </c>
      <c r="D15" s="2" t="s">
        <v>8</v>
      </c>
      <c r="E15" s="44">
        <v>41604</v>
      </c>
      <c r="F15" s="45" t="s">
        <v>73</v>
      </c>
      <c r="G15" s="46">
        <v>10</v>
      </c>
      <c r="H15" s="47">
        <v>1</v>
      </c>
      <c r="I15" s="11">
        <v>41635</v>
      </c>
      <c r="J15" s="67" t="s">
        <v>120</v>
      </c>
      <c r="K15" s="2" t="s">
        <v>50</v>
      </c>
      <c r="L15" s="48">
        <f t="shared" si="0"/>
        <v>10</v>
      </c>
      <c r="M15" s="71" t="s">
        <v>132</v>
      </c>
    </row>
    <row r="16" spans="1:13" ht="72" hidden="1" x14ac:dyDescent="0.3">
      <c r="A16" s="35" t="s">
        <v>33</v>
      </c>
      <c r="B16" s="35" t="s">
        <v>12</v>
      </c>
      <c r="C16" s="1" t="s">
        <v>105</v>
      </c>
      <c r="D16" s="1" t="s">
        <v>3</v>
      </c>
      <c r="E16" s="51">
        <v>41623</v>
      </c>
      <c r="F16" s="52" t="s">
        <v>74</v>
      </c>
      <c r="G16" s="53">
        <v>2</v>
      </c>
      <c r="H16" s="54">
        <v>0</v>
      </c>
      <c r="I16" s="12">
        <v>41649</v>
      </c>
      <c r="J16" s="12" t="s">
        <v>106</v>
      </c>
      <c r="K16" s="1" t="s">
        <v>51</v>
      </c>
      <c r="L16" s="48">
        <f t="shared" si="0"/>
        <v>0</v>
      </c>
      <c r="M16" s="1"/>
    </row>
    <row r="17" spans="1:13" s="49" customFormat="1" ht="135" x14ac:dyDescent="0.25">
      <c r="A17" s="43" t="s">
        <v>20</v>
      </c>
      <c r="B17" s="43" t="s">
        <v>12</v>
      </c>
      <c r="C17" s="2" t="s">
        <v>100</v>
      </c>
      <c r="D17" s="2" t="s">
        <v>3</v>
      </c>
      <c r="E17" s="44">
        <v>41618</v>
      </c>
      <c r="F17" s="50" t="s">
        <v>74</v>
      </c>
      <c r="G17" s="46">
        <v>20</v>
      </c>
      <c r="H17" s="47">
        <v>0.6</v>
      </c>
      <c r="I17" s="11">
        <v>41635</v>
      </c>
      <c r="J17" s="68" t="s">
        <v>107</v>
      </c>
      <c r="K17" s="2" t="s">
        <v>50</v>
      </c>
      <c r="L17" s="48">
        <f t="shared" si="0"/>
        <v>12</v>
      </c>
      <c r="M17" s="70" t="s">
        <v>131</v>
      </c>
    </row>
    <row r="18" spans="1:13" ht="43.15" hidden="1" x14ac:dyDescent="0.3">
      <c r="A18" s="35" t="s">
        <v>35</v>
      </c>
      <c r="B18" s="35" t="s">
        <v>12</v>
      </c>
      <c r="C18" s="1" t="s">
        <v>34</v>
      </c>
      <c r="D18" s="1" t="s">
        <v>3</v>
      </c>
      <c r="E18" s="51">
        <v>41654</v>
      </c>
      <c r="F18" s="52" t="s">
        <v>74</v>
      </c>
      <c r="G18" s="53">
        <v>5</v>
      </c>
      <c r="H18" s="54">
        <v>0.7</v>
      </c>
      <c r="I18" s="12">
        <v>41670</v>
      </c>
      <c r="J18" s="12" t="s">
        <v>108</v>
      </c>
      <c r="K18" s="1" t="s">
        <v>63</v>
      </c>
      <c r="L18" s="48">
        <f t="shared" si="0"/>
        <v>3.5</v>
      </c>
      <c r="M18" s="1"/>
    </row>
    <row r="19" spans="1:13" s="49" customFormat="1" ht="135" x14ac:dyDescent="0.25">
      <c r="A19" s="43" t="s">
        <v>21</v>
      </c>
      <c r="B19" s="43" t="s">
        <v>12</v>
      </c>
      <c r="C19" s="2" t="s">
        <v>60</v>
      </c>
      <c r="D19" s="2" t="s">
        <v>40</v>
      </c>
      <c r="E19" s="44">
        <v>41625</v>
      </c>
      <c r="F19" s="50" t="s">
        <v>74</v>
      </c>
      <c r="G19" s="46">
        <v>3</v>
      </c>
      <c r="H19" s="47">
        <v>0</v>
      </c>
      <c r="I19" s="11">
        <v>41635</v>
      </c>
      <c r="J19" s="68" t="s">
        <v>109</v>
      </c>
      <c r="K19" s="2" t="s">
        <v>50</v>
      </c>
      <c r="L19" s="48">
        <f t="shared" si="0"/>
        <v>0</v>
      </c>
      <c r="M19" s="71" t="s">
        <v>132</v>
      </c>
    </row>
    <row r="20" spans="1:13" s="49" customFormat="1" ht="90" x14ac:dyDescent="0.25">
      <c r="A20" s="43" t="s">
        <v>22</v>
      </c>
      <c r="B20" s="43" t="s">
        <v>12</v>
      </c>
      <c r="C20" s="2" t="s">
        <v>111</v>
      </c>
      <c r="D20" s="2" t="s">
        <v>8</v>
      </c>
      <c r="E20" s="44">
        <v>41625</v>
      </c>
      <c r="F20" s="50" t="s">
        <v>74</v>
      </c>
      <c r="G20" s="46">
        <v>15</v>
      </c>
      <c r="H20" s="47">
        <v>0.7</v>
      </c>
      <c r="I20" s="11">
        <v>41635</v>
      </c>
      <c r="J20" s="68" t="s">
        <v>110</v>
      </c>
      <c r="K20" s="2" t="s">
        <v>50</v>
      </c>
      <c r="L20" s="48">
        <f t="shared" si="0"/>
        <v>10.5</v>
      </c>
      <c r="M20" s="69" t="s">
        <v>129</v>
      </c>
    </row>
    <row r="21" spans="1:13" s="59" customFormat="1" ht="60" hidden="1" x14ac:dyDescent="0.25">
      <c r="A21" s="56" t="s">
        <v>23</v>
      </c>
      <c r="B21" s="56" t="s">
        <v>12</v>
      </c>
      <c r="C21" s="29" t="s">
        <v>112</v>
      </c>
      <c r="D21" s="29" t="s">
        <v>3</v>
      </c>
      <c r="E21" s="30">
        <v>41618</v>
      </c>
      <c r="F21" s="56" t="s">
        <v>84</v>
      </c>
      <c r="G21" s="56"/>
      <c r="H21" s="57">
        <v>0.7</v>
      </c>
      <c r="I21" s="30">
        <v>41623</v>
      </c>
      <c r="J21" s="30" t="s">
        <v>86</v>
      </c>
      <c r="K21" s="29" t="s">
        <v>50</v>
      </c>
      <c r="L21" s="58">
        <f t="shared" si="0"/>
        <v>0</v>
      </c>
      <c r="M21" s="29"/>
    </row>
    <row r="22" spans="1:13" s="49" customFormat="1" ht="75" hidden="1" x14ac:dyDescent="0.25">
      <c r="A22" s="43" t="s">
        <v>24</v>
      </c>
      <c r="B22" s="43" t="s">
        <v>12</v>
      </c>
      <c r="C22" s="2" t="s">
        <v>10</v>
      </c>
      <c r="D22" s="2" t="s">
        <v>9</v>
      </c>
      <c r="E22" s="44">
        <v>41611</v>
      </c>
      <c r="F22" s="45" t="s">
        <v>73</v>
      </c>
      <c r="G22" s="46">
        <v>5</v>
      </c>
      <c r="H22" s="47">
        <v>0.9</v>
      </c>
      <c r="I22" s="11">
        <v>41635</v>
      </c>
      <c r="J22" s="67" t="s">
        <v>123</v>
      </c>
      <c r="K22" s="2" t="s">
        <v>50</v>
      </c>
      <c r="L22" s="48">
        <f>G22*H22</f>
        <v>4.5</v>
      </c>
      <c r="M22" s="73" t="s">
        <v>133</v>
      </c>
    </row>
    <row r="23" spans="1:13" s="60" customFormat="1" ht="75" x14ac:dyDescent="0.25">
      <c r="A23" s="43" t="s">
        <v>41</v>
      </c>
      <c r="B23" s="43" t="s">
        <v>12</v>
      </c>
      <c r="C23" s="2" t="s">
        <v>81</v>
      </c>
      <c r="D23" s="2" t="s">
        <v>2</v>
      </c>
      <c r="E23" s="44">
        <v>41611</v>
      </c>
      <c r="F23" s="45" t="s">
        <v>73</v>
      </c>
      <c r="G23" s="46">
        <v>10</v>
      </c>
      <c r="H23" s="47">
        <v>0.9</v>
      </c>
      <c r="I23" s="11">
        <v>41635</v>
      </c>
      <c r="J23" s="67" t="s">
        <v>124</v>
      </c>
      <c r="K23" s="3" t="s">
        <v>54</v>
      </c>
      <c r="L23" s="48">
        <f t="shared" si="0"/>
        <v>9</v>
      </c>
      <c r="M23" s="72" t="s">
        <v>132</v>
      </c>
    </row>
    <row r="24" spans="1:13" ht="28.9" hidden="1" x14ac:dyDescent="0.3">
      <c r="A24" s="43" t="s">
        <v>43</v>
      </c>
      <c r="B24" s="43" t="s">
        <v>12</v>
      </c>
      <c r="C24" s="2" t="s">
        <v>61</v>
      </c>
      <c r="D24" s="2" t="s">
        <v>40</v>
      </c>
      <c r="E24" s="61">
        <v>41633</v>
      </c>
      <c r="F24" s="50" t="s">
        <v>74</v>
      </c>
      <c r="G24" s="46">
        <v>20</v>
      </c>
      <c r="H24" s="47">
        <v>0.1</v>
      </c>
      <c r="I24" s="11">
        <v>41659</v>
      </c>
      <c r="J24" s="11" t="s">
        <v>113</v>
      </c>
      <c r="K24" s="1" t="s">
        <v>64</v>
      </c>
      <c r="L24" s="48">
        <f t="shared" si="0"/>
        <v>2</v>
      </c>
      <c r="M24" s="1"/>
    </row>
    <row r="25" spans="1:13" ht="28.9" hidden="1" x14ac:dyDescent="0.3">
      <c r="A25" s="43" t="s">
        <v>44</v>
      </c>
      <c r="B25" s="43" t="s">
        <v>12</v>
      </c>
      <c r="C25" s="2" t="s">
        <v>114</v>
      </c>
      <c r="D25" s="2" t="s">
        <v>8</v>
      </c>
      <c r="E25" s="44">
        <v>41654</v>
      </c>
      <c r="F25" s="50" t="s">
        <v>74</v>
      </c>
      <c r="G25" s="46">
        <v>15</v>
      </c>
      <c r="H25" s="47">
        <v>0</v>
      </c>
      <c r="I25" s="11">
        <v>41654</v>
      </c>
      <c r="J25" s="11" t="s">
        <v>127</v>
      </c>
      <c r="K25" s="2" t="s">
        <v>50</v>
      </c>
      <c r="L25" s="48">
        <f t="shared" si="0"/>
        <v>0</v>
      </c>
      <c r="M25" s="1"/>
    </row>
    <row r="26" spans="1:13" ht="45" hidden="1" x14ac:dyDescent="0.25">
      <c r="A26" s="43" t="s">
        <v>45</v>
      </c>
      <c r="B26" s="43" t="s">
        <v>12</v>
      </c>
      <c r="C26" s="5" t="s">
        <v>115</v>
      </c>
      <c r="D26" s="2" t="s">
        <v>8</v>
      </c>
      <c r="E26" s="61">
        <v>41633</v>
      </c>
      <c r="F26" s="50" t="s">
        <v>74</v>
      </c>
      <c r="G26" s="46">
        <v>4</v>
      </c>
      <c r="H26" s="47">
        <v>0</v>
      </c>
      <c r="I26" s="11">
        <v>41635</v>
      </c>
      <c r="J26" s="68" t="s">
        <v>128</v>
      </c>
      <c r="K26" s="2" t="s">
        <v>50</v>
      </c>
      <c r="L26" s="48">
        <f t="shared" si="0"/>
        <v>0</v>
      </c>
      <c r="M26" s="73" t="s">
        <v>133</v>
      </c>
    </row>
    <row r="27" spans="1:13" s="49" customFormat="1" ht="30" hidden="1" x14ac:dyDescent="0.25">
      <c r="A27" s="43" t="s">
        <v>25</v>
      </c>
      <c r="B27" s="43" t="s">
        <v>13</v>
      </c>
      <c r="C27" s="2" t="s">
        <v>11</v>
      </c>
      <c r="D27" s="2" t="s">
        <v>2</v>
      </c>
      <c r="E27" s="44">
        <v>41618</v>
      </c>
      <c r="F27" s="50" t="s">
        <v>74</v>
      </c>
      <c r="G27" s="46">
        <v>15</v>
      </c>
      <c r="H27" s="47">
        <v>0.9</v>
      </c>
      <c r="I27" s="11">
        <v>41635</v>
      </c>
      <c r="J27" s="68" t="s">
        <v>102</v>
      </c>
      <c r="K27" s="2" t="s">
        <v>65</v>
      </c>
      <c r="L27" s="48">
        <f t="shared" si="0"/>
        <v>13.5</v>
      </c>
      <c r="M27" s="73" t="s">
        <v>133</v>
      </c>
    </row>
    <row r="28" spans="1:13" s="49" customFormat="1" ht="30" x14ac:dyDescent="0.25">
      <c r="A28" s="43" t="s">
        <v>26</v>
      </c>
      <c r="B28" s="43" t="s">
        <v>13</v>
      </c>
      <c r="C28" s="2" t="s">
        <v>29</v>
      </c>
      <c r="D28" s="2" t="s">
        <v>3</v>
      </c>
      <c r="E28" s="44">
        <v>41625</v>
      </c>
      <c r="F28" s="50" t="s">
        <v>74</v>
      </c>
      <c r="G28" s="46">
        <v>7</v>
      </c>
      <c r="H28" s="47">
        <v>0.8</v>
      </c>
      <c r="I28" s="11">
        <v>41635</v>
      </c>
      <c r="J28" s="68" t="s">
        <v>118</v>
      </c>
      <c r="K28" s="2" t="s">
        <v>66</v>
      </c>
      <c r="L28" s="48">
        <f t="shared" si="0"/>
        <v>5.6000000000000005</v>
      </c>
      <c r="M28" s="69" t="s">
        <v>129</v>
      </c>
    </row>
    <row r="29" spans="1:13" s="49" customFormat="1" ht="28.9" hidden="1" x14ac:dyDescent="0.3">
      <c r="A29" s="43" t="s">
        <v>27</v>
      </c>
      <c r="B29" s="43" t="s">
        <v>13</v>
      </c>
      <c r="C29" s="2" t="s">
        <v>117</v>
      </c>
      <c r="D29" s="2" t="s">
        <v>3</v>
      </c>
      <c r="E29" s="44">
        <v>41651</v>
      </c>
      <c r="F29" s="50" t="s">
        <v>74</v>
      </c>
      <c r="G29" s="46">
        <v>10</v>
      </c>
      <c r="H29" s="47">
        <v>0.3</v>
      </c>
      <c r="I29" s="11">
        <v>41652</v>
      </c>
      <c r="J29" s="11" t="s">
        <v>102</v>
      </c>
      <c r="K29" s="2" t="s">
        <v>67</v>
      </c>
      <c r="L29" s="48">
        <f t="shared" si="0"/>
        <v>3</v>
      </c>
      <c r="M29" s="2"/>
    </row>
    <row r="30" spans="1:13" s="49" customFormat="1" ht="57.6" hidden="1" x14ac:dyDescent="0.3">
      <c r="A30" s="43" t="s">
        <v>28</v>
      </c>
      <c r="B30" s="43" t="s">
        <v>13</v>
      </c>
      <c r="C30" s="2" t="s">
        <v>57</v>
      </c>
      <c r="D30" s="2" t="s">
        <v>3</v>
      </c>
      <c r="E30" s="44">
        <v>41669</v>
      </c>
      <c r="F30" s="50" t="s">
        <v>74</v>
      </c>
      <c r="G30" s="46"/>
      <c r="H30" s="47">
        <v>0</v>
      </c>
      <c r="I30" s="11"/>
      <c r="J30" s="11"/>
      <c r="K30" s="2" t="s">
        <v>69</v>
      </c>
      <c r="L30" s="48">
        <f t="shared" si="0"/>
        <v>0</v>
      </c>
      <c r="M30" s="2"/>
    </row>
    <row r="31" spans="1:13" ht="45" outlineLevel="1" x14ac:dyDescent="0.25">
      <c r="A31" s="35" t="s">
        <v>37</v>
      </c>
      <c r="B31" s="35" t="s">
        <v>13</v>
      </c>
      <c r="C31" s="4" t="s">
        <v>77</v>
      </c>
      <c r="D31" s="1" t="s">
        <v>3</v>
      </c>
      <c r="E31" s="62">
        <v>41639</v>
      </c>
      <c r="F31" s="52" t="s">
        <v>74</v>
      </c>
      <c r="G31" s="53">
        <v>2</v>
      </c>
      <c r="H31" s="63">
        <v>0</v>
      </c>
      <c r="I31" s="11">
        <v>41635</v>
      </c>
      <c r="J31" s="68" t="s">
        <v>128</v>
      </c>
      <c r="K31" s="1" t="s">
        <v>50</v>
      </c>
      <c r="L31" s="48">
        <f t="shared" si="0"/>
        <v>0</v>
      </c>
      <c r="M31" s="72" t="s">
        <v>132</v>
      </c>
    </row>
    <row r="32" spans="1:13" ht="43.15" hidden="1" outlineLevel="1" x14ac:dyDescent="0.3">
      <c r="A32" s="35" t="s">
        <v>38</v>
      </c>
      <c r="B32" s="35" t="s">
        <v>13</v>
      </c>
      <c r="C32" s="3" t="s">
        <v>55</v>
      </c>
      <c r="D32" s="1" t="s">
        <v>3</v>
      </c>
      <c r="E32" s="62">
        <v>41654</v>
      </c>
      <c r="F32" s="52" t="s">
        <v>74</v>
      </c>
      <c r="G32" s="53">
        <v>5</v>
      </c>
      <c r="H32" s="63">
        <v>0</v>
      </c>
      <c r="I32" s="13"/>
      <c r="J32" s="13"/>
      <c r="K32" s="1" t="s">
        <v>68</v>
      </c>
      <c r="L32" s="48">
        <f>G32*H32</f>
        <v>0</v>
      </c>
      <c r="M32" s="1"/>
    </row>
    <row r="33" spans="1:13" ht="43.15" hidden="1" outlineLevel="1" x14ac:dyDescent="0.3">
      <c r="A33" s="35" t="s">
        <v>39</v>
      </c>
      <c r="B33" s="35" t="s">
        <v>13</v>
      </c>
      <c r="C33" s="1" t="s">
        <v>36</v>
      </c>
      <c r="D33" s="1" t="s">
        <v>3</v>
      </c>
      <c r="E33" s="62">
        <v>41669</v>
      </c>
      <c r="F33" s="52" t="s">
        <v>74</v>
      </c>
      <c r="G33" s="53">
        <v>2</v>
      </c>
      <c r="H33" s="63">
        <v>0</v>
      </c>
      <c r="I33" s="13"/>
      <c r="J33" s="13"/>
      <c r="K33" s="1" t="s">
        <v>72</v>
      </c>
      <c r="L33" s="48">
        <f t="shared" si="0"/>
        <v>0</v>
      </c>
      <c r="M33" s="1"/>
    </row>
    <row r="34" spans="1:13" s="49" customFormat="1" ht="72" hidden="1" x14ac:dyDescent="0.3">
      <c r="A34" s="43" t="s">
        <v>56</v>
      </c>
      <c r="B34" s="43" t="s">
        <v>13</v>
      </c>
      <c r="C34" s="2" t="s">
        <v>58</v>
      </c>
      <c r="D34" s="2" t="s">
        <v>3</v>
      </c>
      <c r="E34" s="44">
        <v>41669</v>
      </c>
      <c r="F34" s="50" t="s">
        <v>74</v>
      </c>
      <c r="G34" s="46">
        <v>5</v>
      </c>
      <c r="H34" s="47">
        <v>0</v>
      </c>
      <c r="I34" s="11"/>
      <c r="J34" s="11"/>
      <c r="K34" s="2" t="s">
        <v>71</v>
      </c>
      <c r="L34" s="48">
        <f t="shared" si="0"/>
        <v>0</v>
      </c>
      <c r="M34" s="2"/>
    </row>
    <row r="35" spans="1:13" s="49" customFormat="1" ht="43.15" hidden="1" x14ac:dyDescent="0.3">
      <c r="A35" s="43" t="s">
        <v>47</v>
      </c>
      <c r="B35" s="43" t="s">
        <v>46</v>
      </c>
      <c r="C35" s="5" t="s">
        <v>62</v>
      </c>
      <c r="D35" s="2" t="s">
        <v>48</v>
      </c>
      <c r="E35" s="44">
        <v>41670</v>
      </c>
      <c r="F35" s="50" t="s">
        <v>74</v>
      </c>
      <c r="G35" s="46">
        <v>5</v>
      </c>
      <c r="H35" s="47">
        <v>0</v>
      </c>
      <c r="I35" s="11"/>
      <c r="J35" s="11"/>
      <c r="K35" s="1" t="s">
        <v>70</v>
      </c>
      <c r="L35" s="48">
        <f t="shared" si="0"/>
        <v>0</v>
      </c>
      <c r="M35" s="2"/>
    </row>
    <row r="36" spans="1:13" x14ac:dyDescent="0.25">
      <c r="A36" s="64"/>
      <c r="B36" s="64"/>
      <c r="C36" s="31"/>
      <c r="D36" s="31"/>
      <c r="E36" s="64"/>
      <c r="F36" s="64"/>
      <c r="G36" s="64"/>
      <c r="H36" s="65"/>
      <c r="I36" s="32"/>
      <c r="J36" s="32"/>
      <c r="K36" s="31"/>
      <c r="L36" s="66"/>
    </row>
    <row r="37" spans="1:13" x14ac:dyDescent="0.25">
      <c r="L37" s="66"/>
    </row>
    <row r="38" spans="1:13" x14ac:dyDescent="0.25">
      <c r="L38" s="66"/>
    </row>
    <row r="39" spans="1:13" x14ac:dyDescent="0.25">
      <c r="L39" s="66"/>
    </row>
    <row r="40" spans="1:13" x14ac:dyDescent="0.25">
      <c r="L40" s="66"/>
    </row>
    <row r="41" spans="1:13" x14ac:dyDescent="0.25">
      <c r="L41" s="66"/>
    </row>
    <row r="42" spans="1:13" x14ac:dyDescent="0.25">
      <c r="L42" s="66"/>
    </row>
    <row r="43" spans="1:13" x14ac:dyDescent="0.25">
      <c r="L43" s="66"/>
    </row>
    <row r="44" spans="1:13" x14ac:dyDescent="0.25">
      <c r="L44" s="66"/>
    </row>
    <row r="45" spans="1:13" x14ac:dyDescent="0.25">
      <c r="L45" s="66"/>
    </row>
    <row r="46" spans="1:13" x14ac:dyDescent="0.25">
      <c r="L46" s="66"/>
    </row>
    <row r="47" spans="1:13" x14ac:dyDescent="0.25">
      <c r="L47" s="66"/>
    </row>
    <row r="48" spans="1:13" x14ac:dyDescent="0.25">
      <c r="L48" s="66"/>
    </row>
    <row r="49" spans="12:12" x14ac:dyDescent="0.25">
      <c r="L49" s="66"/>
    </row>
    <row r="50" spans="12:12" x14ac:dyDescent="0.25">
      <c r="L50" s="66"/>
    </row>
    <row r="51" spans="12:12" x14ac:dyDescent="0.25">
      <c r="L51" s="66"/>
    </row>
    <row r="52" spans="12:12" x14ac:dyDescent="0.25">
      <c r="L52" s="66"/>
    </row>
    <row r="53" spans="12:12" x14ac:dyDescent="0.25">
      <c r="L53" s="66"/>
    </row>
    <row r="54" spans="12:12" x14ac:dyDescent="0.25">
      <c r="L54" s="66"/>
    </row>
    <row r="55" spans="12:12" x14ac:dyDescent="0.25">
      <c r="L55" s="66"/>
    </row>
    <row r="56" spans="12:12" x14ac:dyDescent="0.25">
      <c r="L56" s="66"/>
    </row>
    <row r="57" spans="12:12" x14ac:dyDescent="0.25">
      <c r="L57" s="66"/>
    </row>
    <row r="58" spans="12:12" x14ac:dyDescent="0.25">
      <c r="L58" s="66"/>
    </row>
    <row r="59" spans="12:12" x14ac:dyDescent="0.25">
      <c r="L59" s="66"/>
    </row>
    <row r="60" spans="12:12" x14ac:dyDescent="0.25">
      <c r="L60" s="66"/>
    </row>
    <row r="61" spans="12:12" x14ac:dyDescent="0.25">
      <c r="L61" s="66"/>
    </row>
    <row r="62" spans="12:12" x14ac:dyDescent="0.25">
      <c r="L62" s="66"/>
    </row>
    <row r="63" spans="12:12" x14ac:dyDescent="0.25">
      <c r="L63" s="66"/>
    </row>
    <row r="64" spans="12:12" x14ac:dyDescent="0.25">
      <c r="L64" s="66"/>
    </row>
    <row r="65" spans="12:12" x14ac:dyDescent="0.25">
      <c r="L65" s="66"/>
    </row>
    <row r="66" spans="12:12" x14ac:dyDescent="0.25">
      <c r="L66" s="66"/>
    </row>
    <row r="67" spans="12:12" x14ac:dyDescent="0.25">
      <c r="L67" s="66"/>
    </row>
    <row r="68" spans="12:12" x14ac:dyDescent="0.25">
      <c r="L68" s="66"/>
    </row>
    <row r="69" spans="12:12" x14ac:dyDescent="0.25">
      <c r="L69" s="66"/>
    </row>
    <row r="70" spans="12:12" x14ac:dyDescent="0.25">
      <c r="L70" s="66"/>
    </row>
    <row r="71" spans="12:12" x14ac:dyDescent="0.25">
      <c r="L71" s="66"/>
    </row>
    <row r="72" spans="12:12" x14ac:dyDescent="0.25">
      <c r="L72" s="66"/>
    </row>
    <row r="73" spans="12:12" x14ac:dyDescent="0.25">
      <c r="L73" s="66"/>
    </row>
    <row r="74" spans="12:12" x14ac:dyDescent="0.25">
      <c r="L74" s="66"/>
    </row>
    <row r="75" spans="12:12" x14ac:dyDescent="0.25">
      <c r="L75" s="66"/>
    </row>
    <row r="76" spans="12:12" x14ac:dyDescent="0.25">
      <c r="L76" s="66"/>
    </row>
    <row r="77" spans="12:12" x14ac:dyDescent="0.25">
      <c r="L77" s="66"/>
    </row>
    <row r="78" spans="12:12" x14ac:dyDescent="0.25">
      <c r="L78" s="66"/>
    </row>
    <row r="79" spans="12:12" x14ac:dyDescent="0.25">
      <c r="L79" s="66"/>
    </row>
    <row r="80" spans="12:12" x14ac:dyDescent="0.25">
      <c r="L80" s="66"/>
    </row>
    <row r="81" spans="12:12" x14ac:dyDescent="0.25">
      <c r="L81" s="66"/>
    </row>
    <row r="82" spans="12:12" x14ac:dyDescent="0.25">
      <c r="L82" s="66"/>
    </row>
    <row r="83" spans="12:12" x14ac:dyDescent="0.25">
      <c r="L83" s="66"/>
    </row>
    <row r="84" spans="12:12" x14ac:dyDescent="0.25">
      <c r="L84" s="66"/>
    </row>
    <row r="85" spans="12:12" x14ac:dyDescent="0.25">
      <c r="L85" s="66"/>
    </row>
    <row r="86" spans="12:12" x14ac:dyDescent="0.25">
      <c r="L86" s="66"/>
    </row>
    <row r="87" spans="12:12" x14ac:dyDescent="0.25">
      <c r="L87" s="66"/>
    </row>
    <row r="88" spans="12:12" x14ac:dyDescent="0.25">
      <c r="L88" s="66"/>
    </row>
    <row r="89" spans="12:12" x14ac:dyDescent="0.25">
      <c r="L89" s="66"/>
    </row>
    <row r="90" spans="12:12" x14ac:dyDescent="0.25">
      <c r="L90" s="66"/>
    </row>
    <row r="91" spans="12:12" x14ac:dyDescent="0.25">
      <c r="L91" s="66"/>
    </row>
    <row r="92" spans="12:12" x14ac:dyDescent="0.25">
      <c r="L92" s="66"/>
    </row>
    <row r="93" spans="12:12" x14ac:dyDescent="0.25">
      <c r="L93" s="66"/>
    </row>
    <row r="94" spans="12:12" x14ac:dyDescent="0.25">
      <c r="L94" s="66"/>
    </row>
    <row r="95" spans="12:12" x14ac:dyDescent="0.25">
      <c r="L95" s="66"/>
    </row>
    <row r="96" spans="12:12" x14ac:dyDescent="0.25">
      <c r="L96" s="66"/>
    </row>
    <row r="97" spans="12:12" x14ac:dyDescent="0.25">
      <c r="L97" s="66"/>
    </row>
    <row r="98" spans="12:12" x14ac:dyDescent="0.25">
      <c r="L98" s="66"/>
    </row>
    <row r="99" spans="12:12" x14ac:dyDescent="0.25">
      <c r="L99" s="66"/>
    </row>
  </sheetData>
  <autoFilter ref="A7:M35">
    <filterColumn colId="8">
      <filters>
        <dateGroupItem year="2013" dateTimeGrouping="year"/>
      </filters>
    </filterColumn>
    <filterColumn colId="12">
      <filters>
        <filter val="Critical"/>
        <filter val="High"/>
        <filter val="Normal"/>
      </filters>
    </filterColumn>
  </autoFilter>
  <phoneticPr fontId="2" type="noConversion"/>
  <pageMargins left="0.23622047244094491" right="0.23622047244094491" top="0.35433070866141736" bottom="0.35433070866141736" header="0.31496062992125984" footer="0.31496062992125984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"/>
    </sheetView>
  </sheetViews>
  <sheetFormatPr defaultRowHeight="15" x14ac:dyDescent="0.25"/>
  <cols>
    <col min="1" max="1" width="29.85546875" bestFit="1" customWidth="1"/>
    <col min="2" max="2" width="15.85546875" bestFit="1" customWidth="1"/>
    <col min="3" max="3" width="44.85546875" bestFit="1" customWidth="1"/>
    <col min="5" max="5" width="9.7109375" bestFit="1" customWidth="1"/>
  </cols>
  <sheetData>
    <row r="1" spans="1:5" x14ac:dyDescent="0.25">
      <c r="A1" s="16" t="s">
        <v>90</v>
      </c>
      <c r="B1" s="17">
        <v>41562</v>
      </c>
    </row>
    <row r="2" spans="1:5" x14ac:dyDescent="0.25">
      <c r="A2" s="18" t="s">
        <v>91</v>
      </c>
      <c r="B2" s="19">
        <v>41670</v>
      </c>
    </row>
    <row r="3" spans="1:5" x14ac:dyDescent="0.25">
      <c r="A3" s="18" t="s">
        <v>99</v>
      </c>
      <c r="B3" s="28">
        <v>20</v>
      </c>
      <c r="C3" t="s">
        <v>101</v>
      </c>
    </row>
    <row r="4" spans="1:5" ht="15.75" thickBot="1" x14ac:dyDescent="0.3">
      <c r="A4" s="20" t="s">
        <v>88</v>
      </c>
      <c r="B4" s="21">
        <f>SUM(Генплан!G8:G999)</f>
        <v>237</v>
      </c>
    </row>
    <row r="5" spans="1:5" ht="15.75" thickBot="1" x14ac:dyDescent="0.3"/>
    <row r="6" spans="1:5" x14ac:dyDescent="0.25">
      <c r="A6" s="16" t="s">
        <v>94</v>
      </c>
      <c r="B6" s="22">
        <f>SUM(Генплан!L8:L999)</f>
        <v>133.5</v>
      </c>
    </row>
    <row r="7" spans="1:5" x14ac:dyDescent="0.25">
      <c r="A7" s="18" t="s">
        <v>93</v>
      </c>
      <c r="B7" s="23">
        <f>B6/B4</f>
        <v>0.56329113924050633</v>
      </c>
    </row>
    <row r="8" spans="1:5" x14ac:dyDescent="0.25">
      <c r="A8" s="18" t="s">
        <v>95</v>
      </c>
      <c r="B8" s="24">
        <f>B4/(DAYS360(B1,B2)-B3)</f>
        <v>2.7558139534883721</v>
      </c>
    </row>
    <row r="9" spans="1:5" x14ac:dyDescent="0.25">
      <c r="A9" s="18" t="s">
        <v>92</v>
      </c>
      <c r="B9" s="24">
        <f ca="1">DAYS360(B1, NOW())*B8</f>
        <v>190.15116279069767</v>
      </c>
      <c r="E9" s="15"/>
    </row>
    <row r="10" spans="1:5" ht="15.75" thickBot="1" x14ac:dyDescent="0.3">
      <c r="A10" s="26" t="s">
        <v>96</v>
      </c>
      <c r="B10" s="27">
        <f ca="1">B9/B4</f>
        <v>0.80232558139534882</v>
      </c>
    </row>
    <row r="11" spans="1:5" ht="15.75" thickBot="1" x14ac:dyDescent="0.3"/>
    <row r="12" spans="1:5" x14ac:dyDescent="0.25">
      <c r="A12" s="16" t="s">
        <v>97</v>
      </c>
      <c r="B12" s="22">
        <f ca="1">(B6-B9)/B8</f>
        <v>-20.556962025316455</v>
      </c>
    </row>
    <row r="13" spans="1:5" ht="15.75" thickBot="1" x14ac:dyDescent="0.3">
      <c r="A13" s="20" t="s">
        <v>98</v>
      </c>
      <c r="B13" s="25">
        <f ca="1">B12/5</f>
        <v>-4.1113924050632908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5" x14ac:dyDescent="0.25"/>
  <cols>
    <col min="1" max="1" width="3.42578125" customWidth="1"/>
    <col min="2" max="2" width="69" bestFit="1" customWidth="1"/>
    <col min="3" max="3" width="5" bestFit="1" customWidth="1"/>
    <col min="4" max="4" width="31" style="75" customWidth="1"/>
  </cols>
  <sheetData>
    <row r="1" spans="1:4" x14ac:dyDescent="0.25">
      <c r="A1" t="s">
        <v>139</v>
      </c>
      <c r="C1" s="74" t="s">
        <v>140</v>
      </c>
      <c r="D1" s="75" t="s">
        <v>141</v>
      </c>
    </row>
    <row r="2" spans="1:4" x14ac:dyDescent="0.25">
      <c r="A2">
        <v>1</v>
      </c>
      <c r="B2" t="s">
        <v>134</v>
      </c>
      <c r="C2">
        <v>1</v>
      </c>
    </row>
    <row r="3" spans="1:4" ht="45" x14ac:dyDescent="0.25">
      <c r="A3">
        <v>2</v>
      </c>
      <c r="B3" t="s">
        <v>142</v>
      </c>
      <c r="C3">
        <v>1</v>
      </c>
      <c r="D3" s="75" t="s">
        <v>143</v>
      </c>
    </row>
    <row r="4" spans="1:4" x14ac:dyDescent="0.25">
      <c r="A4">
        <v>3</v>
      </c>
      <c r="B4" t="s">
        <v>135</v>
      </c>
      <c r="C4">
        <v>1</v>
      </c>
    </row>
    <row r="5" spans="1:4" x14ac:dyDescent="0.25">
      <c r="A5">
        <v>4</v>
      </c>
      <c r="B5" t="s">
        <v>136</v>
      </c>
      <c r="C5">
        <v>1</v>
      </c>
    </row>
    <row r="6" spans="1:4" x14ac:dyDescent="0.25">
      <c r="A6">
        <v>5</v>
      </c>
      <c r="B6" t="s">
        <v>137</v>
      </c>
    </row>
    <row r="7" spans="1:4" x14ac:dyDescent="0.25">
      <c r="A7">
        <v>6</v>
      </c>
      <c r="B7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Генплан</vt:lpstr>
      <vt:lpstr>Статус</vt:lpstr>
      <vt:lpstr>Тестирование</vt:lpstr>
      <vt:lpstr>Генплан!Область_печати</vt:lpstr>
    </vt:vector>
  </TitlesOfParts>
  <Company>Rusal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2013-12-02T15:41:04Z</cp:lastPrinted>
  <dcterms:created xsi:type="dcterms:W3CDTF">2013-10-30T05:44:12Z</dcterms:created>
  <dcterms:modified xsi:type="dcterms:W3CDTF">2013-12-24T07:54:49Z</dcterms:modified>
</cp:coreProperties>
</file>