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-460" windowWidth="25600" windowHeight="16000" tabRatio="500" activeTab="2"/>
  </bookViews>
  <sheets>
    <sheet name="Classicos" sheetId="1" r:id="rId1"/>
    <sheet name="Correcao" sheetId="3" r:id="rId2"/>
    <sheet name="Específicos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8" i="4" l="1"/>
  <c r="R8" i="4"/>
  <c r="S8" i="4"/>
  <c r="U8" i="4"/>
  <c r="I8" i="4"/>
  <c r="J8" i="4"/>
  <c r="F8" i="4"/>
  <c r="L8" i="4"/>
  <c r="J7" i="4"/>
  <c r="I7" i="4"/>
  <c r="F7" i="4"/>
  <c r="S3" i="4"/>
  <c r="U3" i="4"/>
  <c r="S4" i="4"/>
  <c r="U4" i="4"/>
  <c r="S5" i="4"/>
  <c r="U5" i="4"/>
  <c r="S6" i="4"/>
  <c r="U6" i="4"/>
  <c r="S7" i="4"/>
  <c r="U7" i="4"/>
  <c r="S2" i="4"/>
  <c r="U2" i="4"/>
  <c r="Q7" i="4"/>
  <c r="R7" i="4"/>
  <c r="L7" i="4"/>
  <c r="R3" i="4"/>
  <c r="R4" i="4"/>
  <c r="R5" i="4"/>
  <c r="R6" i="4"/>
  <c r="R2" i="4"/>
  <c r="Q3" i="4"/>
  <c r="Q4" i="4"/>
  <c r="Q5" i="4"/>
  <c r="Q6" i="4"/>
  <c r="Q2" i="4"/>
  <c r="J6" i="4"/>
  <c r="F6" i="4"/>
  <c r="F3" i="4"/>
  <c r="J3" i="4"/>
  <c r="I3" i="4"/>
  <c r="L3" i="4"/>
  <c r="F4" i="4"/>
  <c r="J4" i="4"/>
  <c r="I4" i="4"/>
  <c r="L4" i="4"/>
  <c r="F5" i="4"/>
  <c r="J5" i="4"/>
  <c r="I5" i="4"/>
  <c r="L5" i="4"/>
  <c r="I6" i="4"/>
  <c r="L6" i="4"/>
  <c r="F2" i="4"/>
  <c r="I2" i="4"/>
  <c r="J2" i="4"/>
  <c r="L2" i="4"/>
  <c r="U20" i="4"/>
  <c r="F20" i="4"/>
  <c r="I20" i="4"/>
  <c r="J20" i="4"/>
  <c r="L20" i="4"/>
  <c r="U19" i="4"/>
  <c r="F19" i="4"/>
  <c r="I19" i="4"/>
  <c r="J19" i="4"/>
  <c r="L19" i="4"/>
  <c r="U18" i="4"/>
  <c r="F18" i="4"/>
  <c r="I18" i="4"/>
  <c r="J18" i="4"/>
  <c r="L18" i="4"/>
  <c r="U17" i="4"/>
  <c r="F17" i="4"/>
  <c r="I17" i="4"/>
  <c r="J17" i="4"/>
  <c r="L17" i="4"/>
  <c r="Q6" i="3"/>
  <c r="F6" i="3"/>
  <c r="I6" i="3"/>
  <c r="J6" i="3"/>
  <c r="L6" i="3"/>
  <c r="Q5" i="3"/>
  <c r="F5" i="3"/>
  <c r="I5" i="3"/>
  <c r="J5" i="3"/>
  <c r="L5" i="3"/>
  <c r="Q4" i="3"/>
  <c r="F4" i="3"/>
  <c r="I4" i="3"/>
  <c r="J4" i="3"/>
  <c r="L4" i="3"/>
  <c r="Q3" i="3"/>
  <c r="F3" i="3"/>
  <c r="I3" i="3"/>
  <c r="J3" i="3"/>
  <c r="L3" i="3"/>
  <c r="Q2" i="3"/>
  <c r="F2" i="3"/>
  <c r="I2" i="3"/>
  <c r="J2" i="3"/>
  <c r="L2" i="3"/>
  <c r="Q2" i="1"/>
  <c r="Q3" i="1"/>
  <c r="Q5" i="1"/>
  <c r="Q6" i="1"/>
  <c r="Q4" i="1"/>
  <c r="L3" i="1"/>
  <c r="L4" i="1"/>
  <c r="L5" i="1"/>
  <c r="L6" i="1"/>
  <c r="L2" i="1"/>
  <c r="J6" i="1"/>
  <c r="J5" i="1"/>
  <c r="J4" i="1"/>
  <c r="J3" i="1"/>
  <c r="J2" i="1"/>
  <c r="I3" i="1"/>
  <c r="I4" i="1"/>
  <c r="I5" i="1"/>
  <c r="I6" i="1"/>
  <c r="I2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<sst xmlns="http://schemas.openxmlformats.org/spreadsheetml/2006/main" count="116" uniqueCount="29">
  <si>
    <t>Estratégia</t>
  </si>
  <si>
    <t>Problema</t>
  </si>
  <si>
    <t>População</t>
  </si>
  <si>
    <t>Crossover</t>
  </si>
  <si>
    <t>Elitismo</t>
  </si>
  <si>
    <t>Clone</t>
  </si>
  <si>
    <t>Mutação</t>
  </si>
  <si>
    <t>Tipo</t>
  </si>
  <si>
    <t>Descendentes</t>
  </si>
  <si>
    <t>Melhor Fitness</t>
  </si>
  <si>
    <t>A-n33-k5</t>
  </si>
  <si>
    <t>B-n38-k6</t>
  </si>
  <si>
    <t>P-n21-k2</t>
  </si>
  <si>
    <t>A-n80-k10</t>
  </si>
  <si>
    <t>2 Pontos</t>
  </si>
  <si>
    <t>Permutação</t>
  </si>
  <si>
    <t>Gama de sobrecarga</t>
  </si>
  <si>
    <t>Geração Parada</t>
  </si>
  <si>
    <t>Geração Melhor</t>
  </si>
  <si>
    <t>Variação</t>
  </si>
  <si>
    <t>Fitness Referência</t>
  </si>
  <si>
    <t>REFAZER TABELA DEPOIS DOS ESPECIFICOS!!!!</t>
  </si>
  <si>
    <t>PMX</t>
  </si>
  <si>
    <t>Melhor Rodada 1</t>
  </si>
  <si>
    <t>Melhor Rodada 2</t>
  </si>
  <si>
    <t>Melhor Rodada 3</t>
  </si>
  <si>
    <t>Pior Fitness</t>
  </si>
  <si>
    <t>Média</t>
  </si>
  <si>
    <t>SRM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</si>
</sst>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6" formatCode="_-* #,##0_-;\-* #,##0_-;_-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6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9" fontId="0" fillId="0" borderId="0" xfId="2" applyFont="1"/>
    <xf numFmtId="166" fontId="0" fillId="0" borderId="0" xfId="1" applyNumberFormat="1" applyFont="1"/>
    <xf numFmtId="166" fontId="0" fillId="0" borderId="0" xfId="0" applyNumberFormat="1"/>
    <xf numFmtId="43" fontId="0" fillId="0" borderId="2" xfId="1" applyFont="1" applyBorder="1"/>
    <xf numFmtId="43" fontId="0" fillId="0" borderId="3" xfId="1" applyFont="1" applyBorder="1"/>
    <xf numFmtId="43" fontId="0" fillId="0" borderId="4" xfId="1" applyFont="1" applyBorder="1"/>
    <xf numFmtId="43" fontId="0" fillId="0" borderId="5" xfId="1" applyFont="1" applyBorder="1"/>
    <xf numFmtId="43" fontId="0" fillId="0" borderId="0" xfId="1" applyFont="1" applyBorder="1"/>
    <xf numFmtId="43" fontId="0" fillId="0" borderId="6" xfId="1" applyFont="1" applyBorder="1"/>
    <xf numFmtId="0" fontId="0" fillId="3" borderId="0" xfId="0" applyFill="1"/>
    <xf numFmtId="166" fontId="0" fillId="3" borderId="0" xfId="1" applyNumberFormat="1" applyFont="1" applyFill="1"/>
    <xf numFmtId="166" fontId="0" fillId="3" borderId="0" xfId="0" applyNumberFormat="1" applyFill="1"/>
    <xf numFmtId="43" fontId="0" fillId="0" borderId="5" xfId="1" applyFont="1" applyFill="1" applyBorder="1"/>
    <xf numFmtId="43" fontId="0" fillId="0" borderId="6" xfId="1" applyFont="1" applyFill="1" applyBorder="1"/>
    <xf numFmtId="43" fontId="0" fillId="0" borderId="0" xfId="1" applyFont="1" applyFill="1" applyBorder="1"/>
  </cellXfs>
  <cellStyles count="65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selection activeCell="N4" sqref="A4:N4"/>
    </sheetView>
  </sheetViews>
  <sheetFormatPr baseColWidth="10" defaultRowHeight="15" x14ac:dyDescent="0"/>
  <cols>
    <col min="12" max="12" width="13.1640625" customWidth="1"/>
  </cols>
  <sheetData>
    <row r="1" spans="1:17" s="1" customFormat="1" ht="30">
      <c r="A1" s="2" t="s">
        <v>0</v>
      </c>
      <c r="B1" s="2" t="s">
        <v>1</v>
      </c>
      <c r="C1" s="2" t="s">
        <v>20</v>
      </c>
      <c r="D1" s="2" t="s">
        <v>16</v>
      </c>
      <c r="E1" s="2" t="s">
        <v>2</v>
      </c>
      <c r="F1" s="2" t="s">
        <v>3</v>
      </c>
      <c r="G1" s="2" t="s">
        <v>7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17</v>
      </c>
      <c r="N1" s="2" t="s">
        <v>9</v>
      </c>
      <c r="O1" s="2" t="s">
        <v>18</v>
      </c>
      <c r="Q1" s="1" t="s">
        <v>19</v>
      </c>
    </row>
    <row r="2" spans="1:17">
      <c r="A2">
        <v>1</v>
      </c>
      <c r="B2" t="s">
        <v>10</v>
      </c>
      <c r="C2">
        <v>661</v>
      </c>
      <c r="D2">
        <v>10000</v>
      </c>
      <c r="E2">
        <v>1000</v>
      </c>
      <c r="F2">
        <f>E2/2</f>
        <v>500</v>
      </c>
      <c r="G2" t="s">
        <v>14</v>
      </c>
      <c r="H2">
        <v>0</v>
      </c>
      <c r="I2">
        <f>E2*0.4 -H2</f>
        <v>400</v>
      </c>
      <c r="J2">
        <f>E2*0.1</f>
        <v>100</v>
      </c>
      <c r="K2" t="s">
        <v>15</v>
      </c>
      <c r="L2">
        <f>F2+H2+I2+J2</f>
        <v>1000</v>
      </c>
      <c r="M2">
        <v>28</v>
      </c>
      <c r="N2">
        <v>121670.56449999999</v>
      </c>
      <c r="O2">
        <v>1</v>
      </c>
      <c r="Q2" s="3">
        <f t="shared" ref="Q2:Q3" si="0">(N2-C2)/C2</f>
        <v>183.07044553706504</v>
      </c>
    </row>
    <row r="3" spans="1:17">
      <c r="A3">
        <v>2</v>
      </c>
      <c r="B3" t="s">
        <v>10</v>
      </c>
      <c r="C3">
        <v>661</v>
      </c>
      <c r="D3">
        <v>10000</v>
      </c>
      <c r="E3">
        <v>10000</v>
      </c>
      <c r="F3">
        <f t="shared" ref="F3:F6" si="1">E3/2</f>
        <v>5000</v>
      </c>
      <c r="G3" t="s">
        <v>14</v>
      </c>
      <c r="H3">
        <v>0</v>
      </c>
      <c r="I3">
        <f t="shared" ref="I3:I6" si="2">E3*0.4 -H3</f>
        <v>4000</v>
      </c>
      <c r="J3">
        <f t="shared" ref="J3:J6" si="3">E3*0.1</f>
        <v>1000</v>
      </c>
      <c r="K3" t="s">
        <v>15</v>
      </c>
      <c r="L3">
        <f t="shared" ref="L3:L6" si="4">F3+H3+I3+J3</f>
        <v>10000</v>
      </c>
      <c r="M3">
        <v>29</v>
      </c>
      <c r="N3">
        <v>1887.4885999999999</v>
      </c>
      <c r="O3">
        <v>1</v>
      </c>
      <c r="Q3" s="3">
        <f t="shared" si="0"/>
        <v>1.8555046898638425</v>
      </c>
    </row>
    <row r="4" spans="1:17">
      <c r="A4">
        <v>3</v>
      </c>
      <c r="B4" t="s">
        <v>12</v>
      </c>
      <c r="C4">
        <v>211</v>
      </c>
      <c r="D4">
        <v>10000</v>
      </c>
      <c r="E4">
        <v>1000</v>
      </c>
      <c r="F4">
        <f t="shared" si="1"/>
        <v>500</v>
      </c>
      <c r="G4" t="s">
        <v>14</v>
      </c>
      <c r="H4">
        <v>0</v>
      </c>
      <c r="I4">
        <f t="shared" si="2"/>
        <v>400</v>
      </c>
      <c r="J4">
        <f t="shared" si="3"/>
        <v>100</v>
      </c>
      <c r="K4" t="s">
        <v>15</v>
      </c>
      <c r="L4">
        <f t="shared" si="4"/>
        <v>1000</v>
      </c>
      <c r="M4">
        <v>39</v>
      </c>
      <c r="N4">
        <v>398.67770000000002</v>
      </c>
      <c r="O4">
        <v>2</v>
      </c>
      <c r="Q4" s="3">
        <f>(N4-C4)/C4</f>
        <v>0.88946777251184839</v>
      </c>
    </row>
    <row r="5" spans="1:17">
      <c r="A5">
        <v>4</v>
      </c>
      <c r="B5" t="s">
        <v>11</v>
      </c>
      <c r="C5">
        <v>805</v>
      </c>
      <c r="D5">
        <v>10000</v>
      </c>
      <c r="E5">
        <v>1000</v>
      </c>
      <c r="F5">
        <f t="shared" si="1"/>
        <v>500</v>
      </c>
      <c r="G5" t="s">
        <v>14</v>
      </c>
      <c r="H5">
        <v>1</v>
      </c>
      <c r="I5">
        <f t="shared" si="2"/>
        <v>399</v>
      </c>
      <c r="J5">
        <f t="shared" si="3"/>
        <v>100</v>
      </c>
      <c r="K5" t="s">
        <v>15</v>
      </c>
      <c r="L5">
        <f t="shared" si="4"/>
        <v>1000</v>
      </c>
      <c r="M5">
        <v>100</v>
      </c>
      <c r="N5">
        <v>1823.1746000000001</v>
      </c>
      <c r="O5">
        <v>94</v>
      </c>
      <c r="Q5" s="3">
        <f t="shared" ref="Q5:Q6" si="5">(N5-C5)/C5</f>
        <v>1.2648131677018635</v>
      </c>
    </row>
    <row r="6" spans="1:17">
      <c r="A6">
        <v>5</v>
      </c>
      <c r="B6" t="s">
        <v>13</v>
      </c>
      <c r="C6">
        <v>1764</v>
      </c>
      <c r="D6">
        <v>10000</v>
      </c>
      <c r="E6">
        <v>10000</v>
      </c>
      <c r="F6">
        <f t="shared" si="1"/>
        <v>5000</v>
      </c>
      <c r="G6" t="s">
        <v>14</v>
      </c>
      <c r="H6">
        <v>0</v>
      </c>
      <c r="I6">
        <f t="shared" si="2"/>
        <v>4000</v>
      </c>
      <c r="J6">
        <f t="shared" si="3"/>
        <v>1000</v>
      </c>
      <c r="K6" t="s">
        <v>15</v>
      </c>
      <c r="L6">
        <f t="shared" si="4"/>
        <v>10000</v>
      </c>
      <c r="M6">
        <v>32</v>
      </c>
      <c r="N6">
        <v>725204.12300000002</v>
      </c>
      <c r="O6">
        <v>1</v>
      </c>
      <c r="Q6" s="3">
        <f t="shared" si="5"/>
        <v>410.1134484126984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E11" sqref="E11"/>
    </sheetView>
  </sheetViews>
  <sheetFormatPr baseColWidth="10" defaultRowHeight="15" x14ac:dyDescent="0"/>
  <cols>
    <col min="12" max="12" width="13.1640625" customWidth="1"/>
  </cols>
  <sheetData>
    <row r="1" spans="1:17" s="1" customFormat="1" ht="30">
      <c r="A1" s="2" t="s">
        <v>0</v>
      </c>
      <c r="B1" s="2" t="s">
        <v>1</v>
      </c>
      <c r="C1" s="2" t="s">
        <v>20</v>
      </c>
      <c r="D1" s="2" t="s">
        <v>16</v>
      </c>
      <c r="E1" s="2" t="s">
        <v>2</v>
      </c>
      <c r="F1" s="2" t="s">
        <v>3</v>
      </c>
      <c r="G1" s="2" t="s">
        <v>7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17</v>
      </c>
      <c r="N1" s="2" t="s">
        <v>9</v>
      </c>
      <c r="O1" s="2" t="s">
        <v>18</v>
      </c>
      <c r="Q1" s="1" t="s">
        <v>19</v>
      </c>
    </row>
    <row r="2" spans="1:17">
      <c r="A2">
        <v>1</v>
      </c>
      <c r="B2" t="s">
        <v>10</v>
      </c>
      <c r="C2">
        <v>661</v>
      </c>
      <c r="D2">
        <v>10000</v>
      </c>
      <c r="E2">
        <v>1000</v>
      </c>
      <c r="F2">
        <f>E2/2</f>
        <v>500</v>
      </c>
      <c r="G2" t="s">
        <v>14</v>
      </c>
      <c r="H2">
        <v>0</v>
      </c>
      <c r="I2">
        <f>E2*0.4 -H2</f>
        <v>400</v>
      </c>
      <c r="J2">
        <f>E2*0.1</f>
        <v>100</v>
      </c>
      <c r="K2" t="s">
        <v>15</v>
      </c>
      <c r="L2">
        <f>F2+H2+I2+J2</f>
        <v>1000</v>
      </c>
      <c r="Q2" s="3">
        <f t="shared" ref="Q2:Q3" si="0">(N2-C2)/C2</f>
        <v>-1</v>
      </c>
    </row>
    <row r="3" spans="1:17">
      <c r="A3">
        <v>2</v>
      </c>
      <c r="B3" t="s">
        <v>10</v>
      </c>
      <c r="C3">
        <v>661</v>
      </c>
      <c r="D3">
        <v>10000</v>
      </c>
      <c r="E3">
        <v>10000</v>
      </c>
      <c r="F3">
        <f t="shared" ref="F3:F6" si="1">E3/2</f>
        <v>5000</v>
      </c>
      <c r="G3" t="s">
        <v>14</v>
      </c>
      <c r="H3">
        <v>0</v>
      </c>
      <c r="I3">
        <f t="shared" ref="I3:I6" si="2">E3*0.4 -H3</f>
        <v>4000</v>
      </c>
      <c r="J3">
        <f t="shared" ref="J3:J6" si="3">E3*0.1</f>
        <v>1000</v>
      </c>
      <c r="K3" t="s">
        <v>15</v>
      </c>
      <c r="L3">
        <f t="shared" ref="L3:L6" si="4">F3+H3+I3+J3</f>
        <v>10000</v>
      </c>
      <c r="Q3" s="3">
        <f t="shared" si="0"/>
        <v>-1</v>
      </c>
    </row>
    <row r="4" spans="1:17">
      <c r="A4">
        <v>3</v>
      </c>
      <c r="B4" t="s">
        <v>12</v>
      </c>
      <c r="C4">
        <v>211</v>
      </c>
      <c r="D4">
        <v>10000</v>
      </c>
      <c r="E4">
        <v>1000</v>
      </c>
      <c r="F4">
        <f t="shared" si="1"/>
        <v>500</v>
      </c>
      <c r="G4" t="s">
        <v>14</v>
      </c>
      <c r="H4">
        <v>0</v>
      </c>
      <c r="I4">
        <f t="shared" si="2"/>
        <v>400</v>
      </c>
      <c r="J4">
        <f t="shared" si="3"/>
        <v>100</v>
      </c>
      <c r="K4" t="s">
        <v>15</v>
      </c>
      <c r="L4">
        <f t="shared" si="4"/>
        <v>1000</v>
      </c>
      <c r="Q4" s="3">
        <f>(N4-C4)/C4</f>
        <v>-1</v>
      </c>
    </row>
    <row r="5" spans="1:17">
      <c r="A5">
        <v>4</v>
      </c>
      <c r="B5" t="s">
        <v>11</v>
      </c>
      <c r="C5">
        <v>805</v>
      </c>
      <c r="D5">
        <v>10000</v>
      </c>
      <c r="E5">
        <v>1000</v>
      </c>
      <c r="F5">
        <f t="shared" si="1"/>
        <v>500</v>
      </c>
      <c r="G5" t="s">
        <v>14</v>
      </c>
      <c r="H5">
        <v>1</v>
      </c>
      <c r="I5">
        <f t="shared" si="2"/>
        <v>399</v>
      </c>
      <c r="J5">
        <f t="shared" si="3"/>
        <v>100</v>
      </c>
      <c r="K5" t="s">
        <v>15</v>
      </c>
      <c r="L5">
        <f t="shared" si="4"/>
        <v>1000</v>
      </c>
      <c r="Q5" s="3">
        <f t="shared" ref="Q5:Q6" si="5">(N5-C5)/C5</f>
        <v>-1</v>
      </c>
    </row>
    <row r="6" spans="1:17">
      <c r="A6">
        <v>5</v>
      </c>
      <c r="B6" t="s">
        <v>13</v>
      </c>
      <c r="C6">
        <v>1764</v>
      </c>
      <c r="D6">
        <v>10000</v>
      </c>
      <c r="E6">
        <v>10000</v>
      </c>
      <c r="F6">
        <f t="shared" si="1"/>
        <v>5000</v>
      </c>
      <c r="G6" t="s">
        <v>14</v>
      </c>
      <c r="H6">
        <v>0</v>
      </c>
      <c r="I6">
        <f t="shared" si="2"/>
        <v>4000</v>
      </c>
      <c r="J6">
        <f t="shared" si="3"/>
        <v>1000</v>
      </c>
      <c r="K6" t="s">
        <v>15</v>
      </c>
      <c r="L6">
        <f t="shared" si="4"/>
        <v>10000</v>
      </c>
      <c r="Q6" s="3">
        <f t="shared" si="5"/>
        <v>-1</v>
      </c>
    </row>
    <row r="10" spans="1:17">
      <c r="E10" t="s">
        <v>21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abSelected="1" workbookViewId="0">
      <selection activeCell="G12" sqref="G12"/>
    </sheetView>
  </sheetViews>
  <sheetFormatPr baseColWidth="10" defaultRowHeight="15" x14ac:dyDescent="0"/>
  <cols>
    <col min="7" max="7" width="8.33203125" bestFit="1" customWidth="1"/>
    <col min="12" max="12" width="13.1640625" customWidth="1"/>
  </cols>
  <sheetData>
    <row r="1" spans="1:21" s="1" customFormat="1" ht="30">
      <c r="A1" s="2" t="s">
        <v>0</v>
      </c>
      <c r="B1" s="2" t="s">
        <v>1</v>
      </c>
      <c r="C1" s="2" t="s">
        <v>20</v>
      </c>
      <c r="D1" s="2" t="s">
        <v>16</v>
      </c>
      <c r="E1" s="2" t="s">
        <v>2</v>
      </c>
      <c r="F1" s="2" t="s">
        <v>3</v>
      </c>
      <c r="G1" s="2" t="s">
        <v>7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17</v>
      </c>
      <c r="N1" s="2" t="s">
        <v>23</v>
      </c>
      <c r="O1" s="2" t="s">
        <v>24</v>
      </c>
      <c r="P1" s="2" t="s">
        <v>25</v>
      </c>
      <c r="Q1" s="2" t="s">
        <v>9</v>
      </c>
      <c r="R1" s="2" t="s">
        <v>26</v>
      </c>
      <c r="S1" s="2" t="s">
        <v>27</v>
      </c>
      <c r="U1" s="1" t="s">
        <v>19</v>
      </c>
    </row>
    <row r="2" spans="1:21">
      <c r="A2">
        <v>1</v>
      </c>
      <c r="B2" t="s">
        <v>10</v>
      </c>
      <c r="C2">
        <v>661</v>
      </c>
      <c r="D2">
        <v>50</v>
      </c>
      <c r="E2" s="4">
        <v>1000</v>
      </c>
      <c r="F2" s="5">
        <f>E2* 0.3</f>
        <v>300</v>
      </c>
      <c r="G2" t="s">
        <v>22</v>
      </c>
      <c r="H2">
        <v>1</v>
      </c>
      <c r="I2" s="5">
        <f>E2*0.3 -H2</f>
        <v>299</v>
      </c>
      <c r="J2" s="5">
        <f>E2*0.4</f>
        <v>400</v>
      </c>
      <c r="K2" t="s">
        <v>15</v>
      </c>
      <c r="L2" s="5">
        <f>F2+H2+I2+J2</f>
        <v>1000</v>
      </c>
      <c r="N2" s="6">
        <v>957.26949999999999</v>
      </c>
      <c r="O2" s="7"/>
      <c r="P2" s="7">
        <v>891.56219999999996</v>
      </c>
      <c r="Q2" s="6">
        <f>MIN(N2:P2)</f>
        <v>891.56219999999996</v>
      </c>
      <c r="R2" s="7">
        <f>MAX(N2:P2)</f>
        <v>957.26949999999999</v>
      </c>
      <c r="S2" s="8">
        <f>AVERAGE(N2:P2)</f>
        <v>924.41584999999998</v>
      </c>
      <c r="U2" s="3">
        <f>(S2-C2)/C2</f>
        <v>0.39851111951588497</v>
      </c>
    </row>
    <row r="3" spans="1:21">
      <c r="A3">
        <v>2</v>
      </c>
      <c r="B3" t="s">
        <v>10</v>
      </c>
      <c r="C3">
        <v>661</v>
      </c>
      <c r="D3">
        <v>50</v>
      </c>
      <c r="E3" s="4">
        <v>1000</v>
      </c>
      <c r="F3" s="5">
        <f t="shared" ref="F3:F5" si="0">E3* 0.3</f>
        <v>300</v>
      </c>
      <c r="G3" t="s">
        <v>22</v>
      </c>
      <c r="H3" s="12">
        <v>0</v>
      </c>
      <c r="I3" s="5">
        <f t="shared" ref="I3:I6" si="1">E3*0.3 -H3</f>
        <v>300</v>
      </c>
      <c r="J3" s="5">
        <f t="shared" ref="J3:J5" si="2">E3*0.4</f>
        <v>400</v>
      </c>
      <c r="K3" t="s">
        <v>15</v>
      </c>
      <c r="L3" s="5">
        <f t="shared" ref="L3:L6" si="3">F3+H3+I3+J3</f>
        <v>1000</v>
      </c>
      <c r="N3" s="9">
        <v>1224.1606999999999</v>
      </c>
      <c r="O3" s="10"/>
      <c r="P3" s="10">
        <v>1265.5310999999999</v>
      </c>
      <c r="Q3" s="9">
        <f t="shared" ref="Q3:Q6" si="4">MIN(N3:P3)</f>
        <v>1224.1606999999999</v>
      </c>
      <c r="R3" s="10">
        <f t="shared" ref="R3:R6" si="5">MAX(N3:P3)</f>
        <v>1265.5310999999999</v>
      </c>
      <c r="S3" s="11">
        <f t="shared" ref="S3:S6" si="6">AVERAGE(N3:P3)</f>
        <v>1244.8458999999998</v>
      </c>
      <c r="U3" s="3">
        <f t="shared" ref="U3:U8" si="7">(S3-C3)/C3</f>
        <v>0.88327670196671682</v>
      </c>
    </row>
    <row r="4" spans="1:21">
      <c r="A4">
        <v>3</v>
      </c>
      <c r="B4" t="s">
        <v>10</v>
      </c>
      <c r="C4">
        <v>661</v>
      </c>
      <c r="D4">
        <v>50</v>
      </c>
      <c r="E4" s="13">
        <v>100</v>
      </c>
      <c r="F4" s="5">
        <f t="shared" si="0"/>
        <v>30</v>
      </c>
      <c r="G4" t="s">
        <v>22</v>
      </c>
      <c r="H4">
        <v>1</v>
      </c>
      <c r="I4" s="5">
        <f t="shared" si="1"/>
        <v>29</v>
      </c>
      <c r="J4" s="5">
        <f t="shared" si="2"/>
        <v>40</v>
      </c>
      <c r="K4" t="s">
        <v>15</v>
      </c>
      <c r="L4" s="5">
        <f t="shared" si="3"/>
        <v>100</v>
      </c>
      <c r="N4" s="9">
        <v>903.66309999999999</v>
      </c>
      <c r="O4" s="10"/>
      <c r="P4" s="10">
        <v>921.55870000000004</v>
      </c>
      <c r="Q4" s="9">
        <f t="shared" si="4"/>
        <v>903.66309999999999</v>
      </c>
      <c r="R4" s="10">
        <f t="shared" si="5"/>
        <v>921.55870000000004</v>
      </c>
      <c r="S4" s="11">
        <f t="shared" si="6"/>
        <v>912.61090000000002</v>
      </c>
      <c r="U4" s="3">
        <f t="shared" si="7"/>
        <v>0.38065189107413011</v>
      </c>
    </row>
    <row r="5" spans="1:21">
      <c r="A5">
        <v>4</v>
      </c>
      <c r="B5" t="s">
        <v>10</v>
      </c>
      <c r="C5">
        <v>661</v>
      </c>
      <c r="D5">
        <v>50</v>
      </c>
      <c r="E5" s="13">
        <v>10000</v>
      </c>
      <c r="F5" s="5">
        <f t="shared" si="0"/>
        <v>3000</v>
      </c>
      <c r="G5" t="s">
        <v>22</v>
      </c>
      <c r="H5">
        <v>1</v>
      </c>
      <c r="I5" s="5">
        <f t="shared" si="1"/>
        <v>2999</v>
      </c>
      <c r="J5" s="5">
        <f t="shared" si="2"/>
        <v>4000</v>
      </c>
      <c r="K5" t="s">
        <v>15</v>
      </c>
      <c r="L5" s="5">
        <f t="shared" si="3"/>
        <v>10000</v>
      </c>
      <c r="N5" s="9">
        <v>883.24</v>
      </c>
      <c r="O5" s="10"/>
      <c r="P5" s="10">
        <v>923.11810000000003</v>
      </c>
      <c r="Q5" s="9">
        <f t="shared" si="4"/>
        <v>883.24</v>
      </c>
      <c r="R5" s="10">
        <f t="shared" si="5"/>
        <v>923.11810000000003</v>
      </c>
      <c r="S5" s="11">
        <f t="shared" si="6"/>
        <v>903.17904999999996</v>
      </c>
      <c r="U5" s="3">
        <f t="shared" si="7"/>
        <v>0.36638282904689856</v>
      </c>
    </row>
    <row r="6" spans="1:21">
      <c r="A6">
        <v>5</v>
      </c>
      <c r="B6" t="s">
        <v>10</v>
      </c>
      <c r="C6">
        <v>661</v>
      </c>
      <c r="D6">
        <v>50</v>
      </c>
      <c r="E6" s="4">
        <v>1000</v>
      </c>
      <c r="F6" s="5">
        <f>E6* 0.5</f>
        <v>500</v>
      </c>
      <c r="G6" t="s">
        <v>22</v>
      </c>
      <c r="H6">
        <v>1</v>
      </c>
      <c r="I6" s="5">
        <f t="shared" si="1"/>
        <v>299</v>
      </c>
      <c r="J6" s="14">
        <f>E6*0.2</f>
        <v>200</v>
      </c>
      <c r="K6" t="s">
        <v>15</v>
      </c>
      <c r="L6" s="5">
        <f t="shared" si="3"/>
        <v>1000</v>
      </c>
      <c r="N6" s="9">
        <v>944.18290000000002</v>
      </c>
      <c r="O6" s="10"/>
      <c r="P6" s="10">
        <v>999.06479999999999</v>
      </c>
      <c r="Q6" s="9">
        <f t="shared" si="4"/>
        <v>944.18290000000002</v>
      </c>
      <c r="R6" s="10">
        <f t="shared" si="5"/>
        <v>999.06479999999999</v>
      </c>
      <c r="S6" s="11">
        <f t="shared" si="6"/>
        <v>971.62384999999995</v>
      </c>
      <c r="U6" s="3">
        <f t="shared" si="7"/>
        <v>0.46993018154311639</v>
      </c>
    </row>
    <row r="7" spans="1:21">
      <c r="A7">
        <v>6</v>
      </c>
      <c r="B7" t="s">
        <v>10</v>
      </c>
      <c r="C7">
        <v>661</v>
      </c>
      <c r="D7">
        <v>50</v>
      </c>
      <c r="E7" s="4">
        <v>1000</v>
      </c>
      <c r="F7" s="5">
        <f>E7* 0.3</f>
        <v>300</v>
      </c>
      <c r="G7" t="s">
        <v>22</v>
      </c>
      <c r="H7">
        <v>1</v>
      </c>
      <c r="I7" s="5">
        <f>E7*0.3 -H7</f>
        <v>299</v>
      </c>
      <c r="J7" s="5">
        <f>E7*0.4</f>
        <v>400</v>
      </c>
      <c r="K7" s="12" t="s">
        <v>28</v>
      </c>
      <c r="L7" s="5">
        <f t="shared" ref="L7" si="8">F7+H7+I7+J7</f>
        <v>1000</v>
      </c>
      <c r="N7" s="9"/>
      <c r="O7" s="10"/>
      <c r="P7" s="11"/>
      <c r="Q7" s="9">
        <f t="shared" ref="Q7:Q8" si="9">MIN(N7:P7)</f>
        <v>0</v>
      </c>
      <c r="R7" s="10">
        <f t="shared" ref="R7:R8" si="10">MAX(N7:P7)</f>
        <v>0</v>
      </c>
      <c r="S7" s="11" t="e">
        <f t="shared" ref="S7:S8" si="11">AVERAGE(N7:P7)</f>
        <v>#DIV/0!</v>
      </c>
      <c r="U7" s="3" t="e">
        <f t="shared" si="7"/>
        <v>#DIV/0!</v>
      </c>
    </row>
    <row r="8" spans="1:21">
      <c r="A8">
        <v>6</v>
      </c>
      <c r="B8" t="s">
        <v>10</v>
      </c>
      <c r="C8">
        <v>661</v>
      </c>
      <c r="D8">
        <v>50</v>
      </c>
      <c r="E8" s="4">
        <v>1000</v>
      </c>
      <c r="F8" s="5">
        <f>E8* 0.3</f>
        <v>300</v>
      </c>
      <c r="G8" t="s">
        <v>22</v>
      </c>
      <c r="H8">
        <v>1</v>
      </c>
      <c r="I8" s="5">
        <f>E8*0.1 -H8</f>
        <v>99</v>
      </c>
      <c r="J8" s="5">
        <f>E8*0.6</f>
        <v>600</v>
      </c>
      <c r="K8" t="s">
        <v>15</v>
      </c>
      <c r="L8" s="5">
        <f t="shared" ref="L8" si="12">F8+H8+I8+J8</f>
        <v>1000</v>
      </c>
      <c r="N8" s="15">
        <v>877.87</v>
      </c>
      <c r="P8" s="16">
        <v>873.77239999999995</v>
      </c>
      <c r="Q8" s="15">
        <f t="shared" si="9"/>
        <v>873.77239999999995</v>
      </c>
      <c r="R8" s="17">
        <f t="shared" si="10"/>
        <v>877.87</v>
      </c>
      <c r="S8" s="16">
        <f t="shared" si="11"/>
        <v>875.82119999999998</v>
      </c>
      <c r="U8" s="3">
        <f t="shared" si="7"/>
        <v>0.32499425113464442</v>
      </c>
    </row>
    <row r="17" spans="1:21">
      <c r="A17">
        <v>2</v>
      </c>
      <c r="B17" t="s">
        <v>10</v>
      </c>
      <c r="C17">
        <v>661</v>
      </c>
      <c r="D17">
        <v>10000</v>
      </c>
      <c r="E17">
        <v>10000</v>
      </c>
      <c r="F17">
        <f t="shared" ref="F17:F20" si="13">E17/2</f>
        <v>5000</v>
      </c>
      <c r="G17" t="s">
        <v>14</v>
      </c>
      <c r="H17">
        <v>0</v>
      </c>
      <c r="I17">
        <f t="shared" ref="I17:I20" si="14">E17*0.4 -H17</f>
        <v>4000</v>
      </c>
      <c r="J17">
        <f t="shared" ref="J17:J20" si="15">E17*0.1</f>
        <v>1000</v>
      </c>
      <c r="K17" t="s">
        <v>15</v>
      </c>
      <c r="L17">
        <f t="shared" ref="L17:L20" si="16">F17+H17+I17+J17</f>
        <v>10000</v>
      </c>
      <c r="U17" s="3">
        <f>(Q17-C17)/C17</f>
        <v>-1</v>
      </c>
    </row>
    <row r="18" spans="1:21">
      <c r="A18">
        <v>3</v>
      </c>
      <c r="B18" t="s">
        <v>12</v>
      </c>
      <c r="C18">
        <v>211</v>
      </c>
      <c r="D18">
        <v>10000</v>
      </c>
      <c r="E18">
        <v>1000</v>
      </c>
      <c r="F18">
        <f t="shared" si="13"/>
        <v>500</v>
      </c>
      <c r="G18" t="s">
        <v>14</v>
      </c>
      <c r="H18">
        <v>0</v>
      </c>
      <c r="I18">
        <f t="shared" si="14"/>
        <v>400</v>
      </c>
      <c r="J18">
        <f t="shared" si="15"/>
        <v>100</v>
      </c>
      <c r="K18" t="s">
        <v>15</v>
      </c>
      <c r="L18">
        <f t="shared" si="16"/>
        <v>1000</v>
      </c>
      <c r="U18" s="3">
        <f>(Q18-C18)/C18</f>
        <v>-1</v>
      </c>
    </row>
    <row r="19" spans="1:21">
      <c r="A19">
        <v>4</v>
      </c>
      <c r="B19" t="s">
        <v>11</v>
      </c>
      <c r="C19">
        <v>805</v>
      </c>
      <c r="D19">
        <v>10000</v>
      </c>
      <c r="E19">
        <v>1000</v>
      </c>
      <c r="F19">
        <f t="shared" si="13"/>
        <v>500</v>
      </c>
      <c r="G19" t="s">
        <v>14</v>
      </c>
      <c r="H19">
        <v>1</v>
      </c>
      <c r="I19">
        <f t="shared" si="14"/>
        <v>399</v>
      </c>
      <c r="J19">
        <f t="shared" si="15"/>
        <v>100</v>
      </c>
      <c r="K19" t="s">
        <v>15</v>
      </c>
      <c r="L19">
        <f t="shared" si="16"/>
        <v>1000</v>
      </c>
      <c r="U19" s="3">
        <f t="shared" ref="U19:U20" si="17">(Q19-C19)/C19</f>
        <v>-1</v>
      </c>
    </row>
    <row r="20" spans="1:21">
      <c r="A20">
        <v>5</v>
      </c>
      <c r="B20" t="s">
        <v>13</v>
      </c>
      <c r="C20">
        <v>1764</v>
      </c>
      <c r="D20">
        <v>10000</v>
      </c>
      <c r="E20">
        <v>10000</v>
      </c>
      <c r="F20">
        <f t="shared" si="13"/>
        <v>5000</v>
      </c>
      <c r="G20" t="s">
        <v>14</v>
      </c>
      <c r="H20">
        <v>0</v>
      </c>
      <c r="I20">
        <f t="shared" si="14"/>
        <v>4000</v>
      </c>
      <c r="J20">
        <f t="shared" si="15"/>
        <v>1000</v>
      </c>
      <c r="K20" t="s">
        <v>15</v>
      </c>
      <c r="L20">
        <f t="shared" si="16"/>
        <v>10000</v>
      </c>
      <c r="U20" s="3">
        <f t="shared" si="17"/>
        <v>-1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Classicos</vt:lpstr>
      <vt:lpstr>Correcao</vt:lpstr>
      <vt:lpstr>Específicos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Elthon Manhas de Freitas</dc:creator>
  <cp:lastModifiedBy>Elthon Manhas de Freitas</cp:lastModifiedBy>
  <dcterms:created xsi:type="dcterms:W3CDTF">2016-06-09T13:07:00Z</dcterms:created>
  <dcterms:modified xsi:type="dcterms:W3CDTF">2016-06-13T18:56:55Z</dcterms:modified>
</cp:coreProperties>
</file>