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/>
  </bookViews>
  <sheets>
    <sheet name="Classicos" sheetId="1" r:id="rId1"/>
    <sheet name="Correcao e Específicos" sheetId="4" r:id="rId2"/>
    <sheet name="Logs Correção" sheetId="10" r:id="rId3"/>
    <sheet name="Logs Específicos" sheetId="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J2" i="1"/>
  <c r="I2" i="1"/>
  <c r="F3" i="1"/>
  <c r="F4" i="1"/>
  <c r="F5" i="1"/>
  <c r="F6" i="1"/>
  <c r="F2" i="1"/>
  <c r="F20" i="4"/>
  <c r="I20" i="4"/>
  <c r="J20" i="4"/>
  <c r="L20" i="4"/>
  <c r="F29" i="4"/>
  <c r="I29" i="4"/>
  <c r="J29" i="4"/>
  <c r="L29" i="4"/>
  <c r="R29" i="4"/>
  <c r="S29" i="4"/>
  <c r="Q29" i="4"/>
  <c r="P29" i="4"/>
  <c r="R20" i="4"/>
  <c r="S20" i="4"/>
  <c r="Q20" i="4"/>
  <c r="P20" i="4"/>
  <c r="R11" i="4"/>
  <c r="S11" i="4"/>
  <c r="Q11" i="4"/>
  <c r="P11" i="4"/>
  <c r="P2" i="4"/>
  <c r="Q2" i="4"/>
  <c r="R2" i="4"/>
  <c r="S2" i="4"/>
  <c r="X29" i="4"/>
  <c r="Y29" i="4"/>
  <c r="X20" i="4"/>
  <c r="Y20" i="4"/>
  <c r="X11" i="4"/>
  <c r="Y11" i="4"/>
  <c r="X2" i="4"/>
  <c r="Y2" i="4"/>
  <c r="F11" i="4"/>
  <c r="I11" i="4"/>
  <c r="J11" i="4"/>
  <c r="L11" i="4"/>
  <c r="F2" i="4"/>
  <c r="I2" i="4"/>
  <c r="J2" i="4"/>
  <c r="L2" i="4"/>
  <c r="X37" i="4"/>
  <c r="Y37" i="4"/>
  <c r="X28" i="4"/>
  <c r="Y28" i="4"/>
  <c r="X19" i="4"/>
  <c r="Y19" i="4"/>
  <c r="R37" i="4"/>
  <c r="S37" i="4"/>
  <c r="Q37" i="4"/>
  <c r="P37" i="4"/>
  <c r="R19" i="4"/>
  <c r="S19" i="4"/>
  <c r="Q19" i="4"/>
  <c r="P19" i="4"/>
  <c r="I19" i="4"/>
  <c r="J19" i="4"/>
  <c r="R28" i="4"/>
  <c r="S28" i="4"/>
  <c r="Q28" i="4"/>
  <c r="P28" i="4"/>
  <c r="J28" i="4"/>
  <c r="I28" i="4"/>
  <c r="F28" i="4"/>
  <c r="X35" i="4"/>
  <c r="Y35" i="4"/>
  <c r="P35" i="4"/>
  <c r="Q35" i="4"/>
  <c r="R35" i="4"/>
  <c r="S35" i="4"/>
  <c r="X17" i="4"/>
  <c r="Y17" i="4"/>
  <c r="P17" i="4"/>
  <c r="Q17" i="4"/>
  <c r="R17" i="4"/>
  <c r="S17" i="4"/>
  <c r="P26" i="4"/>
  <c r="Q26" i="4"/>
  <c r="R26" i="4"/>
  <c r="S26" i="4"/>
  <c r="X26" i="4"/>
  <c r="Y26" i="4"/>
  <c r="X27" i="4"/>
  <c r="Y27" i="4"/>
  <c r="X36" i="4"/>
  <c r="Y36" i="4"/>
  <c r="X18" i="4"/>
  <c r="Y18" i="4"/>
  <c r="R18" i="4"/>
  <c r="S18" i="4"/>
  <c r="Q18" i="4"/>
  <c r="P18" i="4"/>
  <c r="R36" i="4"/>
  <c r="S36" i="4"/>
  <c r="Q36" i="4"/>
  <c r="P36" i="4"/>
  <c r="R27" i="4"/>
  <c r="S27" i="4"/>
  <c r="Q27" i="4"/>
  <c r="P27" i="4"/>
  <c r="X34" i="4"/>
  <c r="Y34" i="4"/>
  <c r="X33" i="4"/>
  <c r="Y33" i="4"/>
  <c r="X32" i="4"/>
  <c r="Y32" i="4"/>
  <c r="X31" i="4"/>
  <c r="Y31" i="4"/>
  <c r="X30" i="4"/>
  <c r="Y30" i="4"/>
  <c r="R34" i="4"/>
  <c r="S34" i="4"/>
  <c r="Q34" i="4"/>
  <c r="P34" i="4"/>
  <c r="R33" i="4"/>
  <c r="S33" i="4"/>
  <c r="Q33" i="4"/>
  <c r="P33" i="4"/>
  <c r="R32" i="4"/>
  <c r="S32" i="4"/>
  <c r="Q32" i="4"/>
  <c r="P32" i="4"/>
  <c r="R31" i="4"/>
  <c r="S31" i="4"/>
  <c r="Q31" i="4"/>
  <c r="P31" i="4"/>
  <c r="R30" i="4"/>
  <c r="S30" i="4"/>
  <c r="Q30" i="4"/>
  <c r="P30" i="4"/>
  <c r="X16" i="4"/>
  <c r="X15" i="4"/>
  <c r="X14" i="4"/>
  <c r="X13" i="4"/>
  <c r="X12" i="4"/>
  <c r="Y16" i="4"/>
  <c r="Y15" i="4"/>
  <c r="Y14" i="4"/>
  <c r="Y13" i="4"/>
  <c r="Y12" i="4"/>
  <c r="R16" i="4"/>
  <c r="S16" i="4"/>
  <c r="Q16" i="4"/>
  <c r="P16" i="4"/>
  <c r="R15" i="4"/>
  <c r="S15" i="4"/>
  <c r="Q15" i="4"/>
  <c r="P15" i="4"/>
  <c r="R14" i="4"/>
  <c r="S14" i="4"/>
  <c r="Q14" i="4"/>
  <c r="P14" i="4"/>
  <c r="R13" i="4"/>
  <c r="S13" i="4"/>
  <c r="Q13" i="4"/>
  <c r="P13" i="4"/>
  <c r="R12" i="4"/>
  <c r="S12" i="4"/>
  <c r="Q12" i="4"/>
  <c r="P12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21" i="4"/>
  <c r="Y21" i="4"/>
  <c r="X22" i="4"/>
  <c r="Y22" i="4"/>
  <c r="X23" i="4"/>
  <c r="Y23" i="4"/>
  <c r="X24" i="4"/>
  <c r="Y24" i="4"/>
  <c r="X25" i="4"/>
  <c r="Y25" i="4"/>
  <c r="X3" i="4"/>
  <c r="Y3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S25" i="4"/>
  <c r="S24" i="4"/>
  <c r="S23" i="4"/>
  <c r="S22" i="4"/>
  <c r="S21" i="4"/>
  <c r="F37" i="4"/>
  <c r="I37" i="4"/>
  <c r="J37" i="4"/>
  <c r="L37" i="4"/>
  <c r="F36" i="4"/>
  <c r="I36" i="4"/>
  <c r="J36" i="4"/>
  <c r="L36" i="4"/>
  <c r="F35" i="4"/>
  <c r="I35" i="4"/>
  <c r="J35" i="4"/>
  <c r="L35" i="4"/>
  <c r="F34" i="4"/>
  <c r="I34" i="4"/>
  <c r="J34" i="4"/>
  <c r="L34" i="4"/>
  <c r="F33" i="4"/>
  <c r="I33" i="4"/>
  <c r="J33" i="4"/>
  <c r="L33" i="4"/>
  <c r="F32" i="4"/>
  <c r="I32" i="4"/>
  <c r="J32" i="4"/>
  <c r="L32" i="4"/>
  <c r="F31" i="4"/>
  <c r="I31" i="4"/>
  <c r="J31" i="4"/>
  <c r="L31" i="4"/>
  <c r="F30" i="4"/>
  <c r="I30" i="4"/>
  <c r="J30" i="4"/>
  <c r="L30" i="4"/>
  <c r="F19" i="4"/>
  <c r="L19" i="4"/>
  <c r="F18" i="4"/>
  <c r="I18" i="4"/>
  <c r="J18" i="4"/>
  <c r="L18" i="4"/>
  <c r="F17" i="4"/>
  <c r="I17" i="4"/>
  <c r="J17" i="4"/>
  <c r="L17" i="4"/>
  <c r="F16" i="4"/>
  <c r="I16" i="4"/>
  <c r="J16" i="4"/>
  <c r="L16" i="4"/>
  <c r="F15" i="4"/>
  <c r="I15" i="4"/>
  <c r="J15" i="4"/>
  <c r="L15" i="4"/>
  <c r="F14" i="4"/>
  <c r="I14" i="4"/>
  <c r="J14" i="4"/>
  <c r="L14" i="4"/>
  <c r="F13" i="4"/>
  <c r="I13" i="4"/>
  <c r="J13" i="4"/>
  <c r="L13" i="4"/>
  <c r="F12" i="4"/>
  <c r="I12" i="4"/>
  <c r="J12" i="4"/>
  <c r="L12" i="4"/>
  <c r="L28" i="4"/>
  <c r="F27" i="4"/>
  <c r="I27" i="4"/>
  <c r="J27" i="4"/>
  <c r="L27" i="4"/>
  <c r="F26" i="4"/>
  <c r="I26" i="4"/>
  <c r="J26" i="4"/>
  <c r="L26" i="4"/>
  <c r="F25" i="4"/>
  <c r="I25" i="4"/>
  <c r="J25" i="4"/>
  <c r="L25" i="4"/>
  <c r="F24" i="4"/>
  <c r="I24" i="4"/>
  <c r="J24" i="4"/>
  <c r="L24" i="4"/>
  <c r="F23" i="4"/>
  <c r="I23" i="4"/>
  <c r="J23" i="4"/>
  <c r="L23" i="4"/>
  <c r="F22" i="4"/>
  <c r="I22" i="4"/>
  <c r="J22" i="4"/>
  <c r="L22" i="4"/>
  <c r="F21" i="4"/>
  <c r="I21" i="4"/>
  <c r="J21" i="4"/>
  <c r="L21" i="4"/>
  <c r="P10" i="4"/>
  <c r="Q10" i="4"/>
  <c r="R10" i="4"/>
  <c r="S10" i="4"/>
  <c r="F10" i="4"/>
  <c r="I10" i="4"/>
  <c r="J10" i="4"/>
  <c r="L10" i="4"/>
  <c r="P9" i="4"/>
  <c r="Q9" i="4"/>
  <c r="R9" i="4"/>
  <c r="S9" i="4"/>
  <c r="I9" i="4"/>
  <c r="J9" i="4"/>
  <c r="F9" i="4"/>
  <c r="L9" i="4"/>
  <c r="J8" i="4"/>
  <c r="I8" i="4"/>
  <c r="F8" i="4"/>
  <c r="R4" i="4"/>
  <c r="S4" i="4"/>
  <c r="R5" i="4"/>
  <c r="S5" i="4"/>
  <c r="R6" i="4"/>
  <c r="S6" i="4"/>
  <c r="R7" i="4"/>
  <c r="S7" i="4"/>
  <c r="R8" i="4"/>
  <c r="S8" i="4"/>
  <c r="R3" i="4"/>
  <c r="S3" i="4"/>
  <c r="P8" i="4"/>
  <c r="Q8" i="4"/>
  <c r="L8" i="4"/>
  <c r="Q4" i="4"/>
  <c r="Q5" i="4"/>
  <c r="Q6" i="4"/>
  <c r="Q7" i="4"/>
  <c r="Q3" i="4"/>
  <c r="P4" i="4"/>
  <c r="P5" i="4"/>
  <c r="P6" i="4"/>
  <c r="P7" i="4"/>
  <c r="P3" i="4"/>
  <c r="J7" i="4"/>
  <c r="F7" i="4"/>
  <c r="F4" i="4"/>
  <c r="J4" i="4"/>
  <c r="I4" i="4"/>
  <c r="L4" i="4"/>
  <c r="F5" i="4"/>
  <c r="J5" i="4"/>
  <c r="I5" i="4"/>
  <c r="L5" i="4"/>
  <c r="F6" i="4"/>
  <c r="J6" i="4"/>
  <c r="I6" i="4"/>
  <c r="L6" i="4"/>
  <c r="I7" i="4"/>
  <c r="L7" i="4"/>
  <c r="F3" i="4"/>
  <c r="I3" i="4"/>
  <c r="J3" i="4"/>
  <c r="L3" i="4"/>
  <c r="Q2" i="1"/>
  <c r="Q3" i="1"/>
  <c r="Q5" i="1"/>
  <c r="Q6" i="1"/>
  <c r="Q4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<sst xmlns="http://schemas.openxmlformats.org/spreadsheetml/2006/main" count="295" uniqueCount="46">
  <si>
    <t>Estratégia</t>
  </si>
  <si>
    <t>Problema</t>
  </si>
  <si>
    <t>População</t>
  </si>
  <si>
    <t>Crossover</t>
  </si>
  <si>
    <t>Elitismo</t>
  </si>
  <si>
    <t>Clone</t>
  </si>
  <si>
    <t>Mutação</t>
  </si>
  <si>
    <t>Tipo</t>
  </si>
  <si>
    <t>Descendentes</t>
  </si>
  <si>
    <t>Melhor Fitness</t>
  </si>
  <si>
    <t>A-n33-k5</t>
  </si>
  <si>
    <t>B-n38-k6</t>
  </si>
  <si>
    <t>P-n21-k2</t>
  </si>
  <si>
    <t>A-n80-k10</t>
  </si>
  <si>
    <t>2 Pontos</t>
  </si>
  <si>
    <t>Permutação</t>
  </si>
  <si>
    <t>Gama</t>
  </si>
  <si>
    <t>Gama de sobrecarga</t>
  </si>
  <si>
    <t>Geração Parada</t>
  </si>
  <si>
    <t>Geração Melhor</t>
  </si>
  <si>
    <t>Fitness Referência</t>
  </si>
  <si>
    <t>PMX</t>
  </si>
  <si>
    <t>Pior Fitness</t>
  </si>
  <si>
    <t>Média</t>
  </si>
  <si>
    <t>SRM</t>
  </si>
  <si>
    <t>% sobre Best</t>
  </si>
  <si>
    <t>Média em 100 ger.</t>
  </si>
  <si>
    <t>Corr</t>
  </si>
  <si>
    <t>% sobre Ref</t>
  </si>
  <si>
    <t>Tipo C.</t>
  </si>
  <si>
    <t>Tipo M.</t>
  </si>
  <si>
    <t>Estrat.</t>
  </si>
  <si>
    <t>Ref.</t>
  </si>
  <si>
    <t>Pop.</t>
  </si>
  <si>
    <t>Cross</t>
  </si>
  <si>
    <t>Elit.</t>
  </si>
  <si>
    <t>% Ref</t>
  </si>
  <si>
    <t>Permut</t>
  </si>
  <si>
    <t>Exec 1</t>
  </si>
  <si>
    <t>Exec 2</t>
  </si>
  <si>
    <t>Exec 3</t>
  </si>
  <si>
    <t>Em 100 Rodada1</t>
  </si>
  <si>
    <t>Em 100 Rodada2</t>
  </si>
  <si>
    <t>Em 100 Rodada3</t>
  </si>
  <si>
    <t>Rodada</t>
  </si>
  <si>
    <t>Log de Execução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</si>
</sst>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6" formatCode="_-* #,##0_-;\-* #,##0_-;_-* &quot;-&quot;??_-;_-@_-"/>
    <numFmt numFmtId="167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9" fontId="0" fillId="0" borderId="0" xfId="2" applyFont="1"/>
    <xf numFmtId="43" fontId="0" fillId="0" borderId="0" xfId="1" applyFont="1"/>
    <xf numFmtId="166" fontId="0" fillId="0" borderId="0" xfId="1" applyNumberFormat="1" applyFont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5" xfId="1" applyFont="1" applyFill="1" applyBorder="1"/>
    <xf numFmtId="43" fontId="0" fillId="0" borderId="6" xfId="1" applyFont="1" applyFill="1" applyBorder="1"/>
    <xf numFmtId="43" fontId="0" fillId="0" borderId="0" xfId="1" applyFont="1" applyFill="1" applyBorder="1"/>
    <xf numFmtId="0" fontId="2" fillId="2" borderId="8" xfId="0" applyFont="1" applyFill="1" applyBorder="1" applyAlignment="1">
      <alignment horizontal="center" vertical="center" wrapText="1"/>
    </xf>
    <xf numFmtId="167" fontId="0" fillId="0" borderId="6" xfId="2" applyNumberFormat="1" applyFont="1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1" xfId="1" applyNumberFormat="1" applyFont="1" applyBorder="1"/>
    <xf numFmtId="166" fontId="0" fillId="0" borderId="1" xfId="0" applyNumberFormat="1" applyBorder="1"/>
    <xf numFmtId="43" fontId="0" fillId="0" borderId="7" xfId="1" applyFont="1" applyFill="1" applyBorder="1"/>
    <xf numFmtId="43" fontId="0" fillId="0" borderId="1" xfId="1" applyFont="1" applyFill="1" applyBorder="1"/>
    <xf numFmtId="43" fontId="0" fillId="0" borderId="8" xfId="1" applyFont="1" applyFill="1" applyBorder="1"/>
    <xf numFmtId="167" fontId="0" fillId="0" borderId="8" xfId="2" applyNumberFormat="1" applyFont="1" applyBorder="1"/>
    <xf numFmtId="0" fontId="0" fillId="0" borderId="0" xfId="0" applyBorder="1"/>
    <xf numFmtId="166" fontId="0" fillId="0" borderId="0" xfId="1" applyNumberFormat="1" applyFont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3" borderId="0" xfId="0" applyFill="1" applyBorder="1"/>
    <xf numFmtId="166" fontId="0" fillId="0" borderId="6" xfId="0" applyNumberFormat="1" applyBorder="1"/>
    <xf numFmtId="166" fontId="0" fillId="3" borderId="0" xfId="1" applyNumberFormat="1" applyFont="1" applyFill="1" applyBorder="1"/>
    <xf numFmtId="166" fontId="0" fillId="0" borderId="8" xfId="0" applyNumberFormat="1" applyBorder="1"/>
    <xf numFmtId="166" fontId="0" fillId="4" borderId="1" xfId="0" applyNumberFormat="1" applyFill="1" applyBorder="1"/>
    <xf numFmtId="0" fontId="0" fillId="4" borderId="1" xfId="0" applyFill="1" applyBorder="1"/>
    <xf numFmtId="166" fontId="0" fillId="4" borderId="1" xfId="1" applyNumberFormat="1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1" applyNumberFormat="1" applyFont="1"/>
    <xf numFmtId="167" fontId="0" fillId="0" borderId="8" xfId="2" applyNumberFormat="1" applyFont="1" applyFill="1" applyBorder="1"/>
    <xf numFmtId="0" fontId="0" fillId="0" borderId="1" xfId="0" applyFill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6" fontId="0" fillId="0" borderId="5" xfId="1" applyNumberFormat="1" applyFont="1" applyFill="1" applyBorder="1"/>
    <xf numFmtId="166" fontId="0" fillId="0" borderId="6" xfId="1" applyNumberFormat="1" applyFont="1" applyFill="1" applyBorder="1"/>
    <xf numFmtId="166" fontId="0" fillId="6" borderId="7" xfId="1" applyNumberFormat="1" applyFont="1" applyFill="1" applyBorder="1"/>
    <xf numFmtId="166" fontId="0" fillId="0" borderId="1" xfId="1" applyNumberFormat="1" applyFont="1" applyFill="1" applyBorder="1"/>
    <xf numFmtId="166" fontId="0" fillId="6" borderId="5" xfId="1" applyNumberFormat="1" applyFont="1" applyFill="1" applyBorder="1"/>
    <xf numFmtId="166" fontId="0" fillId="0" borderId="7" xfId="1" applyNumberFormat="1" applyFont="1" applyFill="1" applyBorder="1"/>
    <xf numFmtId="166" fontId="0" fillId="0" borderId="8" xfId="1" applyNumberFormat="1" applyFont="1" applyFill="1" applyBorder="1"/>
    <xf numFmtId="43" fontId="0" fillId="0" borderId="5" xfId="0" applyNumberFormat="1" applyBorder="1"/>
    <xf numFmtId="43" fontId="0" fillId="0" borderId="7" xfId="0" applyNumberFormat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24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B4" sqref="B4"/>
    </sheetView>
  </sheetViews>
  <sheetFormatPr baseColWidth="10" defaultRowHeight="15" x14ac:dyDescent="0"/>
  <cols>
    <col min="12" max="12" width="13.1640625" customWidth="1"/>
    <col min="14" max="14" width="11.5" bestFit="1" customWidth="1"/>
  </cols>
  <sheetData>
    <row r="1" spans="1:17" s="1" customFormat="1" ht="30">
      <c r="A1" s="2" t="s">
        <v>0</v>
      </c>
      <c r="B1" s="2" t="s">
        <v>1</v>
      </c>
      <c r="C1" s="2" t="s">
        <v>20</v>
      </c>
      <c r="D1" s="2" t="s">
        <v>17</v>
      </c>
      <c r="E1" s="2" t="s">
        <v>2</v>
      </c>
      <c r="F1" s="2" t="s">
        <v>3</v>
      </c>
      <c r="G1" s="2" t="s">
        <v>29</v>
      </c>
      <c r="H1" s="2" t="s">
        <v>4</v>
      </c>
      <c r="I1" s="2" t="s">
        <v>5</v>
      </c>
      <c r="J1" s="2" t="s">
        <v>6</v>
      </c>
      <c r="K1" s="2" t="s">
        <v>30</v>
      </c>
      <c r="L1" s="2" t="s">
        <v>8</v>
      </c>
      <c r="M1" s="2" t="s">
        <v>18</v>
      </c>
      <c r="N1" s="2" t="s">
        <v>9</v>
      </c>
      <c r="O1" s="2" t="s">
        <v>19</v>
      </c>
      <c r="Q1" s="1" t="s">
        <v>28</v>
      </c>
    </row>
    <row r="2" spans="1:17">
      <c r="A2" s="5">
        <v>1</v>
      </c>
      <c r="B2" t="s">
        <v>10</v>
      </c>
      <c r="C2" s="5">
        <v>661</v>
      </c>
      <c r="D2" s="5">
        <v>50</v>
      </c>
      <c r="E2" s="5">
        <v>1000</v>
      </c>
      <c r="F2" s="5">
        <f>E2 * 0.3</f>
        <v>300</v>
      </c>
      <c r="G2" t="s">
        <v>14</v>
      </c>
      <c r="H2" s="41">
        <v>0</v>
      </c>
      <c r="I2" s="5">
        <f>E2*0.3 -H2</f>
        <v>300</v>
      </c>
      <c r="J2" s="5">
        <f>E2*0.4</f>
        <v>400</v>
      </c>
      <c r="K2" t="s">
        <v>15</v>
      </c>
      <c r="L2" s="5">
        <f>F2+H2+I2+J2</f>
        <v>1000</v>
      </c>
      <c r="M2" s="5">
        <v>28</v>
      </c>
      <c r="N2" s="4">
        <v>121670.56449999999</v>
      </c>
      <c r="O2" s="5">
        <v>1</v>
      </c>
      <c r="Q2" s="3">
        <f t="shared" ref="Q2:Q3" si="0">(N2-C2)/C2</f>
        <v>183.07044553706504</v>
      </c>
    </row>
    <row r="3" spans="1:17">
      <c r="A3" s="5">
        <v>2</v>
      </c>
      <c r="B3" t="s">
        <v>10</v>
      </c>
      <c r="C3" s="5">
        <v>661</v>
      </c>
      <c r="D3" s="5">
        <v>50</v>
      </c>
      <c r="E3" s="5">
        <v>10000</v>
      </c>
      <c r="F3" s="5">
        <f t="shared" ref="F3:F6" si="1">E3 * 0.3</f>
        <v>3000</v>
      </c>
      <c r="G3" t="s">
        <v>14</v>
      </c>
      <c r="H3" s="41">
        <v>0</v>
      </c>
      <c r="I3" s="5">
        <f t="shared" ref="I3:I6" si="2">E3*0.3 -H3</f>
        <v>3000</v>
      </c>
      <c r="J3" s="5">
        <f t="shared" ref="J3:J6" si="3">E3*0.4</f>
        <v>4000</v>
      </c>
      <c r="K3" t="s">
        <v>15</v>
      </c>
      <c r="L3" s="5">
        <f t="shared" ref="L3:L6" si="4">F3+H3+I3+J3</f>
        <v>10000</v>
      </c>
      <c r="M3" s="5">
        <v>29</v>
      </c>
      <c r="N3" s="4">
        <v>1887.4885999999999</v>
      </c>
      <c r="O3" s="5">
        <v>1</v>
      </c>
      <c r="Q3" s="3">
        <f t="shared" si="0"/>
        <v>1.8555046898638425</v>
      </c>
    </row>
    <row r="4" spans="1:17">
      <c r="A4" s="5">
        <v>3</v>
      </c>
      <c r="B4" t="s">
        <v>12</v>
      </c>
      <c r="C4" s="5">
        <v>211</v>
      </c>
      <c r="D4" s="5">
        <v>50</v>
      </c>
      <c r="E4" s="5">
        <v>1000</v>
      </c>
      <c r="F4" s="5">
        <f t="shared" si="1"/>
        <v>300</v>
      </c>
      <c r="G4" t="s">
        <v>14</v>
      </c>
      <c r="H4" s="41">
        <v>0</v>
      </c>
      <c r="I4" s="5">
        <f t="shared" si="2"/>
        <v>300</v>
      </c>
      <c r="J4" s="5">
        <f t="shared" si="3"/>
        <v>400</v>
      </c>
      <c r="K4" t="s">
        <v>15</v>
      </c>
      <c r="L4" s="5">
        <f t="shared" si="4"/>
        <v>1000</v>
      </c>
      <c r="M4" s="5">
        <v>39</v>
      </c>
      <c r="N4" s="4">
        <v>398.67770000000002</v>
      </c>
      <c r="O4" s="5">
        <v>2</v>
      </c>
      <c r="Q4" s="3">
        <f>(N4-C4)/C4</f>
        <v>0.88946777251184839</v>
      </c>
    </row>
    <row r="5" spans="1:17">
      <c r="A5" s="5">
        <v>4</v>
      </c>
      <c r="B5" t="s">
        <v>11</v>
      </c>
      <c r="C5" s="5">
        <v>805</v>
      </c>
      <c r="D5" s="5">
        <v>50</v>
      </c>
      <c r="E5" s="5">
        <v>1000</v>
      </c>
      <c r="F5" s="5">
        <f t="shared" si="1"/>
        <v>300</v>
      </c>
      <c r="G5" t="s">
        <v>14</v>
      </c>
      <c r="H5" s="41">
        <v>1</v>
      </c>
      <c r="I5" s="5">
        <f t="shared" si="2"/>
        <v>299</v>
      </c>
      <c r="J5" s="5">
        <f t="shared" si="3"/>
        <v>400</v>
      </c>
      <c r="K5" t="s">
        <v>15</v>
      </c>
      <c r="L5" s="5">
        <f t="shared" si="4"/>
        <v>1000</v>
      </c>
      <c r="M5" s="5">
        <v>100</v>
      </c>
      <c r="N5" s="4">
        <v>1823.1746000000001</v>
      </c>
      <c r="O5" s="5">
        <v>94</v>
      </c>
      <c r="Q5" s="3">
        <f t="shared" ref="Q5:Q6" si="5">(N5-C5)/C5</f>
        <v>1.2648131677018635</v>
      </c>
    </row>
    <row r="6" spans="1:17">
      <c r="A6" s="5">
        <v>5</v>
      </c>
      <c r="B6" t="s">
        <v>13</v>
      </c>
      <c r="C6" s="5">
        <v>1764</v>
      </c>
      <c r="D6" s="5">
        <v>50</v>
      </c>
      <c r="E6" s="5">
        <v>10000</v>
      </c>
      <c r="F6" s="5">
        <f t="shared" si="1"/>
        <v>3000</v>
      </c>
      <c r="G6" t="s">
        <v>14</v>
      </c>
      <c r="H6" s="41">
        <v>0</v>
      </c>
      <c r="I6" s="5">
        <f t="shared" si="2"/>
        <v>3000</v>
      </c>
      <c r="J6" s="5">
        <f t="shared" si="3"/>
        <v>4000</v>
      </c>
      <c r="K6" t="s">
        <v>15</v>
      </c>
      <c r="L6" s="5">
        <f t="shared" si="4"/>
        <v>10000</v>
      </c>
      <c r="M6" s="5">
        <v>32</v>
      </c>
      <c r="N6" s="4">
        <v>725204.12300000002</v>
      </c>
      <c r="O6" s="5">
        <v>1</v>
      </c>
      <c r="Q6" s="3">
        <f t="shared" si="5"/>
        <v>410.1134484126984</v>
      </c>
    </row>
    <row r="7" spans="1:17">
      <c r="N7" s="4"/>
    </row>
    <row r="8" spans="1:17">
      <c r="H8" s="4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baseColWidth="10" defaultRowHeight="15" x14ac:dyDescent="0"/>
  <cols>
    <col min="2" max="2" width="9.5" style="18" bestFit="1" customWidth="1"/>
    <col min="7" max="7" width="8.33203125" bestFit="1" customWidth="1"/>
    <col min="12" max="12" width="13.1640625" customWidth="1"/>
    <col min="13" max="17" width="10.83203125" customWidth="1"/>
    <col min="19" max="19" width="8" customWidth="1"/>
    <col min="20" max="23" width="10.83203125" customWidth="1"/>
    <col min="25" max="25" width="8.1640625" bestFit="1" customWidth="1"/>
  </cols>
  <sheetData>
    <row r="1" spans="1:25" s="1" customFormat="1" ht="30">
      <c r="A1" s="36" t="s">
        <v>1</v>
      </c>
      <c r="B1" s="36" t="s">
        <v>31</v>
      </c>
      <c r="C1" s="36" t="s">
        <v>32</v>
      </c>
      <c r="D1" s="36" t="s">
        <v>16</v>
      </c>
      <c r="E1" s="36" t="s">
        <v>33</v>
      </c>
      <c r="F1" s="36" t="s">
        <v>34</v>
      </c>
      <c r="G1" s="36" t="s">
        <v>7</v>
      </c>
      <c r="H1" s="36" t="s">
        <v>35</v>
      </c>
      <c r="I1" s="36" t="s">
        <v>5</v>
      </c>
      <c r="J1" s="36" t="s">
        <v>6</v>
      </c>
      <c r="K1" s="36" t="s">
        <v>7</v>
      </c>
      <c r="L1" s="15" t="s">
        <v>8</v>
      </c>
      <c r="M1" s="37" t="s">
        <v>38</v>
      </c>
      <c r="N1" s="36" t="s">
        <v>39</v>
      </c>
      <c r="O1" s="38" t="s">
        <v>40</v>
      </c>
      <c r="P1" s="17" t="s">
        <v>9</v>
      </c>
      <c r="Q1" s="2" t="s">
        <v>22</v>
      </c>
      <c r="R1" s="37" t="s">
        <v>23</v>
      </c>
      <c r="S1" s="38" t="s">
        <v>36</v>
      </c>
      <c r="U1" s="17" t="s">
        <v>41</v>
      </c>
      <c r="V1" s="2" t="s">
        <v>42</v>
      </c>
      <c r="W1" s="15" t="s">
        <v>43</v>
      </c>
      <c r="X1" s="37" t="s">
        <v>26</v>
      </c>
      <c r="Y1" s="38" t="s">
        <v>25</v>
      </c>
    </row>
    <row r="2" spans="1:25">
      <c r="A2" s="25" t="s">
        <v>10</v>
      </c>
      <c r="B2" s="39" t="s">
        <v>27</v>
      </c>
      <c r="C2" s="25">
        <v>661</v>
      </c>
      <c r="D2" s="25">
        <v>50</v>
      </c>
      <c r="E2" s="26">
        <v>1000</v>
      </c>
      <c r="F2" s="27">
        <f>E2* 0.3</f>
        <v>300</v>
      </c>
      <c r="G2" s="25" t="s">
        <v>27</v>
      </c>
      <c r="H2" s="25">
        <v>1</v>
      </c>
      <c r="I2" s="27">
        <f>E2*0.3 -H2</f>
        <v>299</v>
      </c>
      <c r="J2" s="27">
        <f>E2*0.4</f>
        <v>400</v>
      </c>
      <c r="K2" s="25" t="s">
        <v>37</v>
      </c>
      <c r="L2" s="30">
        <f>F2+H2+I2+J2</f>
        <v>1000</v>
      </c>
      <c r="M2" s="44">
        <v>853.39589999999998</v>
      </c>
      <c r="N2" s="45">
        <v>1002.144</v>
      </c>
      <c r="O2" s="46">
        <v>872.43110000000001</v>
      </c>
      <c r="P2" s="9">
        <f>MIN(M2:O2)</f>
        <v>853.39589999999998</v>
      </c>
      <c r="Q2" s="10">
        <f>MAX(M2:O2)</f>
        <v>1002.144</v>
      </c>
      <c r="R2" s="9">
        <f>AVERAGE(M2:O2)</f>
        <v>909.32366666666667</v>
      </c>
      <c r="S2" s="16">
        <f>(R2-C2)/C2</f>
        <v>0.37567876954109936</v>
      </c>
      <c r="U2" s="6">
        <v>1266.4119000000001</v>
      </c>
      <c r="V2" s="7">
        <v>1191.5818999999999</v>
      </c>
      <c r="W2" s="8">
        <v>1058.6585</v>
      </c>
      <c r="X2" s="56">
        <f>AVERAGE(U2:W2)</f>
        <v>1172.2174333333335</v>
      </c>
      <c r="Y2" s="16">
        <f>(X2-C2)/C2</f>
        <v>0.77340005042864368</v>
      </c>
    </row>
    <row r="3" spans="1:25">
      <c r="A3" s="25" t="s">
        <v>10</v>
      </c>
      <c r="B3" s="39">
        <v>1</v>
      </c>
      <c r="C3" s="25">
        <v>661</v>
      </c>
      <c r="D3" s="25">
        <v>50</v>
      </c>
      <c r="E3" s="26">
        <v>1000</v>
      </c>
      <c r="F3" s="27">
        <f>E3* 0.3</f>
        <v>300</v>
      </c>
      <c r="G3" s="25" t="s">
        <v>21</v>
      </c>
      <c r="H3" s="25">
        <v>1</v>
      </c>
      <c r="I3" s="27">
        <f>E3*0.3 -H3</f>
        <v>299</v>
      </c>
      <c r="J3" s="27">
        <f>E3*0.4</f>
        <v>400</v>
      </c>
      <c r="K3" s="25" t="s">
        <v>37</v>
      </c>
      <c r="L3" s="30">
        <f>F3+H3+I3+J3</f>
        <v>1000</v>
      </c>
      <c r="M3" s="47">
        <v>957.26949999999999</v>
      </c>
      <c r="N3" s="26">
        <v>891.56219999999996</v>
      </c>
      <c r="O3" s="48">
        <v>817.95820000000003</v>
      </c>
      <c r="P3" s="9">
        <f>MIN(M3:O3)</f>
        <v>817.95820000000003</v>
      </c>
      <c r="Q3" s="10">
        <f>MAX(M3:O3)</f>
        <v>957.26949999999999</v>
      </c>
      <c r="R3" s="9">
        <f>AVERAGE(M3:O3)</f>
        <v>888.92996666666659</v>
      </c>
      <c r="S3" s="16">
        <f>(R3-C3)/C3</f>
        <v>0.34482597075138666</v>
      </c>
      <c r="U3" s="9">
        <v>1172.9893999999999</v>
      </c>
      <c r="V3" s="10">
        <v>1123.8188</v>
      </c>
      <c r="W3" s="11">
        <v>1128.1081999999999</v>
      </c>
      <c r="X3" s="56">
        <f>AVERAGE(U3:W3)</f>
        <v>1141.6387999999999</v>
      </c>
      <c r="Y3" s="16">
        <f>(X3-C3)/C3</f>
        <v>0.7271388804841149</v>
      </c>
    </row>
    <row r="4" spans="1:25">
      <c r="A4" s="25" t="s">
        <v>10</v>
      </c>
      <c r="B4" s="39">
        <v>2</v>
      </c>
      <c r="C4" s="25">
        <v>661</v>
      </c>
      <c r="D4" s="25">
        <v>50</v>
      </c>
      <c r="E4" s="26">
        <v>1000</v>
      </c>
      <c r="F4" s="27">
        <f t="shared" ref="F4:F6" si="0">E4* 0.3</f>
        <v>300</v>
      </c>
      <c r="G4" s="25" t="s">
        <v>21</v>
      </c>
      <c r="H4" s="29">
        <v>0</v>
      </c>
      <c r="I4" s="27">
        <f t="shared" ref="I4:I7" si="1">E4*0.3 -H4</f>
        <v>300</v>
      </c>
      <c r="J4" s="27">
        <f t="shared" ref="J4:J6" si="2">E4*0.4</f>
        <v>400</v>
      </c>
      <c r="K4" s="25" t="s">
        <v>37</v>
      </c>
      <c r="L4" s="30">
        <f t="shared" ref="L4:L7" si="3">F4+H4+I4+J4</f>
        <v>1000</v>
      </c>
      <c r="M4" s="47">
        <v>1224.1606999999999</v>
      </c>
      <c r="N4" s="26">
        <v>1265.5310999999999</v>
      </c>
      <c r="O4" s="48">
        <v>1210.3493000000001</v>
      </c>
      <c r="P4" s="9">
        <f t="shared" ref="P4:P7" si="4">MIN(M4:O4)</f>
        <v>1210.3493000000001</v>
      </c>
      <c r="Q4" s="10">
        <f t="shared" ref="Q4:Q7" si="5">MAX(M4:O4)</f>
        <v>1265.5310999999999</v>
      </c>
      <c r="R4" s="9">
        <f t="shared" ref="R4:R7" si="6">AVERAGE(M4:O4)</f>
        <v>1233.3470333333332</v>
      </c>
      <c r="S4" s="16">
        <f>(R4-C4)/C4</f>
        <v>0.86588053454362057</v>
      </c>
      <c r="U4" s="9">
        <v>1350.7720999999999</v>
      </c>
      <c r="V4" s="10">
        <v>1331.3112000000001</v>
      </c>
      <c r="W4" s="11">
        <v>1316.4632999999999</v>
      </c>
      <c r="X4" s="56">
        <f t="shared" ref="X4:X10" si="7">AVERAGE(U4:W4)</f>
        <v>1332.8488666666667</v>
      </c>
      <c r="Y4" s="16">
        <f t="shared" ref="Y4:Y11" si="8">(X4-C4)/C4</f>
        <v>1.0164128088754414</v>
      </c>
    </row>
    <row r="5" spans="1:25">
      <c r="A5" s="25" t="s">
        <v>10</v>
      </c>
      <c r="B5" s="39">
        <v>3</v>
      </c>
      <c r="C5" s="25">
        <v>661</v>
      </c>
      <c r="D5" s="25">
        <v>50</v>
      </c>
      <c r="E5" s="31">
        <v>100</v>
      </c>
      <c r="F5" s="27">
        <f t="shared" si="0"/>
        <v>30</v>
      </c>
      <c r="G5" s="25" t="s">
        <v>21</v>
      </c>
      <c r="H5" s="25">
        <v>1</v>
      </c>
      <c r="I5" s="27">
        <f t="shared" si="1"/>
        <v>29</v>
      </c>
      <c r="J5" s="27">
        <f t="shared" si="2"/>
        <v>40</v>
      </c>
      <c r="K5" s="25" t="s">
        <v>37</v>
      </c>
      <c r="L5" s="30">
        <f t="shared" si="3"/>
        <v>100</v>
      </c>
      <c r="M5" s="47">
        <v>903.66309999999999</v>
      </c>
      <c r="N5" s="26">
        <v>921.55870000000004</v>
      </c>
      <c r="O5" s="48">
        <v>843.21540000000005</v>
      </c>
      <c r="P5" s="9">
        <f t="shared" si="4"/>
        <v>843.21540000000005</v>
      </c>
      <c r="Q5" s="10">
        <f t="shared" si="5"/>
        <v>921.55870000000004</v>
      </c>
      <c r="R5" s="9">
        <f t="shared" si="6"/>
        <v>889.47906666666677</v>
      </c>
      <c r="S5" s="16">
        <f>(R5-C5)/C5</f>
        <v>0.34565668179525988</v>
      </c>
      <c r="U5" s="9">
        <v>1113.7618</v>
      </c>
      <c r="V5" s="10">
        <v>1183.0148999999999</v>
      </c>
      <c r="W5" s="11">
        <v>1127.0222000000001</v>
      </c>
      <c r="X5" s="56">
        <f t="shared" si="7"/>
        <v>1141.2663</v>
      </c>
      <c r="Y5" s="16">
        <f t="shared" si="8"/>
        <v>0.72657534039334337</v>
      </c>
    </row>
    <row r="6" spans="1:25">
      <c r="A6" s="25" t="s">
        <v>10</v>
      </c>
      <c r="B6" s="39">
        <v>4</v>
      </c>
      <c r="C6" s="25">
        <v>661</v>
      </c>
      <c r="D6" s="25">
        <v>50</v>
      </c>
      <c r="E6" s="31">
        <v>10000</v>
      </c>
      <c r="F6" s="27">
        <f t="shared" si="0"/>
        <v>3000</v>
      </c>
      <c r="G6" s="25" t="s">
        <v>21</v>
      </c>
      <c r="H6" s="25">
        <v>1</v>
      </c>
      <c r="I6" s="27">
        <f t="shared" si="1"/>
        <v>2999</v>
      </c>
      <c r="J6" s="27">
        <f t="shared" si="2"/>
        <v>4000</v>
      </c>
      <c r="K6" s="25" t="s">
        <v>37</v>
      </c>
      <c r="L6" s="30">
        <f t="shared" si="3"/>
        <v>10000</v>
      </c>
      <c r="M6" s="47">
        <v>883.24</v>
      </c>
      <c r="N6" s="26">
        <v>923.11810000000003</v>
      </c>
      <c r="O6" s="48">
        <v>963.38969999999995</v>
      </c>
      <c r="P6" s="9">
        <f t="shared" si="4"/>
        <v>883.24</v>
      </c>
      <c r="Q6" s="10">
        <f t="shared" si="5"/>
        <v>963.38969999999995</v>
      </c>
      <c r="R6" s="9">
        <f t="shared" si="6"/>
        <v>923.2492666666667</v>
      </c>
      <c r="S6" s="16">
        <f>(R6-C6)/C6</f>
        <v>0.3967462430660616</v>
      </c>
      <c r="U6" s="9">
        <v>1106.8852999999999</v>
      </c>
      <c r="V6" s="10">
        <v>1119.7598</v>
      </c>
      <c r="W6" s="11">
        <v>1157.2630999999999</v>
      </c>
      <c r="X6" s="56">
        <f t="shared" si="7"/>
        <v>1127.9694</v>
      </c>
      <c r="Y6" s="16">
        <f t="shared" si="8"/>
        <v>0.70645900151285923</v>
      </c>
    </row>
    <row r="7" spans="1:25">
      <c r="A7" s="25" t="s">
        <v>10</v>
      </c>
      <c r="B7" s="39">
        <v>5</v>
      </c>
      <c r="C7" s="25">
        <v>661</v>
      </c>
      <c r="D7" s="25">
        <v>50</v>
      </c>
      <c r="E7" s="26">
        <v>1000</v>
      </c>
      <c r="F7" s="28">
        <f>E7* 0.5</f>
        <v>500</v>
      </c>
      <c r="G7" s="25" t="s">
        <v>21</v>
      </c>
      <c r="H7" s="25">
        <v>1</v>
      </c>
      <c r="I7" s="27">
        <f t="shared" si="1"/>
        <v>299</v>
      </c>
      <c r="J7" s="28">
        <f>E7*0.2</f>
        <v>200</v>
      </c>
      <c r="K7" s="25" t="s">
        <v>37</v>
      </c>
      <c r="L7" s="30">
        <f t="shared" si="3"/>
        <v>1000</v>
      </c>
      <c r="M7" s="47">
        <v>944.18290000000002</v>
      </c>
      <c r="N7" s="26">
        <v>999.06479999999999</v>
      </c>
      <c r="O7" s="48">
        <v>1036.1890000000001</v>
      </c>
      <c r="P7" s="9">
        <f t="shared" si="4"/>
        <v>944.18290000000002</v>
      </c>
      <c r="Q7" s="10">
        <f t="shared" si="5"/>
        <v>1036.1890000000001</v>
      </c>
      <c r="R7" s="9">
        <f t="shared" si="6"/>
        <v>993.1455666666667</v>
      </c>
      <c r="S7" s="16">
        <f>(R7-C7)/C7</f>
        <v>0.50248951084215843</v>
      </c>
      <c r="U7" s="9">
        <v>1194.597</v>
      </c>
      <c r="V7" s="10">
        <v>1227.1706999999999</v>
      </c>
      <c r="W7" s="11">
        <v>1274.0432000000001</v>
      </c>
      <c r="X7" s="56">
        <f t="shared" si="7"/>
        <v>1231.9369666666666</v>
      </c>
      <c r="Y7" s="16">
        <f t="shared" si="8"/>
        <v>0.86374730206757433</v>
      </c>
    </row>
    <row r="8" spans="1:25">
      <c r="A8" s="25" t="s">
        <v>10</v>
      </c>
      <c r="B8" s="39">
        <v>6</v>
      </c>
      <c r="C8" s="25">
        <v>661</v>
      </c>
      <c r="D8" s="25">
        <v>50</v>
      </c>
      <c r="E8" s="26">
        <v>1000</v>
      </c>
      <c r="F8" s="27">
        <f>E8* 0.3</f>
        <v>300</v>
      </c>
      <c r="G8" s="25" t="s">
        <v>21</v>
      </c>
      <c r="H8" s="25">
        <v>1</v>
      </c>
      <c r="I8" s="27">
        <f>E8*0.3 -H8</f>
        <v>299</v>
      </c>
      <c r="J8" s="27">
        <f>E8*0.4</f>
        <v>400</v>
      </c>
      <c r="K8" s="29" t="s">
        <v>24</v>
      </c>
      <c r="L8" s="30">
        <f t="shared" ref="L8" si="9">F8+H8+I8+J8</f>
        <v>1000</v>
      </c>
      <c r="M8" s="47">
        <v>747.00289999999995</v>
      </c>
      <c r="N8" s="26">
        <v>751.8175</v>
      </c>
      <c r="O8" s="48">
        <v>684.90629999999999</v>
      </c>
      <c r="P8" s="9">
        <f t="shared" ref="P8:P9" si="10">MIN(M8:O8)</f>
        <v>684.90629999999999</v>
      </c>
      <c r="Q8" s="10">
        <f t="shared" ref="Q8:Q9" si="11">MAX(M8:O8)</f>
        <v>751.8175</v>
      </c>
      <c r="R8" s="9">
        <f t="shared" ref="R8:R9" si="12">AVERAGE(M8:O8)</f>
        <v>727.90890000000002</v>
      </c>
      <c r="S8" s="16">
        <f>(R8-C8)/C8</f>
        <v>0.10122375189107416</v>
      </c>
      <c r="U8" s="9">
        <v>997.68050000000005</v>
      </c>
      <c r="V8" s="10">
        <v>1403.4061999999999</v>
      </c>
      <c r="W8" s="11">
        <v>944.14020000000005</v>
      </c>
      <c r="X8" s="56">
        <f t="shared" si="7"/>
        <v>1115.0756333333331</v>
      </c>
      <c r="Y8" s="16">
        <f t="shared" si="8"/>
        <v>0.68695254664649497</v>
      </c>
    </row>
    <row r="9" spans="1:25">
      <c r="A9" s="25" t="s">
        <v>10</v>
      </c>
      <c r="B9" s="39">
        <v>7</v>
      </c>
      <c r="C9" s="25">
        <v>661</v>
      </c>
      <c r="D9" s="25">
        <v>50</v>
      </c>
      <c r="E9" s="26">
        <v>1000</v>
      </c>
      <c r="F9" s="27">
        <f>E9* 0.3</f>
        <v>300</v>
      </c>
      <c r="G9" s="25" t="s">
        <v>21</v>
      </c>
      <c r="H9" s="25">
        <v>1</v>
      </c>
      <c r="I9" s="28">
        <f>E9*0.1 -H9</f>
        <v>99</v>
      </c>
      <c r="J9" s="28">
        <f>E9*0.6</f>
        <v>600</v>
      </c>
      <c r="K9" s="25" t="s">
        <v>37</v>
      </c>
      <c r="L9" s="30">
        <f t="shared" ref="L9" si="13">F9+H9+I9+J9</f>
        <v>1000</v>
      </c>
      <c r="M9" s="49">
        <v>877.87</v>
      </c>
      <c r="N9" s="26">
        <v>873.77239999999995</v>
      </c>
      <c r="O9" s="50">
        <v>787.71159999999998</v>
      </c>
      <c r="P9" s="12">
        <f t="shared" si="10"/>
        <v>787.71159999999998</v>
      </c>
      <c r="Q9" s="14">
        <f t="shared" si="11"/>
        <v>877.87</v>
      </c>
      <c r="R9" s="12">
        <f t="shared" si="12"/>
        <v>846.45133333333331</v>
      </c>
      <c r="S9" s="16">
        <f>(R9-C9)/C9</f>
        <v>0.28056177508825009</v>
      </c>
      <c r="U9" s="12">
        <v>1105.9027000000001</v>
      </c>
      <c r="V9" s="14">
        <v>1184.6442999999999</v>
      </c>
      <c r="W9" s="13">
        <v>1206.7911999999999</v>
      </c>
      <c r="X9" s="56">
        <f t="shared" si="7"/>
        <v>1165.7794000000001</v>
      </c>
      <c r="Y9" s="16">
        <f t="shared" si="8"/>
        <v>0.76366021180030275</v>
      </c>
    </row>
    <row r="10" spans="1:25" s="1" customFormat="1">
      <c r="A10" s="1" t="s">
        <v>10</v>
      </c>
      <c r="B10" s="40">
        <v>8</v>
      </c>
      <c r="C10" s="1">
        <v>661</v>
      </c>
      <c r="D10" s="1">
        <v>50</v>
      </c>
      <c r="E10" s="19">
        <v>1000</v>
      </c>
      <c r="F10" s="20">
        <f>E10* 0.3</f>
        <v>300</v>
      </c>
      <c r="G10" s="1" t="s">
        <v>21</v>
      </c>
      <c r="H10" s="34">
        <v>1</v>
      </c>
      <c r="I10" s="33">
        <f>E10*0.1 -H10</f>
        <v>99</v>
      </c>
      <c r="J10" s="33">
        <f>E10*0.6</f>
        <v>600</v>
      </c>
      <c r="K10" s="34" t="s">
        <v>24</v>
      </c>
      <c r="L10" s="32">
        <f t="shared" ref="L10" si="14">F10+H10+I10+J10</f>
        <v>1000</v>
      </c>
      <c r="M10" s="51">
        <v>709.46180000000004</v>
      </c>
      <c r="N10" s="52">
        <v>719.9126</v>
      </c>
      <c r="O10" s="50">
        <v>712.63170000000002</v>
      </c>
      <c r="P10" s="21">
        <f t="shared" ref="P10" si="15">MIN(M10:O10)</f>
        <v>709.46180000000004</v>
      </c>
      <c r="Q10" s="22">
        <f t="shared" ref="Q10" si="16">MAX(M10:O10)</f>
        <v>719.9126</v>
      </c>
      <c r="R10" s="21">
        <f t="shared" ref="R10" si="17">AVERAGE(M10:O10)</f>
        <v>714.00203333333332</v>
      </c>
      <c r="S10" s="24">
        <f>(R10-C10)/C10</f>
        <v>8.0184619263741777E-2</v>
      </c>
      <c r="U10" s="21">
        <v>921.88639999999998</v>
      </c>
      <c r="V10" s="22">
        <v>911.95010000000002</v>
      </c>
      <c r="W10" s="23">
        <v>949.65449999999998</v>
      </c>
      <c r="X10" s="57">
        <f t="shared" si="7"/>
        <v>927.83033333333333</v>
      </c>
      <c r="Y10" s="24">
        <f t="shared" si="8"/>
        <v>0.40367675239536055</v>
      </c>
    </row>
    <row r="11" spans="1:25">
      <c r="A11" s="25" t="s">
        <v>11</v>
      </c>
      <c r="B11" s="39" t="s">
        <v>27</v>
      </c>
      <c r="C11" s="25">
        <v>805</v>
      </c>
      <c r="D11" s="25">
        <v>50</v>
      </c>
      <c r="E11" s="26">
        <v>1000</v>
      </c>
      <c r="F11" s="27">
        <f>E11* 0.3</f>
        <v>300</v>
      </c>
      <c r="G11" s="25" t="s">
        <v>27</v>
      </c>
      <c r="H11" s="25">
        <v>1</v>
      </c>
      <c r="I11" s="27">
        <f>E11*0.3 -H11</f>
        <v>299</v>
      </c>
      <c r="J11" s="27">
        <f>E11*0.4</f>
        <v>400</v>
      </c>
      <c r="K11" s="25" t="s">
        <v>37</v>
      </c>
      <c r="L11" s="30">
        <f>F11+H11+I11+J11</f>
        <v>1000</v>
      </c>
      <c r="M11" s="44">
        <v>978.67660000000001</v>
      </c>
      <c r="N11" s="45">
        <v>1063.4793</v>
      </c>
      <c r="O11" s="46">
        <v>1109.7363</v>
      </c>
      <c r="P11" s="9">
        <f>MIN(M11:O11)</f>
        <v>978.67660000000001</v>
      </c>
      <c r="Q11" s="10">
        <f>MAX(M11:O11)</f>
        <v>1109.7363</v>
      </c>
      <c r="R11" s="9">
        <f>AVERAGE(M11:O11)</f>
        <v>1050.6307333333334</v>
      </c>
      <c r="S11" s="16">
        <f>(R11-C11)/C11</f>
        <v>0.30513134575569367</v>
      </c>
      <c r="U11" s="6">
        <v>1254.6587999999999</v>
      </c>
      <c r="V11" s="7">
        <v>1504.6529</v>
      </c>
      <c r="W11" s="8">
        <v>1440.4236000000001</v>
      </c>
      <c r="X11" s="56">
        <f>AVERAGE(U11:W11)</f>
        <v>1399.9117666666668</v>
      </c>
      <c r="Y11" s="16">
        <f t="shared" si="8"/>
        <v>0.73902082815735015</v>
      </c>
    </row>
    <row r="12" spans="1:25" s="25" customFormat="1">
      <c r="A12" s="25" t="s">
        <v>11</v>
      </c>
      <c r="B12" s="39">
        <v>1</v>
      </c>
      <c r="C12" s="25">
        <v>805</v>
      </c>
      <c r="D12" s="25">
        <v>50</v>
      </c>
      <c r="E12" s="26">
        <v>1000</v>
      </c>
      <c r="F12" s="27">
        <f>E12* 0.3</f>
        <v>300</v>
      </c>
      <c r="G12" s="25" t="s">
        <v>21</v>
      </c>
      <c r="H12" s="25">
        <v>1</v>
      </c>
      <c r="I12" s="27">
        <f>E12*0.3 -H12</f>
        <v>299</v>
      </c>
      <c r="J12" s="27">
        <f>E12*0.4</f>
        <v>400</v>
      </c>
      <c r="K12" s="25" t="s">
        <v>37</v>
      </c>
      <c r="L12" s="30">
        <f>F12+H12+I12+J12</f>
        <v>1000</v>
      </c>
      <c r="M12" s="47">
        <v>987.65309999999999</v>
      </c>
      <c r="N12" s="26">
        <v>1046.2093</v>
      </c>
      <c r="O12" s="48">
        <v>951.35590000000002</v>
      </c>
      <c r="P12" s="9">
        <f>MIN(M12:O12)</f>
        <v>951.35590000000002</v>
      </c>
      <c r="Q12" s="10">
        <f>MAX(M12:O12)</f>
        <v>1046.2093</v>
      </c>
      <c r="R12" s="9">
        <f>AVERAGE(M12:O12)</f>
        <v>995.07276666666667</v>
      </c>
      <c r="S12" s="16">
        <f>(R12-C12)/C12</f>
        <v>0.2361152380952381</v>
      </c>
      <c r="U12" s="9">
        <v>1409.627</v>
      </c>
      <c r="V12" s="10">
        <v>1406.5530000000001</v>
      </c>
      <c r="W12" s="11">
        <v>1392.1769999999999</v>
      </c>
      <c r="X12" s="56">
        <f>AVERAGE(U12:W12)</f>
        <v>1402.7856666666667</v>
      </c>
      <c r="Y12" s="16">
        <f t="shared" ref="Y12:Y16" si="18">(X12-C12)/C12</f>
        <v>0.74259089026915115</v>
      </c>
    </row>
    <row r="13" spans="1:25">
      <c r="A13" s="25" t="s">
        <v>11</v>
      </c>
      <c r="B13" s="39">
        <v>2</v>
      </c>
      <c r="C13" s="25">
        <v>805</v>
      </c>
      <c r="D13" s="25">
        <v>50</v>
      </c>
      <c r="E13" s="26">
        <v>1000</v>
      </c>
      <c r="F13" s="27">
        <f t="shared" ref="F13:F15" si="19">E13* 0.3</f>
        <v>300</v>
      </c>
      <c r="G13" s="25" t="s">
        <v>21</v>
      </c>
      <c r="H13" s="29">
        <v>0</v>
      </c>
      <c r="I13" s="27">
        <f t="shared" ref="I13:I16" si="20">E13*0.3 -H13</f>
        <v>300</v>
      </c>
      <c r="J13" s="27">
        <f t="shared" ref="J13:J15" si="21">E13*0.4</f>
        <v>400</v>
      </c>
      <c r="K13" s="25" t="s">
        <v>37</v>
      </c>
      <c r="L13" s="30">
        <f t="shared" ref="L13:L19" si="22">F13+H13+I13+J13</f>
        <v>1000</v>
      </c>
      <c r="M13" s="47">
        <v>1373.6658</v>
      </c>
      <c r="N13" s="26">
        <v>1433.0211999999999</v>
      </c>
      <c r="O13" s="48">
        <v>1371.2227</v>
      </c>
      <c r="P13" s="9">
        <f t="shared" ref="P13:P16" si="23">MIN(M13:O13)</f>
        <v>1371.2227</v>
      </c>
      <c r="Q13" s="10">
        <f t="shared" ref="Q13:Q16" si="24">MAX(M13:O13)</f>
        <v>1433.0211999999999</v>
      </c>
      <c r="R13" s="9">
        <f t="shared" ref="R13:R16" si="25">AVERAGE(M13:O13)</f>
        <v>1392.6365666666668</v>
      </c>
      <c r="S13" s="16">
        <f>(R13-C13)/C13</f>
        <v>0.72998331262939975</v>
      </c>
      <c r="U13" s="9">
        <v>1574.3920000000001</v>
      </c>
      <c r="V13" s="10">
        <v>1503.8530000000001</v>
      </c>
      <c r="W13" s="11">
        <v>1490.3710000000001</v>
      </c>
      <c r="X13" s="56">
        <f t="shared" ref="X13:X16" si="26">AVERAGE(U13:W13)</f>
        <v>1522.8720000000001</v>
      </c>
      <c r="Y13" s="16">
        <f t="shared" si="18"/>
        <v>0.89176645962732926</v>
      </c>
    </row>
    <row r="14" spans="1:25">
      <c r="A14" s="25" t="s">
        <v>11</v>
      </c>
      <c r="B14" s="39">
        <v>3</v>
      </c>
      <c r="C14" s="25">
        <v>805</v>
      </c>
      <c r="D14" s="25">
        <v>50</v>
      </c>
      <c r="E14" s="31">
        <v>100</v>
      </c>
      <c r="F14" s="27">
        <f t="shared" si="19"/>
        <v>30</v>
      </c>
      <c r="G14" s="25" t="s">
        <v>21</v>
      </c>
      <c r="H14" s="25">
        <v>1</v>
      </c>
      <c r="I14" s="27">
        <f t="shared" si="20"/>
        <v>29</v>
      </c>
      <c r="J14" s="27">
        <f t="shared" si="21"/>
        <v>40</v>
      </c>
      <c r="K14" s="25" t="s">
        <v>37</v>
      </c>
      <c r="L14" s="30">
        <f t="shared" si="22"/>
        <v>100</v>
      </c>
      <c r="M14" s="47">
        <v>978.17759999999998</v>
      </c>
      <c r="N14" s="26">
        <v>967.15009999999995</v>
      </c>
      <c r="O14" s="48">
        <v>1072.7498000000001</v>
      </c>
      <c r="P14" s="9">
        <f t="shared" si="23"/>
        <v>967.15009999999995</v>
      </c>
      <c r="Q14" s="10">
        <f t="shared" si="24"/>
        <v>1072.7498000000001</v>
      </c>
      <c r="R14" s="9">
        <f t="shared" si="25"/>
        <v>1006.0258333333333</v>
      </c>
      <c r="S14" s="16">
        <f>(R14-C14)/C14</f>
        <v>0.24972153209109721</v>
      </c>
      <c r="U14" s="9">
        <v>1313.2080000000001</v>
      </c>
      <c r="V14" s="10">
        <v>1341.8610000000001</v>
      </c>
      <c r="W14" s="11">
        <v>1316.6289999999999</v>
      </c>
      <c r="X14" s="56">
        <f t="shared" si="26"/>
        <v>1323.8993333333335</v>
      </c>
      <c r="Y14" s="16">
        <f t="shared" si="18"/>
        <v>0.64459544513457578</v>
      </c>
    </row>
    <row r="15" spans="1:25">
      <c r="A15" s="25" t="s">
        <v>11</v>
      </c>
      <c r="B15" s="39">
        <v>4</v>
      </c>
      <c r="C15" s="25">
        <v>805</v>
      </c>
      <c r="D15" s="25">
        <v>50</v>
      </c>
      <c r="E15" s="31">
        <v>10000</v>
      </c>
      <c r="F15" s="27">
        <f t="shared" si="19"/>
        <v>3000</v>
      </c>
      <c r="G15" s="25" t="s">
        <v>21</v>
      </c>
      <c r="H15" s="25">
        <v>1</v>
      </c>
      <c r="I15" s="27">
        <f t="shared" si="20"/>
        <v>2999</v>
      </c>
      <c r="J15" s="27">
        <f t="shared" si="21"/>
        <v>4000</v>
      </c>
      <c r="K15" s="25" t="s">
        <v>37</v>
      </c>
      <c r="L15" s="30">
        <f t="shared" si="22"/>
        <v>10000</v>
      </c>
      <c r="M15" s="47">
        <v>1019.2563</v>
      </c>
      <c r="N15" s="26">
        <v>992.87980000000005</v>
      </c>
      <c r="O15" s="48">
        <v>1037.5402999999999</v>
      </c>
      <c r="P15" s="9">
        <f t="shared" si="23"/>
        <v>992.87980000000005</v>
      </c>
      <c r="Q15" s="10">
        <f t="shared" si="24"/>
        <v>1037.5402999999999</v>
      </c>
      <c r="R15" s="9">
        <f t="shared" si="25"/>
        <v>1016.5588000000001</v>
      </c>
      <c r="S15" s="16">
        <f>(R15-C15)/C15</f>
        <v>0.2628059627329194</v>
      </c>
      <c r="U15" s="9">
        <v>1242.567</v>
      </c>
      <c r="V15" s="10">
        <v>1296.442</v>
      </c>
      <c r="W15" s="11">
        <v>1351.973</v>
      </c>
      <c r="X15" s="56">
        <f t="shared" si="26"/>
        <v>1296.9939999999999</v>
      </c>
      <c r="Y15" s="16">
        <f t="shared" si="18"/>
        <v>0.6111726708074533</v>
      </c>
    </row>
    <row r="16" spans="1:25">
      <c r="A16" s="25" t="s">
        <v>11</v>
      </c>
      <c r="B16" s="39">
        <v>5</v>
      </c>
      <c r="C16" s="25">
        <v>805</v>
      </c>
      <c r="D16" s="25">
        <v>50</v>
      </c>
      <c r="E16" s="26">
        <v>1000</v>
      </c>
      <c r="F16" s="28">
        <f>E16* 0.5</f>
        <v>500</v>
      </c>
      <c r="G16" s="25" t="s">
        <v>21</v>
      </c>
      <c r="H16" s="25">
        <v>1</v>
      </c>
      <c r="I16" s="27">
        <f t="shared" si="20"/>
        <v>299</v>
      </c>
      <c r="J16" s="28">
        <f>E16*0.2</f>
        <v>200</v>
      </c>
      <c r="K16" s="25" t="s">
        <v>37</v>
      </c>
      <c r="L16" s="30">
        <f t="shared" si="22"/>
        <v>1000</v>
      </c>
      <c r="M16" s="47">
        <v>1115.3578</v>
      </c>
      <c r="N16" s="26">
        <v>1222.2047</v>
      </c>
      <c r="O16" s="48">
        <v>1279.4593</v>
      </c>
      <c r="P16" s="9">
        <f t="shared" si="23"/>
        <v>1115.3578</v>
      </c>
      <c r="Q16" s="10">
        <f t="shared" si="24"/>
        <v>1279.4593</v>
      </c>
      <c r="R16" s="9">
        <f t="shared" si="25"/>
        <v>1205.6739333333333</v>
      </c>
      <c r="S16" s="16">
        <f>(R16-C16)/C16</f>
        <v>0.49773159420289848</v>
      </c>
      <c r="U16" s="9">
        <v>1393.1</v>
      </c>
      <c r="V16" s="10">
        <v>1472.2159999999999</v>
      </c>
      <c r="W16" s="11">
        <v>1521.748</v>
      </c>
      <c r="X16" s="56">
        <f t="shared" si="26"/>
        <v>1462.3546666666668</v>
      </c>
      <c r="Y16" s="16">
        <f t="shared" si="18"/>
        <v>0.8165896480331265</v>
      </c>
    </row>
    <row r="17" spans="1:25">
      <c r="A17" s="25" t="s">
        <v>11</v>
      </c>
      <c r="B17" s="39">
        <v>6</v>
      </c>
      <c r="C17" s="25">
        <v>805</v>
      </c>
      <c r="D17" s="25">
        <v>50</v>
      </c>
      <c r="E17" s="26">
        <v>1000</v>
      </c>
      <c r="F17" s="27">
        <f>E17* 0.3</f>
        <v>300</v>
      </c>
      <c r="G17" s="25" t="s">
        <v>21</v>
      </c>
      <c r="H17" s="25">
        <v>1</v>
      </c>
      <c r="I17" s="27">
        <f>E17*0.3 -H17</f>
        <v>299</v>
      </c>
      <c r="J17" s="27">
        <f>E17*0.4</f>
        <v>400</v>
      </c>
      <c r="K17" s="29" t="s">
        <v>24</v>
      </c>
      <c r="L17" s="30">
        <f t="shared" si="22"/>
        <v>1000</v>
      </c>
      <c r="M17" s="47">
        <v>901.22910000000002</v>
      </c>
      <c r="N17" s="26">
        <v>886.07240000000002</v>
      </c>
      <c r="O17" s="48">
        <v>838.22429999999997</v>
      </c>
      <c r="P17" s="9">
        <f t="shared" ref="P17" si="27">MIN(M17:O17)</f>
        <v>838.22429999999997</v>
      </c>
      <c r="Q17" s="10">
        <f t="shared" ref="Q17" si="28">MAX(M17:O17)</f>
        <v>901.22910000000002</v>
      </c>
      <c r="R17" s="9">
        <f t="shared" ref="R17" si="29">AVERAGE(M17:O17)</f>
        <v>875.17526666666663</v>
      </c>
      <c r="S17" s="16">
        <f>(R17-C17)/C17</f>
        <v>8.717424430641818E-2</v>
      </c>
      <c r="U17" s="9">
        <v>1218.0609999999999</v>
      </c>
      <c r="V17" s="10">
        <v>1126.222</v>
      </c>
      <c r="W17" s="11">
        <v>1043.7270000000001</v>
      </c>
      <c r="X17" s="56">
        <f t="shared" ref="X17" si="30">AVERAGE(U17:W17)</f>
        <v>1129.3366666666668</v>
      </c>
      <c r="Y17" s="16">
        <f t="shared" ref="Y17" si="31">(X17-C17)/C17</f>
        <v>0.40290269151138736</v>
      </c>
    </row>
    <row r="18" spans="1:25">
      <c r="A18" s="25" t="s">
        <v>11</v>
      </c>
      <c r="B18" s="39">
        <v>7</v>
      </c>
      <c r="C18" s="25">
        <v>805</v>
      </c>
      <c r="D18" s="25">
        <v>50</v>
      </c>
      <c r="E18" s="26">
        <v>1000</v>
      </c>
      <c r="F18" s="27">
        <f>E18* 0.3</f>
        <v>300</v>
      </c>
      <c r="G18" s="25" t="s">
        <v>21</v>
      </c>
      <c r="H18" s="25">
        <v>1</v>
      </c>
      <c r="I18" s="28">
        <f>E18*0.1 -H18</f>
        <v>99</v>
      </c>
      <c r="J18" s="28">
        <f>E18*0.6</f>
        <v>600</v>
      </c>
      <c r="K18" s="25" t="s">
        <v>37</v>
      </c>
      <c r="L18" s="30">
        <f t="shared" si="22"/>
        <v>1000</v>
      </c>
      <c r="M18" s="49">
        <v>1014.6315</v>
      </c>
      <c r="N18" s="26">
        <v>1028.4015999999999</v>
      </c>
      <c r="O18" s="50">
        <v>1005.5298</v>
      </c>
      <c r="P18" s="9">
        <f t="shared" ref="P18:P19" si="32">MIN(M18:O18)</f>
        <v>1005.5298</v>
      </c>
      <c r="Q18" s="10">
        <f t="shared" ref="Q18:Q19" si="33">MAX(M18:O18)</f>
        <v>1028.4015999999999</v>
      </c>
      <c r="R18" s="9">
        <f t="shared" ref="R18:R19" si="34">AVERAGE(M18:O18)</f>
        <v>1016.1876333333333</v>
      </c>
      <c r="S18" s="16">
        <f>(R18-C18)/C18</f>
        <v>0.26234488612836437</v>
      </c>
      <c r="U18" s="12">
        <v>1313.5726999999999</v>
      </c>
      <c r="V18" s="14">
        <v>1444.0395000000001</v>
      </c>
      <c r="W18" s="13">
        <v>1403.4061999999999</v>
      </c>
      <c r="X18" s="56">
        <f t="shared" ref="X18:X19" si="35">AVERAGE(U18:W18)</f>
        <v>1387.0061333333333</v>
      </c>
      <c r="Y18" s="16">
        <f t="shared" ref="Y18:Y19" si="36">(X18-C18)/C18</f>
        <v>0.72298898550724633</v>
      </c>
    </row>
    <row r="19" spans="1:25" s="1" customFormat="1">
      <c r="A19" s="1" t="s">
        <v>11</v>
      </c>
      <c r="B19" s="40">
        <v>8</v>
      </c>
      <c r="C19" s="1">
        <v>805</v>
      </c>
      <c r="D19" s="1">
        <v>50</v>
      </c>
      <c r="E19" s="19">
        <v>1000</v>
      </c>
      <c r="F19" s="20">
        <f>E19* 0.3</f>
        <v>300</v>
      </c>
      <c r="G19" s="1" t="s">
        <v>21</v>
      </c>
      <c r="H19" s="34">
        <v>1</v>
      </c>
      <c r="I19" s="33">
        <f>E19*0.2 -H19</f>
        <v>199</v>
      </c>
      <c r="J19" s="33">
        <f>E19*0.5</f>
        <v>500</v>
      </c>
      <c r="K19" s="34" t="s">
        <v>24</v>
      </c>
      <c r="L19" s="32">
        <f t="shared" si="22"/>
        <v>1000</v>
      </c>
      <c r="M19" s="51">
        <v>880.50990000000002</v>
      </c>
      <c r="N19" s="52">
        <v>898.59500000000003</v>
      </c>
      <c r="O19" s="50">
        <v>899.80799999999999</v>
      </c>
      <c r="P19" s="21">
        <f t="shared" si="32"/>
        <v>880.50990000000002</v>
      </c>
      <c r="Q19" s="22">
        <f t="shared" si="33"/>
        <v>899.80799999999999</v>
      </c>
      <c r="R19" s="21">
        <f t="shared" si="34"/>
        <v>892.97096666666675</v>
      </c>
      <c r="S19" s="24">
        <f>(R19-C19)/C19</f>
        <v>0.10928070393374752</v>
      </c>
      <c r="U19" s="21">
        <v>1174.6220000000001</v>
      </c>
      <c r="V19" s="22">
        <v>1136.579</v>
      </c>
      <c r="W19" s="23">
        <v>1106.4960000000001</v>
      </c>
      <c r="X19" s="57">
        <f t="shared" si="35"/>
        <v>1139.2323333333334</v>
      </c>
      <c r="Y19" s="24">
        <f t="shared" si="36"/>
        <v>0.41519544513457562</v>
      </c>
    </row>
    <row r="20" spans="1:25">
      <c r="A20" s="25" t="s">
        <v>12</v>
      </c>
      <c r="B20" s="39" t="s">
        <v>27</v>
      </c>
      <c r="C20" s="25">
        <v>211</v>
      </c>
      <c r="D20" s="25">
        <v>50</v>
      </c>
      <c r="E20" s="26">
        <v>1000</v>
      </c>
      <c r="F20" s="27">
        <f>E20* 0.3</f>
        <v>300</v>
      </c>
      <c r="G20" s="25" t="s">
        <v>27</v>
      </c>
      <c r="H20" s="25">
        <v>1</v>
      </c>
      <c r="I20" s="27">
        <f>E20*0.3 -H20</f>
        <v>299</v>
      </c>
      <c r="J20" s="27">
        <f>E20*0.4</f>
        <v>400</v>
      </c>
      <c r="K20" s="25" t="s">
        <v>37</v>
      </c>
      <c r="L20" s="30">
        <f>F20+H20+I20+J20</f>
        <v>1000</v>
      </c>
      <c r="M20" s="44">
        <v>241.542</v>
      </c>
      <c r="N20" s="45">
        <v>232.59190000000001</v>
      </c>
      <c r="O20" s="46">
        <v>220.97059999999999</v>
      </c>
      <c r="P20" s="9">
        <f>MIN(M20:O20)</f>
        <v>220.97059999999999</v>
      </c>
      <c r="Q20" s="10">
        <f>MAX(M20:O20)</f>
        <v>241.542</v>
      </c>
      <c r="R20" s="9">
        <f>AVERAGE(M20:O20)</f>
        <v>231.70150000000001</v>
      </c>
      <c r="S20" s="16">
        <f>(R20-C20)/C20</f>
        <v>9.8111374407582982E-2</v>
      </c>
      <c r="U20" s="6">
        <v>281.40710000000001</v>
      </c>
      <c r="V20" s="7">
        <v>286.8254</v>
      </c>
      <c r="W20" s="8">
        <v>315.29790000000003</v>
      </c>
      <c r="X20" s="56">
        <f>AVERAGE(U20:W20)</f>
        <v>294.51013333333339</v>
      </c>
      <c r="Y20" s="16">
        <f>(X20-C20)/C20</f>
        <v>0.39578262243285967</v>
      </c>
    </row>
    <row r="21" spans="1:25" s="25" customFormat="1">
      <c r="A21" s="25" t="s">
        <v>12</v>
      </c>
      <c r="B21" s="39">
        <v>1</v>
      </c>
      <c r="C21" s="25">
        <v>211</v>
      </c>
      <c r="D21" s="25">
        <v>50</v>
      </c>
      <c r="E21" s="26">
        <v>1000</v>
      </c>
      <c r="F21" s="27">
        <f>E21* 0.3</f>
        <v>300</v>
      </c>
      <c r="G21" s="25" t="s">
        <v>21</v>
      </c>
      <c r="H21" s="25">
        <v>1</v>
      </c>
      <c r="I21" s="27">
        <f>E21*0.3 -H21</f>
        <v>299</v>
      </c>
      <c r="J21" s="27">
        <f>E21*0.4</f>
        <v>400</v>
      </c>
      <c r="K21" s="25" t="s">
        <v>37</v>
      </c>
      <c r="L21" s="30">
        <f>F21+H21+I21+J21</f>
        <v>1000</v>
      </c>
      <c r="M21" s="47">
        <v>223.50460000000001</v>
      </c>
      <c r="N21" s="26">
        <v>220.1885</v>
      </c>
      <c r="O21" s="48">
        <v>249.42150000000001</v>
      </c>
      <c r="P21" s="9">
        <f>MIN(M21:O21)</f>
        <v>220.1885</v>
      </c>
      <c r="Q21" s="10">
        <f>MAX(M21:O21)</f>
        <v>249.42150000000001</v>
      </c>
      <c r="R21" s="9">
        <f>AVERAGE(M21:O21)</f>
        <v>231.03819999999999</v>
      </c>
      <c r="S21" s="16">
        <f>(R21-C21)/C21</f>
        <v>9.4967772511848292E-2</v>
      </c>
      <c r="U21" s="9">
        <v>301.16910000000001</v>
      </c>
      <c r="V21" s="10">
        <v>287.59890000000001</v>
      </c>
      <c r="W21" s="11">
        <v>285.68720000000002</v>
      </c>
      <c r="X21" s="56">
        <f>AVERAGE(U21:W21)</f>
        <v>291.48506666666668</v>
      </c>
      <c r="Y21" s="16">
        <f>(X21-C21)/C21</f>
        <v>0.38144581358609803</v>
      </c>
    </row>
    <row r="22" spans="1:25">
      <c r="A22" s="25" t="s">
        <v>12</v>
      </c>
      <c r="B22" s="39">
        <v>2</v>
      </c>
      <c r="C22" s="25">
        <v>211</v>
      </c>
      <c r="D22" s="25">
        <v>50</v>
      </c>
      <c r="E22" s="26">
        <v>1000</v>
      </c>
      <c r="F22" s="27">
        <f t="shared" ref="F22:F24" si="37">E22* 0.3</f>
        <v>300</v>
      </c>
      <c r="G22" s="25" t="s">
        <v>21</v>
      </c>
      <c r="H22" s="29">
        <v>0</v>
      </c>
      <c r="I22" s="27">
        <f t="shared" ref="I22:I25" si="38">E22*0.3 -H22</f>
        <v>300</v>
      </c>
      <c r="J22" s="27">
        <f t="shared" ref="J22:J24" si="39">E22*0.4</f>
        <v>400</v>
      </c>
      <c r="K22" s="25" t="s">
        <v>37</v>
      </c>
      <c r="L22" s="30">
        <f t="shared" ref="L22:L28" si="40">F22+H22+I22+J22</f>
        <v>1000</v>
      </c>
      <c r="M22" s="47">
        <v>291.9579</v>
      </c>
      <c r="N22" s="26">
        <v>231.13130000000001</v>
      </c>
      <c r="O22" s="48">
        <v>239.88990000000001</v>
      </c>
      <c r="P22" s="9">
        <f t="shared" ref="P22:P25" si="41">MIN(M22:O22)</f>
        <v>231.13130000000001</v>
      </c>
      <c r="Q22" s="10">
        <f t="shared" ref="Q22:Q25" si="42">MAX(M22:O22)</f>
        <v>291.9579</v>
      </c>
      <c r="R22" s="9">
        <f t="shared" ref="R22:R25" si="43">AVERAGE(M22:O22)</f>
        <v>254.32636666666667</v>
      </c>
      <c r="S22" s="16">
        <f>(R22-C22)/C22</f>
        <v>0.20533823064770934</v>
      </c>
      <c r="U22" s="9">
        <v>325.82299999999998</v>
      </c>
      <c r="V22" s="10">
        <v>296.25439999999998</v>
      </c>
      <c r="W22" s="11">
        <v>317.10860000000002</v>
      </c>
      <c r="X22" s="56">
        <f>AVERAGE(U22:W22)</f>
        <v>313.06199999999995</v>
      </c>
      <c r="Y22" s="16">
        <f>(X22-C22)/C22</f>
        <v>0.48370616113744053</v>
      </c>
    </row>
    <row r="23" spans="1:25">
      <c r="A23" s="25" t="s">
        <v>12</v>
      </c>
      <c r="B23" s="39">
        <v>3</v>
      </c>
      <c r="C23" s="25">
        <v>211</v>
      </c>
      <c r="D23" s="25">
        <v>50</v>
      </c>
      <c r="E23" s="31">
        <v>100</v>
      </c>
      <c r="F23" s="27">
        <f t="shared" si="37"/>
        <v>30</v>
      </c>
      <c r="G23" s="25" t="s">
        <v>21</v>
      </c>
      <c r="H23" s="25">
        <v>1</v>
      </c>
      <c r="I23" s="27">
        <f t="shared" si="38"/>
        <v>29</v>
      </c>
      <c r="J23" s="27">
        <f t="shared" si="39"/>
        <v>40</v>
      </c>
      <c r="K23" s="25" t="s">
        <v>37</v>
      </c>
      <c r="L23" s="30">
        <f t="shared" si="40"/>
        <v>100</v>
      </c>
      <c r="M23" s="53">
        <v>212.7115</v>
      </c>
      <c r="N23" s="26">
        <v>212.7115</v>
      </c>
      <c r="O23" s="48">
        <v>218.1139</v>
      </c>
      <c r="P23" s="9">
        <f t="shared" si="41"/>
        <v>212.7115</v>
      </c>
      <c r="Q23" s="10">
        <f t="shared" si="42"/>
        <v>218.1139</v>
      </c>
      <c r="R23" s="9">
        <f t="shared" si="43"/>
        <v>214.51230000000001</v>
      </c>
      <c r="S23" s="16">
        <f>(R23-C23)/C23</f>
        <v>1.6645971563981093E-2</v>
      </c>
      <c r="U23" s="9">
        <v>273.69990000000001</v>
      </c>
      <c r="V23" s="10">
        <v>279.90609999999998</v>
      </c>
      <c r="W23" s="11">
        <v>265.76069999999999</v>
      </c>
      <c r="X23" s="56">
        <f>AVERAGE(U23:W23)</f>
        <v>273.12223333333333</v>
      </c>
      <c r="Y23" s="16">
        <f>(X23-C23)/C23</f>
        <v>0.29441816745655602</v>
      </c>
    </row>
    <row r="24" spans="1:25">
      <c r="A24" s="25" t="s">
        <v>12</v>
      </c>
      <c r="B24" s="39">
        <v>4</v>
      </c>
      <c r="C24" s="25">
        <v>211</v>
      </c>
      <c r="D24" s="25">
        <v>50</v>
      </c>
      <c r="E24" s="31">
        <v>10000</v>
      </c>
      <c r="F24" s="27">
        <f t="shared" si="37"/>
        <v>3000</v>
      </c>
      <c r="G24" s="25" t="s">
        <v>21</v>
      </c>
      <c r="H24" s="25">
        <v>1</v>
      </c>
      <c r="I24" s="27">
        <f t="shared" si="38"/>
        <v>2999</v>
      </c>
      <c r="J24" s="27">
        <f t="shared" si="39"/>
        <v>4000</v>
      </c>
      <c r="K24" s="25" t="s">
        <v>37</v>
      </c>
      <c r="L24" s="30">
        <f t="shared" si="40"/>
        <v>10000</v>
      </c>
      <c r="M24" s="47">
        <v>246.2543</v>
      </c>
      <c r="N24" s="26">
        <v>233.28550000000001</v>
      </c>
      <c r="O24" s="48">
        <v>216.81960000000001</v>
      </c>
      <c r="P24" s="9">
        <f t="shared" si="41"/>
        <v>216.81960000000001</v>
      </c>
      <c r="Q24" s="10">
        <f t="shared" si="42"/>
        <v>246.2543</v>
      </c>
      <c r="R24" s="9">
        <f t="shared" si="43"/>
        <v>232.11980000000003</v>
      </c>
      <c r="S24" s="16">
        <f>(R24-C24)/C24</f>
        <v>0.10009383886255936</v>
      </c>
      <c r="U24" s="9">
        <v>284.2629</v>
      </c>
      <c r="V24" s="10">
        <v>283.22809999999998</v>
      </c>
      <c r="W24" s="11">
        <v>287.4796</v>
      </c>
      <c r="X24" s="56">
        <f>AVERAGE(U24:W24)</f>
        <v>284.99020000000002</v>
      </c>
      <c r="Y24" s="16">
        <f>(X24-C24)/C24</f>
        <v>0.35066445497630339</v>
      </c>
    </row>
    <row r="25" spans="1:25">
      <c r="A25" s="25" t="s">
        <v>12</v>
      </c>
      <c r="B25" s="39">
        <v>5</v>
      </c>
      <c r="C25" s="25">
        <v>211</v>
      </c>
      <c r="D25" s="25">
        <v>50</v>
      </c>
      <c r="E25" s="26">
        <v>1000</v>
      </c>
      <c r="F25" s="28">
        <f>E25* 0.5</f>
        <v>500</v>
      </c>
      <c r="G25" s="25" t="s">
        <v>21</v>
      </c>
      <c r="H25" s="25">
        <v>1</v>
      </c>
      <c r="I25" s="27">
        <f t="shared" si="38"/>
        <v>299</v>
      </c>
      <c r="J25" s="28">
        <f>E25*0.2</f>
        <v>200</v>
      </c>
      <c r="K25" s="25" t="s">
        <v>37</v>
      </c>
      <c r="L25" s="30">
        <f t="shared" si="40"/>
        <v>1000</v>
      </c>
      <c r="M25" s="47">
        <v>221.32239999999999</v>
      </c>
      <c r="N25" s="26">
        <v>243.15180000000001</v>
      </c>
      <c r="O25" s="48">
        <v>220.1885</v>
      </c>
      <c r="P25" s="9">
        <f t="shared" si="41"/>
        <v>220.1885</v>
      </c>
      <c r="Q25" s="10">
        <f t="shared" si="42"/>
        <v>243.15180000000001</v>
      </c>
      <c r="R25" s="9">
        <f t="shared" si="43"/>
        <v>228.2209</v>
      </c>
      <c r="S25" s="16">
        <f>(R25-C25)/C25</f>
        <v>8.1615639810426535E-2</v>
      </c>
      <c r="U25" s="9">
        <v>294.1551</v>
      </c>
      <c r="V25" s="10">
        <v>280.93520000000001</v>
      </c>
      <c r="W25" s="11">
        <v>315.44290000000001</v>
      </c>
      <c r="X25" s="56">
        <f>AVERAGE(U25:W25)</f>
        <v>296.84440000000001</v>
      </c>
      <c r="Y25" s="16">
        <f>(X25-C25)/C25</f>
        <v>0.40684549763033179</v>
      </c>
    </row>
    <row r="26" spans="1:25">
      <c r="A26" s="25" t="s">
        <v>12</v>
      </c>
      <c r="B26" s="39">
        <v>6</v>
      </c>
      <c r="C26" s="25">
        <v>211</v>
      </c>
      <c r="D26" s="25">
        <v>50</v>
      </c>
      <c r="E26" s="26">
        <v>1000</v>
      </c>
      <c r="F26" s="27">
        <f>E26* 0.3</f>
        <v>300</v>
      </c>
      <c r="G26" s="25" t="s">
        <v>21</v>
      </c>
      <c r="H26" s="25">
        <v>1</v>
      </c>
      <c r="I26" s="27">
        <f>E26*0.3 -H26</f>
        <v>299</v>
      </c>
      <c r="J26" s="27">
        <f>E26*0.4</f>
        <v>400</v>
      </c>
      <c r="K26" s="29" t="s">
        <v>24</v>
      </c>
      <c r="L26" s="30">
        <f t="shared" si="40"/>
        <v>1000</v>
      </c>
      <c r="M26" s="47">
        <v>223.74289999999999</v>
      </c>
      <c r="N26" s="26">
        <v>212.7115</v>
      </c>
      <c r="O26" s="48">
        <v>212.7115</v>
      </c>
      <c r="P26" s="9">
        <f t="shared" ref="P26" si="44">MIN(M26:O26)</f>
        <v>212.7115</v>
      </c>
      <c r="Q26" s="10">
        <f t="shared" ref="Q26" si="45">MAX(M26:O26)</f>
        <v>223.74289999999999</v>
      </c>
      <c r="R26" s="9">
        <f t="shared" ref="R26" si="46">AVERAGE(M26:O26)</f>
        <v>216.38863333333333</v>
      </c>
      <c r="S26" s="16">
        <f>(R26-C26)/C26</f>
        <v>2.5538546603475504E-2</v>
      </c>
      <c r="U26" s="9">
        <v>228.3717</v>
      </c>
      <c r="V26" s="10">
        <v>230.48560000000001</v>
      </c>
      <c r="W26" s="11">
        <v>236.67089999999999</v>
      </c>
      <c r="X26" s="56">
        <f t="shared" ref="X26" si="47">AVERAGE(U26:W26)</f>
        <v>231.84273333333331</v>
      </c>
      <c r="Y26" s="16">
        <f t="shared" ref="Y26" si="48">(X26-C26)/C26</f>
        <v>9.8780726698262156E-2</v>
      </c>
    </row>
    <row r="27" spans="1:25">
      <c r="A27" s="25" t="s">
        <v>12</v>
      </c>
      <c r="B27" s="39">
        <v>7</v>
      </c>
      <c r="C27" s="25">
        <v>211</v>
      </c>
      <c r="D27" s="25">
        <v>50</v>
      </c>
      <c r="E27" s="26">
        <v>1000</v>
      </c>
      <c r="F27" s="27">
        <f>E27* 0.3</f>
        <v>300</v>
      </c>
      <c r="G27" s="25" t="s">
        <v>21</v>
      </c>
      <c r="H27" s="25">
        <v>1</v>
      </c>
      <c r="I27" s="28">
        <f>E27*0.1 -H27</f>
        <v>99</v>
      </c>
      <c r="J27" s="28">
        <f>E27*0.6</f>
        <v>600</v>
      </c>
      <c r="K27" s="25" t="s">
        <v>37</v>
      </c>
      <c r="L27" s="30">
        <f t="shared" si="40"/>
        <v>1000</v>
      </c>
      <c r="M27" s="49">
        <v>227.5916</v>
      </c>
      <c r="N27" s="26">
        <v>222.48650000000001</v>
      </c>
      <c r="O27" s="50">
        <v>249.6628</v>
      </c>
      <c r="P27" s="9">
        <f t="shared" ref="P27:P28" si="49">MIN(M27:O27)</f>
        <v>222.48650000000001</v>
      </c>
      <c r="Q27" s="10">
        <f t="shared" ref="Q27:Q28" si="50">MAX(M27:O27)</f>
        <v>249.6628</v>
      </c>
      <c r="R27" s="9">
        <f t="shared" ref="R27:R28" si="51">AVERAGE(M27:O27)</f>
        <v>233.24696666666668</v>
      </c>
      <c r="S27" s="16">
        <f>(R27-C27)/C27</f>
        <v>0.10543586097946293</v>
      </c>
      <c r="U27" s="12">
        <v>288.32339999999999</v>
      </c>
      <c r="V27" s="14">
        <v>283.86540000000002</v>
      </c>
      <c r="W27" s="13">
        <v>297.75510000000003</v>
      </c>
      <c r="X27" s="56">
        <f t="shared" ref="X27:X28" si="52">AVERAGE(U27:W27)</f>
        <v>289.98129999999998</v>
      </c>
      <c r="Y27" s="16">
        <f t="shared" ref="Y27:Y29" si="53">(X27-C27)/C27</f>
        <v>0.37431895734597143</v>
      </c>
    </row>
    <row r="28" spans="1:25" s="1" customFormat="1">
      <c r="A28" s="1" t="s">
        <v>12</v>
      </c>
      <c r="B28" s="40">
        <v>8</v>
      </c>
      <c r="C28" s="1">
        <v>211</v>
      </c>
      <c r="D28" s="1">
        <v>50</v>
      </c>
      <c r="E28" s="35">
        <v>300</v>
      </c>
      <c r="F28" s="20">
        <f>E28* 0.3</f>
        <v>90</v>
      </c>
      <c r="G28" s="1" t="s">
        <v>21</v>
      </c>
      <c r="H28" s="34">
        <v>1</v>
      </c>
      <c r="I28" s="20">
        <f>E28*0.3 -H28</f>
        <v>89</v>
      </c>
      <c r="J28" s="20">
        <f>E28*0.4</f>
        <v>120</v>
      </c>
      <c r="K28" s="34" t="s">
        <v>24</v>
      </c>
      <c r="L28" s="32">
        <f t="shared" si="40"/>
        <v>300</v>
      </c>
      <c r="M28" s="54">
        <v>212.7115</v>
      </c>
      <c r="N28" s="52">
        <v>212.7115</v>
      </c>
      <c r="O28" s="50">
        <v>212.7115</v>
      </c>
      <c r="P28" s="21">
        <f t="shared" si="49"/>
        <v>212.7115</v>
      </c>
      <c r="Q28" s="22">
        <f t="shared" si="50"/>
        <v>212.7115</v>
      </c>
      <c r="R28" s="21">
        <f t="shared" si="51"/>
        <v>212.7115</v>
      </c>
      <c r="S28" s="24">
        <f>(R28-C28)/C28</f>
        <v>8.1113744075829424E-3</v>
      </c>
      <c r="U28" s="21">
        <v>248.3021</v>
      </c>
      <c r="V28" s="22">
        <v>236.63059999999999</v>
      </c>
      <c r="W28" s="23">
        <v>229.47190000000001</v>
      </c>
      <c r="X28" s="57">
        <f t="shared" si="52"/>
        <v>238.13486666666665</v>
      </c>
      <c r="Y28" s="24">
        <f t="shared" si="53"/>
        <v>0.12860126382306469</v>
      </c>
    </row>
    <row r="29" spans="1:25">
      <c r="A29" s="25" t="s">
        <v>13</v>
      </c>
      <c r="B29" s="39" t="s">
        <v>27</v>
      </c>
      <c r="C29" s="25">
        <v>1764</v>
      </c>
      <c r="D29" s="25">
        <v>50</v>
      </c>
      <c r="E29" s="26">
        <v>1000</v>
      </c>
      <c r="F29" s="27">
        <f>E29* 0.3</f>
        <v>300</v>
      </c>
      <c r="G29" s="25" t="s">
        <v>27</v>
      </c>
      <c r="H29" s="25">
        <v>1</v>
      </c>
      <c r="I29" s="27">
        <f>E29*0.3 -H29</f>
        <v>299</v>
      </c>
      <c r="J29" s="27">
        <f>E29*0.4</f>
        <v>400</v>
      </c>
      <c r="K29" s="25" t="s">
        <v>37</v>
      </c>
      <c r="L29" s="30">
        <f>F29+H29+I29+J29</f>
        <v>1000</v>
      </c>
      <c r="M29" s="44">
        <v>3427.1905999999999</v>
      </c>
      <c r="N29" s="45">
        <v>3415.7404999999999</v>
      </c>
      <c r="O29" s="46">
        <v>3504.7847999999999</v>
      </c>
      <c r="P29" s="9">
        <f>MIN(M29:O29)</f>
        <v>3415.7404999999999</v>
      </c>
      <c r="Q29" s="10">
        <f>MAX(M29:O29)</f>
        <v>3504.7847999999999</v>
      </c>
      <c r="R29" s="9">
        <f>AVERAGE(M29:O29)</f>
        <v>3449.2386333333329</v>
      </c>
      <c r="S29" s="16">
        <f>(R29-C29)/C29</f>
        <v>0.95535069916855608</v>
      </c>
      <c r="U29" s="6">
        <v>4727.6598000000004</v>
      </c>
      <c r="V29" s="7">
        <v>4459.9169000000002</v>
      </c>
      <c r="W29" s="8">
        <v>4791.9116999999997</v>
      </c>
      <c r="X29" s="56">
        <f>AVERAGE(U29:W29)</f>
        <v>4659.829466666667</v>
      </c>
      <c r="Y29" s="16">
        <f t="shared" si="53"/>
        <v>1.6416266817838248</v>
      </c>
    </row>
    <row r="30" spans="1:25" s="25" customFormat="1">
      <c r="A30" s="25" t="s">
        <v>13</v>
      </c>
      <c r="B30" s="39">
        <v>1</v>
      </c>
      <c r="C30" s="25">
        <v>1764</v>
      </c>
      <c r="D30" s="25">
        <v>50</v>
      </c>
      <c r="E30" s="26">
        <v>1000</v>
      </c>
      <c r="F30" s="27">
        <f>E30* 0.3</f>
        <v>300</v>
      </c>
      <c r="G30" s="25" t="s">
        <v>21</v>
      </c>
      <c r="H30" s="25">
        <v>1</v>
      </c>
      <c r="I30" s="27">
        <f>E30*0.3 -H30</f>
        <v>299</v>
      </c>
      <c r="J30" s="27">
        <f>E30*0.4</f>
        <v>400</v>
      </c>
      <c r="K30" s="25" t="s">
        <v>37</v>
      </c>
      <c r="L30" s="30">
        <f>F30+H30+I30+J30</f>
        <v>1000</v>
      </c>
      <c r="M30" s="47">
        <v>3178.3229000000001</v>
      </c>
      <c r="N30" s="26">
        <v>3271.9920000000002</v>
      </c>
      <c r="O30" s="48">
        <v>3257.7939999999999</v>
      </c>
      <c r="P30" s="9">
        <f>MIN(M30:O30)</f>
        <v>3178.3229000000001</v>
      </c>
      <c r="Q30" s="10">
        <f>MAX(M30:O30)</f>
        <v>3271.9920000000002</v>
      </c>
      <c r="R30" s="9">
        <f>AVERAGE(M30:O30)</f>
        <v>3236.0362999999998</v>
      </c>
      <c r="S30" s="16">
        <f>(R30-C30)/C30</f>
        <v>0.83448769841269832</v>
      </c>
      <c r="U30" s="9">
        <v>3988.9430000000002</v>
      </c>
      <c r="V30" s="10">
        <v>4044.2579999999998</v>
      </c>
      <c r="W30" s="11">
        <v>4159.2370000000001</v>
      </c>
      <c r="X30" s="56">
        <f>AVERAGE(U30:W30)</f>
        <v>4064.1460000000002</v>
      </c>
      <c r="Y30" s="16">
        <f t="shared" ref="Y30:Y34" si="54">(X30-C30)/C30</f>
        <v>1.3039376417233561</v>
      </c>
    </row>
    <row r="31" spans="1:25">
      <c r="A31" s="25" t="s">
        <v>13</v>
      </c>
      <c r="B31" s="39">
        <v>2</v>
      </c>
      <c r="C31" s="25">
        <v>1764</v>
      </c>
      <c r="D31" s="25">
        <v>50</v>
      </c>
      <c r="E31" s="26">
        <v>1000</v>
      </c>
      <c r="F31" s="27">
        <f t="shared" ref="F31:F33" si="55">E31* 0.3</f>
        <v>300</v>
      </c>
      <c r="G31" s="25" t="s">
        <v>21</v>
      </c>
      <c r="H31" s="29">
        <v>0</v>
      </c>
      <c r="I31" s="27">
        <f t="shared" ref="I31:I34" si="56">E31*0.3 -H31</f>
        <v>300</v>
      </c>
      <c r="J31" s="27">
        <f t="shared" ref="J31:J33" si="57">E31*0.4</f>
        <v>400</v>
      </c>
      <c r="K31" s="25" t="s">
        <v>37</v>
      </c>
      <c r="L31" s="30">
        <f t="shared" ref="L31:L37" si="58">F31+H31+I31+J31</f>
        <v>1000</v>
      </c>
      <c r="M31" s="47">
        <v>4381.8739999999998</v>
      </c>
      <c r="N31" s="26">
        <v>4467.3940000000002</v>
      </c>
      <c r="O31" s="48">
        <v>4370.5690000000004</v>
      </c>
      <c r="P31" s="9">
        <f t="shared" ref="P31:P34" si="59">MIN(M31:O31)</f>
        <v>4370.5690000000004</v>
      </c>
      <c r="Q31" s="10">
        <f t="shared" ref="Q31:Q34" si="60">MAX(M31:O31)</f>
        <v>4467.3940000000002</v>
      </c>
      <c r="R31" s="9">
        <f t="shared" ref="R31:R34" si="61">AVERAGE(M31:O31)</f>
        <v>4406.6123333333335</v>
      </c>
      <c r="S31" s="16">
        <f>(R31-C31)/C31</f>
        <v>1.4980795540438399</v>
      </c>
      <c r="U31" s="9">
        <v>4381.8739999999998</v>
      </c>
      <c r="V31" s="10">
        <v>4467.3940000000002</v>
      </c>
      <c r="W31" s="11">
        <v>4370.5690000000004</v>
      </c>
      <c r="X31" s="56">
        <f t="shared" ref="X31:X34" si="62">AVERAGE(U31:W31)</f>
        <v>4406.6123333333335</v>
      </c>
      <c r="Y31" s="16">
        <f t="shared" si="54"/>
        <v>1.4980795540438399</v>
      </c>
    </row>
    <row r="32" spans="1:25">
      <c r="A32" s="25" t="s">
        <v>13</v>
      </c>
      <c r="B32" s="39">
        <v>3</v>
      </c>
      <c r="C32" s="25">
        <v>1764</v>
      </c>
      <c r="D32" s="25">
        <v>50</v>
      </c>
      <c r="E32" s="31">
        <v>100</v>
      </c>
      <c r="F32" s="27">
        <f t="shared" si="55"/>
        <v>30</v>
      </c>
      <c r="G32" s="25" t="s">
        <v>21</v>
      </c>
      <c r="H32" s="25">
        <v>1</v>
      </c>
      <c r="I32" s="27">
        <f t="shared" si="56"/>
        <v>29</v>
      </c>
      <c r="J32" s="27">
        <f t="shared" si="57"/>
        <v>40</v>
      </c>
      <c r="K32" s="25" t="s">
        <v>37</v>
      </c>
      <c r="L32" s="30">
        <f t="shared" si="58"/>
        <v>100</v>
      </c>
      <c r="M32" s="47">
        <v>3088.8973999999998</v>
      </c>
      <c r="N32" s="26">
        <v>3125.6350000000002</v>
      </c>
      <c r="O32" s="48">
        <v>3244.7979999999998</v>
      </c>
      <c r="P32" s="9">
        <f t="shared" si="59"/>
        <v>3088.8973999999998</v>
      </c>
      <c r="Q32" s="10">
        <f t="shared" si="60"/>
        <v>3244.7979999999998</v>
      </c>
      <c r="R32" s="9">
        <f t="shared" si="61"/>
        <v>3153.1101333333331</v>
      </c>
      <c r="S32" s="16">
        <f>(R32-C32)/C32</f>
        <v>0.78747739984882825</v>
      </c>
      <c r="U32" s="9">
        <v>4051.3719999999998</v>
      </c>
      <c r="V32" s="10">
        <v>3937.7240000000002</v>
      </c>
      <c r="W32" s="11">
        <v>4090.09</v>
      </c>
      <c r="X32" s="56">
        <f t="shared" si="62"/>
        <v>4026.3953333333334</v>
      </c>
      <c r="Y32" s="16">
        <f t="shared" si="54"/>
        <v>1.282537037037037</v>
      </c>
    </row>
    <row r="33" spans="1:25">
      <c r="A33" s="25" t="s">
        <v>13</v>
      </c>
      <c r="B33" s="39">
        <v>4</v>
      </c>
      <c r="C33" s="25">
        <v>1764</v>
      </c>
      <c r="D33" s="25">
        <v>50</v>
      </c>
      <c r="E33" s="31">
        <v>10000</v>
      </c>
      <c r="F33" s="27">
        <f t="shared" si="55"/>
        <v>3000</v>
      </c>
      <c r="G33" s="25" t="s">
        <v>21</v>
      </c>
      <c r="H33" s="25">
        <v>1</v>
      </c>
      <c r="I33" s="27">
        <f t="shared" si="56"/>
        <v>2999</v>
      </c>
      <c r="J33" s="27">
        <f t="shared" si="57"/>
        <v>4000</v>
      </c>
      <c r="K33" s="25" t="s">
        <v>37</v>
      </c>
      <c r="L33" s="30">
        <f t="shared" si="58"/>
        <v>10000</v>
      </c>
      <c r="M33" s="47">
        <v>3037.9809</v>
      </c>
      <c r="N33" s="26">
        <v>3195.3359999999998</v>
      </c>
      <c r="O33" s="48">
        <v>3210.9949999999999</v>
      </c>
      <c r="P33" s="9">
        <f t="shared" si="59"/>
        <v>3037.9809</v>
      </c>
      <c r="Q33" s="10">
        <f t="shared" si="60"/>
        <v>3210.9949999999999</v>
      </c>
      <c r="R33" s="9">
        <f t="shared" si="61"/>
        <v>3148.103966666667</v>
      </c>
      <c r="S33" s="16">
        <f>(R33-C33)/C33</f>
        <v>0.78463943688586568</v>
      </c>
      <c r="U33" s="9">
        <v>3789.7139999999999</v>
      </c>
      <c r="V33" s="10">
        <v>3998.317</v>
      </c>
      <c r="W33" s="11">
        <v>3901.3679999999999</v>
      </c>
      <c r="X33" s="56">
        <f t="shared" si="62"/>
        <v>3896.4663333333333</v>
      </c>
      <c r="Y33" s="16">
        <f t="shared" si="54"/>
        <v>1.208881141345427</v>
      </c>
    </row>
    <row r="34" spans="1:25">
      <c r="A34" s="25" t="s">
        <v>13</v>
      </c>
      <c r="B34" s="39">
        <v>5</v>
      </c>
      <c r="C34" s="25">
        <v>1764</v>
      </c>
      <c r="D34" s="25">
        <v>50</v>
      </c>
      <c r="E34" s="26">
        <v>1000</v>
      </c>
      <c r="F34" s="28">
        <f>E34* 0.5</f>
        <v>500</v>
      </c>
      <c r="G34" s="25" t="s">
        <v>21</v>
      </c>
      <c r="H34" s="25">
        <v>1</v>
      </c>
      <c r="I34" s="27">
        <f t="shared" si="56"/>
        <v>299</v>
      </c>
      <c r="J34" s="28">
        <f>E34*0.2</f>
        <v>200</v>
      </c>
      <c r="K34" s="25" t="s">
        <v>37</v>
      </c>
      <c r="L34" s="30">
        <f t="shared" si="58"/>
        <v>1000</v>
      </c>
      <c r="M34" s="47">
        <v>3542.2379999999998</v>
      </c>
      <c r="N34" s="26">
        <v>3602.721</v>
      </c>
      <c r="O34" s="48">
        <v>3455.154</v>
      </c>
      <c r="P34" s="9">
        <f t="shared" si="59"/>
        <v>3455.154</v>
      </c>
      <c r="Q34" s="10">
        <f t="shared" si="60"/>
        <v>3602.721</v>
      </c>
      <c r="R34" s="9">
        <f t="shared" si="61"/>
        <v>3533.3709999999996</v>
      </c>
      <c r="S34" s="16">
        <f>(R34-C34)/C34</f>
        <v>1.0030447845804986</v>
      </c>
      <c r="U34" s="9">
        <v>4214.1310000000003</v>
      </c>
      <c r="V34" s="10">
        <v>4311.6009999999997</v>
      </c>
      <c r="W34" s="11">
        <v>4397.4369999999999</v>
      </c>
      <c r="X34" s="56">
        <f t="shared" si="62"/>
        <v>4307.723</v>
      </c>
      <c r="Y34" s="16">
        <f t="shared" si="54"/>
        <v>1.4420198412698413</v>
      </c>
    </row>
    <row r="35" spans="1:25">
      <c r="A35" s="25" t="s">
        <v>13</v>
      </c>
      <c r="B35" s="39">
        <v>6</v>
      </c>
      <c r="C35" s="25">
        <v>1764</v>
      </c>
      <c r="D35" s="25">
        <v>50</v>
      </c>
      <c r="E35" s="26">
        <v>1000</v>
      </c>
      <c r="F35" s="27">
        <f>E35* 0.3</f>
        <v>300</v>
      </c>
      <c r="G35" s="25" t="s">
        <v>21</v>
      </c>
      <c r="H35" s="25">
        <v>1</v>
      </c>
      <c r="I35" s="27">
        <f>E35*0.3 -H35</f>
        <v>299</v>
      </c>
      <c r="J35" s="27">
        <f>E35*0.4</f>
        <v>400</v>
      </c>
      <c r="K35" s="29" t="s">
        <v>24</v>
      </c>
      <c r="L35" s="30">
        <f t="shared" si="58"/>
        <v>1000</v>
      </c>
      <c r="M35" s="47">
        <v>2519.5650000000001</v>
      </c>
      <c r="N35" s="26">
        <v>2438.9859999999999</v>
      </c>
      <c r="O35" s="48">
        <v>2577.8589999999999</v>
      </c>
      <c r="P35" s="9">
        <f t="shared" ref="P35" si="63">MIN(M35:O35)</f>
        <v>2438.9859999999999</v>
      </c>
      <c r="Q35" s="10">
        <f t="shared" ref="Q35" si="64">MAX(M35:O35)</f>
        <v>2577.8589999999999</v>
      </c>
      <c r="R35" s="9">
        <f t="shared" ref="R35" si="65">AVERAGE(M35:O35)</f>
        <v>2512.1366666666668</v>
      </c>
      <c r="S35" s="16">
        <f>(R35-C35)/C35</f>
        <v>0.42411375661375667</v>
      </c>
      <c r="U35" s="9">
        <v>3536.759</v>
      </c>
      <c r="V35" s="10">
        <v>3321.6570000000002</v>
      </c>
      <c r="W35" s="11">
        <v>3472.5149999999999</v>
      </c>
      <c r="X35" s="56">
        <f t="shared" ref="X35" si="66">AVERAGE(U35:W35)</f>
        <v>3443.6436666666668</v>
      </c>
      <c r="Y35" s="16">
        <f t="shared" ref="Y35" si="67">(X35-C35)/C35</f>
        <v>0.9521789493575209</v>
      </c>
    </row>
    <row r="36" spans="1:25">
      <c r="A36" s="25" t="s">
        <v>13</v>
      </c>
      <c r="B36" s="39">
        <v>7</v>
      </c>
      <c r="C36" s="25">
        <v>1764</v>
      </c>
      <c r="D36" s="25">
        <v>50</v>
      </c>
      <c r="E36" s="26">
        <v>1000</v>
      </c>
      <c r="F36" s="27">
        <f>E36* 0.3</f>
        <v>300</v>
      </c>
      <c r="G36" s="25" t="s">
        <v>21</v>
      </c>
      <c r="H36" s="25">
        <v>1</v>
      </c>
      <c r="I36" s="28">
        <f>E36*0.1 -H36</f>
        <v>99</v>
      </c>
      <c r="J36" s="28">
        <f>E36*0.6</f>
        <v>600</v>
      </c>
      <c r="K36" s="25" t="s">
        <v>37</v>
      </c>
      <c r="L36" s="30">
        <f t="shared" si="58"/>
        <v>1000</v>
      </c>
      <c r="M36" s="49">
        <v>2891.8395</v>
      </c>
      <c r="N36" s="26">
        <v>3008.8143</v>
      </c>
      <c r="O36" s="50">
        <v>3128.9603999999999</v>
      </c>
      <c r="P36" s="9">
        <f t="shared" ref="P36:P37" si="68">MIN(M36:O36)</f>
        <v>2891.8395</v>
      </c>
      <c r="Q36" s="10">
        <f t="shared" ref="Q36:Q37" si="69">MAX(M36:O36)</f>
        <v>3128.9603999999999</v>
      </c>
      <c r="R36" s="9">
        <f t="shared" ref="R36:R37" si="70">AVERAGE(M36:O36)</f>
        <v>3009.8714</v>
      </c>
      <c r="S36" s="16">
        <f>(R36-C36)/C36</f>
        <v>0.70627630385487528</v>
      </c>
      <c r="U36" s="12">
        <v>4120.1428999999998</v>
      </c>
      <c r="V36" s="14">
        <v>3940.8987000000002</v>
      </c>
      <c r="W36" s="13">
        <v>4007.0826999999999</v>
      </c>
      <c r="X36" s="56">
        <f t="shared" ref="X36:X37" si="71">AVERAGE(U36:W36)</f>
        <v>4022.7080999999998</v>
      </c>
      <c r="Y36" s="16">
        <f t="shared" ref="Y36:Y37" si="72">(X36-C36)/C36</f>
        <v>1.280446768707483</v>
      </c>
    </row>
    <row r="37" spans="1:25" s="1" customFormat="1">
      <c r="A37" s="1" t="s">
        <v>13</v>
      </c>
      <c r="B37" s="40">
        <v>8</v>
      </c>
      <c r="C37" s="1">
        <v>1764</v>
      </c>
      <c r="D37" s="1">
        <v>50</v>
      </c>
      <c r="E37" s="19">
        <v>1000</v>
      </c>
      <c r="F37" s="20">
        <f>E37* 0.3</f>
        <v>300</v>
      </c>
      <c r="G37" s="1" t="s">
        <v>21</v>
      </c>
      <c r="H37" s="34">
        <v>1</v>
      </c>
      <c r="I37" s="33">
        <f>E37*0.1 -H37</f>
        <v>99</v>
      </c>
      <c r="J37" s="33">
        <f>E37*0.6</f>
        <v>600</v>
      </c>
      <c r="K37" s="34" t="s">
        <v>24</v>
      </c>
      <c r="L37" s="32">
        <f t="shared" si="58"/>
        <v>1000</v>
      </c>
      <c r="M37" s="51">
        <v>2276.6889999999999</v>
      </c>
      <c r="N37" s="52">
        <v>2324.3139999999999</v>
      </c>
      <c r="O37" s="55">
        <v>2323.0529999999999</v>
      </c>
      <c r="P37" s="21">
        <f t="shared" si="68"/>
        <v>2276.6889999999999</v>
      </c>
      <c r="Q37" s="22">
        <f t="shared" si="69"/>
        <v>2324.3139999999999</v>
      </c>
      <c r="R37" s="21">
        <f t="shared" si="70"/>
        <v>2308.0186666666664</v>
      </c>
      <c r="S37" s="42">
        <f>(R37-C37)/C37</f>
        <v>0.3084006046863188</v>
      </c>
      <c r="T37" s="43"/>
      <c r="U37" s="21">
        <v>3279.63</v>
      </c>
      <c r="V37" s="22">
        <v>3437.49</v>
      </c>
      <c r="W37" s="23">
        <v>3185.2460000000001</v>
      </c>
      <c r="X37" s="57">
        <f t="shared" si="71"/>
        <v>3300.7886666666668</v>
      </c>
      <c r="Y37" s="24">
        <f t="shared" si="72"/>
        <v>0.87119538926681794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0" sqref="A10:D10"/>
    </sheetView>
  </sheetViews>
  <sheetFormatPr baseColWidth="10" defaultRowHeight="15" x14ac:dyDescent="0"/>
  <cols>
    <col min="1" max="1" width="16.1640625" style="18" bestFit="1" customWidth="1"/>
    <col min="2" max="4" width="10.83203125" style="18"/>
  </cols>
  <sheetData>
    <row r="1" spans="1:4" s="58" customFormat="1">
      <c r="A1" s="59" t="s">
        <v>45</v>
      </c>
      <c r="B1" s="59" t="s">
        <v>1</v>
      </c>
      <c r="C1" s="59" t="s">
        <v>44</v>
      </c>
      <c r="D1" s="59" t="s">
        <v>0</v>
      </c>
    </row>
    <row r="2" spans="1:4">
      <c r="A2" s="18">
        <v>1</v>
      </c>
      <c r="B2" s="18" t="s">
        <v>10</v>
      </c>
      <c r="C2" s="18">
        <v>1</v>
      </c>
      <c r="D2" s="18" t="s">
        <v>27</v>
      </c>
    </row>
    <row r="3" spans="1:4">
      <c r="A3" s="18">
        <v>2</v>
      </c>
      <c r="B3" s="18" t="s">
        <v>10</v>
      </c>
      <c r="C3" s="18">
        <v>2</v>
      </c>
      <c r="D3" s="18" t="s">
        <v>27</v>
      </c>
    </row>
    <row r="4" spans="1:4">
      <c r="A4" s="18">
        <v>3</v>
      </c>
      <c r="B4" s="18" t="s">
        <v>10</v>
      </c>
      <c r="C4" s="18">
        <v>3</v>
      </c>
      <c r="D4" s="18" t="s">
        <v>27</v>
      </c>
    </row>
    <row r="5" spans="1:4">
      <c r="A5" s="18">
        <v>4</v>
      </c>
      <c r="B5" s="18" t="s">
        <v>11</v>
      </c>
      <c r="C5" s="18">
        <v>1</v>
      </c>
      <c r="D5" s="18" t="s">
        <v>27</v>
      </c>
    </row>
    <row r="6" spans="1:4">
      <c r="A6" s="18">
        <v>5</v>
      </c>
      <c r="B6" s="18" t="s">
        <v>11</v>
      </c>
      <c r="C6" s="18">
        <v>2</v>
      </c>
      <c r="D6" s="18" t="s">
        <v>27</v>
      </c>
    </row>
    <row r="7" spans="1:4">
      <c r="A7" s="18">
        <v>6</v>
      </c>
      <c r="B7" s="18" t="s">
        <v>11</v>
      </c>
      <c r="C7" s="18">
        <v>3</v>
      </c>
      <c r="D7" s="18" t="s">
        <v>27</v>
      </c>
    </row>
    <row r="8" spans="1:4">
      <c r="A8" s="18">
        <v>7</v>
      </c>
      <c r="B8" s="18" t="s">
        <v>12</v>
      </c>
      <c r="C8" s="18">
        <v>1</v>
      </c>
      <c r="D8" s="18" t="s">
        <v>27</v>
      </c>
    </row>
    <row r="9" spans="1:4">
      <c r="A9" s="18">
        <v>8</v>
      </c>
      <c r="B9" s="18" t="s">
        <v>12</v>
      </c>
      <c r="C9" s="18">
        <v>2</v>
      </c>
      <c r="D9" s="18" t="s">
        <v>27</v>
      </c>
    </row>
    <row r="10" spans="1:4">
      <c r="A10" s="18">
        <v>9</v>
      </c>
      <c r="B10" s="18" t="s">
        <v>12</v>
      </c>
      <c r="C10" s="18">
        <v>3</v>
      </c>
      <c r="D10" s="18" t="s">
        <v>27</v>
      </c>
    </row>
    <row r="11" spans="1:4">
      <c r="A11" s="18">
        <v>10</v>
      </c>
      <c r="B11" s="60" t="s">
        <v>13</v>
      </c>
      <c r="C11" s="18">
        <v>1</v>
      </c>
      <c r="D11" s="18" t="s">
        <v>27</v>
      </c>
    </row>
    <row r="12" spans="1:4">
      <c r="A12" s="18">
        <v>11</v>
      </c>
      <c r="B12" s="60" t="s">
        <v>13</v>
      </c>
      <c r="C12" s="18">
        <v>2</v>
      </c>
      <c r="D12" s="18" t="s">
        <v>27</v>
      </c>
    </row>
    <row r="13" spans="1:4" s="1" customFormat="1">
      <c r="A13" s="40">
        <v>12</v>
      </c>
      <c r="B13" s="61" t="s">
        <v>13</v>
      </c>
      <c r="C13" s="40">
        <v>3</v>
      </c>
      <c r="D13" s="40" t="s"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28" sqref="D28"/>
    </sheetView>
  </sheetViews>
  <sheetFormatPr baseColWidth="10" defaultRowHeight="15" x14ac:dyDescent="0"/>
  <cols>
    <col min="1" max="1" width="16.1640625" style="18" bestFit="1" customWidth="1"/>
    <col min="2" max="4" width="10.83203125" style="18"/>
  </cols>
  <sheetData>
    <row r="1" spans="1:4" s="58" customFormat="1">
      <c r="A1" s="59" t="s">
        <v>45</v>
      </c>
      <c r="B1" s="59" t="s">
        <v>1</v>
      </c>
      <c r="C1" s="59" t="s">
        <v>44</v>
      </c>
      <c r="D1" s="59" t="s">
        <v>0</v>
      </c>
    </row>
    <row r="2" spans="1:4">
      <c r="A2" s="18">
        <v>1</v>
      </c>
      <c r="B2" s="18" t="s">
        <v>10</v>
      </c>
      <c r="C2" s="18">
        <v>1</v>
      </c>
      <c r="D2" s="18">
        <v>1</v>
      </c>
    </row>
    <row r="3" spans="1:4">
      <c r="A3" s="18">
        <v>2</v>
      </c>
      <c r="B3" s="18" t="s">
        <v>10</v>
      </c>
      <c r="C3" s="18">
        <v>1</v>
      </c>
      <c r="D3" s="18">
        <v>2</v>
      </c>
    </row>
    <row r="4" spans="1:4">
      <c r="A4" s="18">
        <v>3</v>
      </c>
      <c r="B4" s="18" t="s">
        <v>10</v>
      </c>
      <c r="C4" s="18">
        <v>1</v>
      </c>
      <c r="D4" s="18">
        <v>3</v>
      </c>
    </row>
    <row r="5" spans="1:4">
      <c r="A5" s="18">
        <v>4</v>
      </c>
      <c r="B5" s="18" t="s">
        <v>10</v>
      </c>
      <c r="C5" s="18">
        <v>1</v>
      </c>
      <c r="D5" s="18">
        <v>4</v>
      </c>
    </row>
    <row r="6" spans="1:4">
      <c r="A6" s="18">
        <v>5</v>
      </c>
      <c r="B6" s="18" t="s">
        <v>10</v>
      </c>
      <c r="C6" s="18">
        <v>1</v>
      </c>
      <c r="D6" s="18">
        <v>5</v>
      </c>
    </row>
    <row r="7" spans="1:4">
      <c r="A7" s="18">
        <v>6</v>
      </c>
      <c r="B7" s="18" t="s">
        <v>10</v>
      </c>
      <c r="C7" s="18">
        <v>1</v>
      </c>
      <c r="D7" s="18">
        <v>6</v>
      </c>
    </row>
    <row r="8" spans="1:4">
      <c r="A8" s="18">
        <v>7</v>
      </c>
      <c r="B8" s="18" t="s">
        <v>10</v>
      </c>
      <c r="C8" s="18">
        <v>1</v>
      </c>
      <c r="D8" s="18">
        <v>7</v>
      </c>
    </row>
    <row r="9" spans="1:4">
      <c r="A9" s="18">
        <v>8</v>
      </c>
      <c r="B9" s="18" t="s">
        <v>10</v>
      </c>
      <c r="C9" s="18">
        <v>1</v>
      </c>
      <c r="D9" s="18">
        <v>8</v>
      </c>
    </row>
    <row r="10" spans="1:4">
      <c r="A10" s="18">
        <v>9</v>
      </c>
      <c r="B10" s="18" t="s">
        <v>10</v>
      </c>
      <c r="C10" s="18">
        <v>2</v>
      </c>
      <c r="D10" s="18">
        <v>1</v>
      </c>
    </row>
    <row r="11" spans="1:4">
      <c r="A11" s="18">
        <v>10</v>
      </c>
      <c r="B11" s="18" t="s">
        <v>10</v>
      </c>
      <c r="C11" s="18">
        <v>2</v>
      </c>
      <c r="D11" s="18">
        <v>2</v>
      </c>
    </row>
    <row r="12" spans="1:4">
      <c r="A12" s="18">
        <v>11</v>
      </c>
      <c r="B12" s="18" t="s">
        <v>10</v>
      </c>
      <c r="C12" s="18">
        <v>2</v>
      </c>
      <c r="D12" s="18">
        <v>3</v>
      </c>
    </row>
    <row r="13" spans="1:4">
      <c r="A13" s="18">
        <v>12</v>
      </c>
      <c r="B13" s="18" t="s">
        <v>10</v>
      </c>
      <c r="C13" s="18">
        <v>2</v>
      </c>
      <c r="D13" s="18">
        <v>4</v>
      </c>
    </row>
    <row r="14" spans="1:4">
      <c r="A14" s="18">
        <v>13</v>
      </c>
      <c r="B14" s="18" t="s">
        <v>10</v>
      </c>
      <c r="C14" s="18">
        <v>2</v>
      </c>
      <c r="D14" s="18">
        <v>5</v>
      </c>
    </row>
    <row r="15" spans="1:4">
      <c r="A15" s="18">
        <v>14</v>
      </c>
      <c r="B15" s="18" t="s">
        <v>10</v>
      </c>
      <c r="C15" s="18">
        <v>2</v>
      </c>
      <c r="D15" s="18">
        <v>6</v>
      </c>
    </row>
    <row r="16" spans="1:4">
      <c r="A16" s="18">
        <v>15</v>
      </c>
      <c r="B16" s="18" t="s">
        <v>10</v>
      </c>
      <c r="C16" s="18">
        <v>2</v>
      </c>
      <c r="D16" s="18">
        <v>7</v>
      </c>
    </row>
    <row r="17" spans="1:4">
      <c r="A17" s="18">
        <v>16</v>
      </c>
      <c r="B17" s="18" t="s">
        <v>10</v>
      </c>
      <c r="C17" s="18">
        <v>2</v>
      </c>
      <c r="D17" s="18">
        <v>8</v>
      </c>
    </row>
    <row r="18" spans="1:4">
      <c r="A18" s="18">
        <v>17</v>
      </c>
      <c r="B18" s="18" t="s">
        <v>10</v>
      </c>
      <c r="C18" s="18">
        <v>3</v>
      </c>
      <c r="D18" s="18">
        <v>1</v>
      </c>
    </row>
    <row r="19" spans="1:4">
      <c r="A19" s="18">
        <v>18</v>
      </c>
      <c r="B19" s="18" t="s">
        <v>10</v>
      </c>
      <c r="C19" s="18">
        <v>3</v>
      </c>
      <c r="D19" s="18">
        <v>2</v>
      </c>
    </row>
    <row r="20" spans="1:4">
      <c r="A20" s="18">
        <v>19</v>
      </c>
      <c r="B20" s="18" t="s">
        <v>10</v>
      </c>
      <c r="C20" s="18">
        <v>3</v>
      </c>
      <c r="D20" s="18">
        <v>3</v>
      </c>
    </row>
    <row r="21" spans="1:4">
      <c r="A21" s="18">
        <v>20</v>
      </c>
      <c r="B21" s="18" t="s">
        <v>10</v>
      </c>
      <c r="C21" s="18">
        <v>3</v>
      </c>
      <c r="D21" s="18">
        <v>4</v>
      </c>
    </row>
    <row r="22" spans="1:4">
      <c r="A22" s="18">
        <v>21</v>
      </c>
      <c r="B22" s="18" t="s">
        <v>10</v>
      </c>
      <c r="C22" s="18">
        <v>3</v>
      </c>
      <c r="D22" s="18">
        <v>5</v>
      </c>
    </row>
    <row r="23" spans="1:4">
      <c r="A23" s="18">
        <v>22</v>
      </c>
      <c r="B23" s="18" t="s">
        <v>10</v>
      </c>
      <c r="C23" s="18">
        <v>3</v>
      </c>
      <c r="D23" s="18">
        <v>6</v>
      </c>
    </row>
    <row r="24" spans="1:4">
      <c r="A24" s="18">
        <v>23</v>
      </c>
      <c r="B24" s="18" t="s">
        <v>10</v>
      </c>
      <c r="C24" s="18">
        <v>3</v>
      </c>
      <c r="D24" s="18">
        <v>7</v>
      </c>
    </row>
    <row r="25" spans="1:4" s="1" customFormat="1">
      <c r="A25" s="40">
        <v>24</v>
      </c>
      <c r="B25" s="40" t="s">
        <v>10</v>
      </c>
      <c r="C25" s="40">
        <v>3</v>
      </c>
      <c r="D25" s="40">
        <v>8</v>
      </c>
    </row>
    <row r="26" spans="1:4">
      <c r="A26" s="18">
        <v>25</v>
      </c>
      <c r="B26" s="18" t="s">
        <v>11</v>
      </c>
      <c r="C26" s="18">
        <v>1</v>
      </c>
      <c r="D26" s="18">
        <v>1</v>
      </c>
    </row>
    <row r="27" spans="1:4">
      <c r="A27" s="18">
        <v>26</v>
      </c>
      <c r="B27" s="18" t="s">
        <v>11</v>
      </c>
      <c r="C27" s="18">
        <v>1</v>
      </c>
      <c r="D27" s="18">
        <v>2</v>
      </c>
    </row>
    <row r="28" spans="1:4">
      <c r="A28" s="18">
        <v>27</v>
      </c>
      <c r="B28" s="18" t="s">
        <v>11</v>
      </c>
      <c r="C28" s="18">
        <v>1</v>
      </c>
      <c r="D28" s="18">
        <v>3</v>
      </c>
    </row>
    <row r="29" spans="1:4">
      <c r="A29" s="18">
        <v>28</v>
      </c>
      <c r="B29" s="18" t="s">
        <v>11</v>
      </c>
      <c r="C29" s="18">
        <v>1</v>
      </c>
      <c r="D29" s="18">
        <v>4</v>
      </c>
    </row>
    <row r="30" spans="1:4">
      <c r="A30" s="18">
        <v>29</v>
      </c>
      <c r="B30" s="18" t="s">
        <v>11</v>
      </c>
      <c r="C30" s="18">
        <v>1</v>
      </c>
      <c r="D30" s="18">
        <v>5</v>
      </c>
    </row>
    <row r="31" spans="1:4">
      <c r="A31" s="18">
        <v>30</v>
      </c>
      <c r="B31" s="18" t="s">
        <v>11</v>
      </c>
      <c r="C31" s="18">
        <v>1</v>
      </c>
      <c r="D31" s="18">
        <v>6</v>
      </c>
    </row>
    <row r="32" spans="1:4">
      <c r="A32" s="18">
        <v>31</v>
      </c>
      <c r="B32" s="18" t="s">
        <v>11</v>
      </c>
      <c r="C32" s="18">
        <v>1</v>
      </c>
      <c r="D32" s="18">
        <v>7</v>
      </c>
    </row>
    <row r="33" spans="1:4">
      <c r="A33" s="18">
        <v>32</v>
      </c>
      <c r="B33" s="18" t="s">
        <v>11</v>
      </c>
      <c r="C33" s="18">
        <v>1</v>
      </c>
      <c r="D33" s="18">
        <v>8</v>
      </c>
    </row>
    <row r="34" spans="1:4">
      <c r="A34" s="18">
        <v>33</v>
      </c>
      <c r="B34" s="18" t="s">
        <v>11</v>
      </c>
      <c r="C34" s="18">
        <v>2</v>
      </c>
      <c r="D34" s="18">
        <v>1</v>
      </c>
    </row>
    <row r="35" spans="1:4">
      <c r="A35" s="18">
        <v>34</v>
      </c>
      <c r="B35" s="18" t="s">
        <v>11</v>
      </c>
      <c r="C35" s="18">
        <v>2</v>
      </c>
      <c r="D35" s="18">
        <v>2</v>
      </c>
    </row>
    <row r="36" spans="1:4">
      <c r="A36" s="18">
        <v>35</v>
      </c>
      <c r="B36" s="18" t="s">
        <v>11</v>
      </c>
      <c r="C36" s="18">
        <v>2</v>
      </c>
      <c r="D36" s="18">
        <v>3</v>
      </c>
    </row>
    <row r="37" spans="1:4">
      <c r="A37" s="18">
        <v>36</v>
      </c>
      <c r="B37" s="18" t="s">
        <v>11</v>
      </c>
      <c r="C37" s="18">
        <v>2</v>
      </c>
      <c r="D37" s="18">
        <v>4</v>
      </c>
    </row>
    <row r="38" spans="1:4">
      <c r="A38" s="18">
        <v>37</v>
      </c>
      <c r="B38" s="18" t="s">
        <v>11</v>
      </c>
      <c r="C38" s="18">
        <v>2</v>
      </c>
      <c r="D38" s="18">
        <v>5</v>
      </c>
    </row>
    <row r="39" spans="1:4">
      <c r="A39" s="18">
        <v>38</v>
      </c>
      <c r="B39" s="18" t="s">
        <v>11</v>
      </c>
      <c r="C39" s="18">
        <v>2</v>
      </c>
      <c r="D39" s="18">
        <v>6</v>
      </c>
    </row>
    <row r="40" spans="1:4">
      <c r="A40" s="18">
        <v>39</v>
      </c>
      <c r="B40" s="18" t="s">
        <v>11</v>
      </c>
      <c r="C40" s="18">
        <v>2</v>
      </c>
      <c r="D40" s="18">
        <v>7</v>
      </c>
    </row>
    <row r="41" spans="1:4">
      <c r="A41" s="18">
        <v>40</v>
      </c>
      <c r="B41" s="18" t="s">
        <v>11</v>
      </c>
      <c r="C41" s="18">
        <v>2</v>
      </c>
      <c r="D41" s="18">
        <v>8</v>
      </c>
    </row>
    <row r="42" spans="1:4">
      <c r="A42" s="18">
        <v>41</v>
      </c>
      <c r="B42" s="18" t="s">
        <v>11</v>
      </c>
      <c r="C42" s="18">
        <v>3</v>
      </c>
      <c r="D42" s="18">
        <v>1</v>
      </c>
    </row>
    <row r="43" spans="1:4">
      <c r="A43" s="18">
        <v>42</v>
      </c>
      <c r="B43" s="18" t="s">
        <v>11</v>
      </c>
      <c r="C43" s="18">
        <v>3</v>
      </c>
      <c r="D43" s="18">
        <v>2</v>
      </c>
    </row>
    <row r="44" spans="1:4">
      <c r="A44" s="18">
        <v>43</v>
      </c>
      <c r="B44" s="18" t="s">
        <v>11</v>
      </c>
      <c r="C44" s="18">
        <v>3</v>
      </c>
      <c r="D44" s="18">
        <v>3</v>
      </c>
    </row>
    <row r="45" spans="1:4">
      <c r="A45" s="18">
        <v>44</v>
      </c>
      <c r="B45" s="18" t="s">
        <v>11</v>
      </c>
      <c r="C45" s="18">
        <v>3</v>
      </c>
      <c r="D45" s="18">
        <v>4</v>
      </c>
    </row>
    <row r="46" spans="1:4">
      <c r="A46" s="18">
        <v>45</v>
      </c>
      <c r="B46" s="18" t="s">
        <v>11</v>
      </c>
      <c r="C46" s="18">
        <v>3</v>
      </c>
      <c r="D46" s="18">
        <v>5</v>
      </c>
    </row>
    <row r="47" spans="1:4">
      <c r="A47" s="18">
        <v>46</v>
      </c>
      <c r="B47" s="18" t="s">
        <v>11</v>
      </c>
      <c r="C47" s="18">
        <v>3</v>
      </c>
      <c r="D47" s="18">
        <v>6</v>
      </c>
    </row>
    <row r="48" spans="1:4">
      <c r="A48" s="18">
        <v>47</v>
      </c>
      <c r="B48" s="18" t="s">
        <v>11</v>
      </c>
      <c r="C48" s="18">
        <v>3</v>
      </c>
      <c r="D48" s="18">
        <v>7</v>
      </c>
    </row>
    <row r="49" spans="1:4" s="1" customFormat="1">
      <c r="A49" s="40">
        <v>48</v>
      </c>
      <c r="B49" s="40" t="s">
        <v>11</v>
      </c>
      <c r="C49" s="40">
        <v>3</v>
      </c>
      <c r="D49" s="40">
        <v>8</v>
      </c>
    </row>
    <row r="50" spans="1:4">
      <c r="A50" s="18">
        <v>49</v>
      </c>
      <c r="B50" s="18" t="s">
        <v>12</v>
      </c>
      <c r="C50" s="18">
        <v>1</v>
      </c>
      <c r="D50" s="18">
        <v>1</v>
      </c>
    </row>
    <row r="51" spans="1:4">
      <c r="A51" s="18">
        <v>50</v>
      </c>
      <c r="B51" s="18" t="s">
        <v>12</v>
      </c>
      <c r="C51" s="18">
        <v>1</v>
      </c>
      <c r="D51" s="18">
        <v>2</v>
      </c>
    </row>
    <row r="52" spans="1:4">
      <c r="A52" s="18">
        <v>51</v>
      </c>
      <c r="B52" s="18" t="s">
        <v>12</v>
      </c>
      <c r="C52" s="18">
        <v>1</v>
      </c>
      <c r="D52" s="18">
        <v>3</v>
      </c>
    </row>
    <row r="53" spans="1:4">
      <c r="A53" s="18">
        <v>52</v>
      </c>
      <c r="B53" s="18" t="s">
        <v>12</v>
      </c>
      <c r="C53" s="18">
        <v>1</v>
      </c>
      <c r="D53" s="18">
        <v>4</v>
      </c>
    </row>
    <row r="54" spans="1:4">
      <c r="A54" s="18">
        <v>53</v>
      </c>
      <c r="B54" s="18" t="s">
        <v>12</v>
      </c>
      <c r="C54" s="18">
        <v>1</v>
      </c>
      <c r="D54" s="18">
        <v>5</v>
      </c>
    </row>
    <row r="55" spans="1:4">
      <c r="A55" s="18">
        <v>54</v>
      </c>
      <c r="B55" s="18" t="s">
        <v>12</v>
      </c>
      <c r="C55" s="18">
        <v>1</v>
      </c>
      <c r="D55" s="18">
        <v>6</v>
      </c>
    </row>
    <row r="56" spans="1:4">
      <c r="A56" s="18">
        <v>55</v>
      </c>
      <c r="B56" s="18" t="s">
        <v>12</v>
      </c>
      <c r="C56" s="18">
        <v>1</v>
      </c>
      <c r="D56" s="18">
        <v>7</v>
      </c>
    </row>
    <row r="57" spans="1:4">
      <c r="A57" s="18">
        <v>56</v>
      </c>
      <c r="B57" s="18" t="s">
        <v>12</v>
      </c>
      <c r="C57" s="18">
        <v>1</v>
      </c>
      <c r="D57" s="18">
        <v>8</v>
      </c>
    </row>
    <row r="58" spans="1:4">
      <c r="A58" s="18">
        <v>57</v>
      </c>
      <c r="B58" s="18" t="s">
        <v>12</v>
      </c>
      <c r="C58" s="18">
        <v>2</v>
      </c>
      <c r="D58" s="18">
        <v>1</v>
      </c>
    </row>
    <row r="59" spans="1:4">
      <c r="A59" s="18">
        <v>58</v>
      </c>
      <c r="B59" s="18" t="s">
        <v>12</v>
      </c>
      <c r="C59" s="18">
        <v>2</v>
      </c>
      <c r="D59" s="18">
        <v>2</v>
      </c>
    </row>
    <row r="60" spans="1:4">
      <c r="A60" s="18">
        <v>59</v>
      </c>
      <c r="B60" s="18" t="s">
        <v>12</v>
      </c>
      <c r="C60" s="18">
        <v>2</v>
      </c>
      <c r="D60" s="18">
        <v>3</v>
      </c>
    </row>
    <row r="61" spans="1:4">
      <c r="A61" s="18">
        <v>60</v>
      </c>
      <c r="B61" s="18" t="s">
        <v>12</v>
      </c>
      <c r="C61" s="18">
        <v>2</v>
      </c>
      <c r="D61" s="18">
        <v>4</v>
      </c>
    </row>
    <row r="62" spans="1:4">
      <c r="A62" s="18">
        <v>61</v>
      </c>
      <c r="B62" s="18" t="s">
        <v>12</v>
      </c>
      <c r="C62" s="18">
        <v>2</v>
      </c>
      <c r="D62" s="18">
        <v>5</v>
      </c>
    </row>
    <row r="63" spans="1:4">
      <c r="A63" s="18">
        <v>62</v>
      </c>
      <c r="B63" s="18" t="s">
        <v>12</v>
      </c>
      <c r="C63" s="18">
        <v>2</v>
      </c>
      <c r="D63" s="18">
        <v>6</v>
      </c>
    </row>
    <row r="64" spans="1:4">
      <c r="A64" s="18">
        <v>63</v>
      </c>
      <c r="B64" s="18" t="s">
        <v>12</v>
      </c>
      <c r="C64" s="18">
        <v>2</v>
      </c>
      <c r="D64" s="18">
        <v>7</v>
      </c>
    </row>
    <row r="65" spans="1:4">
      <c r="A65" s="18">
        <v>64</v>
      </c>
      <c r="B65" s="18" t="s">
        <v>12</v>
      </c>
      <c r="C65" s="18">
        <v>2</v>
      </c>
      <c r="D65" s="18">
        <v>8</v>
      </c>
    </row>
    <row r="66" spans="1:4">
      <c r="A66" s="18">
        <v>65</v>
      </c>
      <c r="B66" s="18" t="s">
        <v>12</v>
      </c>
      <c r="C66" s="18">
        <v>3</v>
      </c>
      <c r="D66" s="18">
        <v>1</v>
      </c>
    </row>
    <row r="67" spans="1:4">
      <c r="A67" s="18">
        <v>66</v>
      </c>
      <c r="B67" s="18" t="s">
        <v>12</v>
      </c>
      <c r="C67" s="18">
        <v>3</v>
      </c>
      <c r="D67" s="18">
        <v>2</v>
      </c>
    </row>
    <row r="68" spans="1:4">
      <c r="A68" s="18">
        <v>67</v>
      </c>
      <c r="B68" s="18" t="s">
        <v>12</v>
      </c>
      <c r="C68" s="18">
        <v>3</v>
      </c>
      <c r="D68" s="18">
        <v>3</v>
      </c>
    </row>
    <row r="69" spans="1:4">
      <c r="A69" s="18">
        <v>68</v>
      </c>
      <c r="B69" s="18" t="s">
        <v>12</v>
      </c>
      <c r="C69" s="18">
        <v>3</v>
      </c>
      <c r="D69" s="18">
        <v>4</v>
      </c>
    </row>
    <row r="70" spans="1:4">
      <c r="A70" s="18">
        <v>69</v>
      </c>
      <c r="B70" s="18" t="s">
        <v>12</v>
      </c>
      <c r="C70" s="18">
        <v>3</v>
      </c>
      <c r="D70" s="18">
        <v>5</v>
      </c>
    </row>
    <row r="71" spans="1:4">
      <c r="A71" s="18">
        <v>70</v>
      </c>
      <c r="B71" s="18" t="s">
        <v>12</v>
      </c>
      <c r="C71" s="18">
        <v>3</v>
      </c>
      <c r="D71" s="18">
        <v>6</v>
      </c>
    </row>
    <row r="72" spans="1:4">
      <c r="A72" s="18">
        <v>71</v>
      </c>
      <c r="B72" s="18" t="s">
        <v>12</v>
      </c>
      <c r="C72" s="18">
        <v>3</v>
      </c>
      <c r="D72" s="18">
        <v>7</v>
      </c>
    </row>
    <row r="73" spans="1:4" s="1" customFormat="1">
      <c r="A73" s="40">
        <v>72</v>
      </c>
      <c r="B73" s="40" t="s">
        <v>12</v>
      </c>
      <c r="C73" s="40">
        <v>3</v>
      </c>
      <c r="D73" s="40">
        <v>8</v>
      </c>
    </row>
    <row r="74" spans="1:4">
      <c r="A74" s="18">
        <v>73</v>
      </c>
      <c r="B74" s="60" t="s">
        <v>13</v>
      </c>
      <c r="C74" s="60">
        <v>1</v>
      </c>
      <c r="D74" s="60">
        <v>1</v>
      </c>
    </row>
    <row r="75" spans="1:4">
      <c r="A75" s="18">
        <v>74</v>
      </c>
      <c r="B75" s="60" t="s">
        <v>13</v>
      </c>
      <c r="C75" s="60">
        <v>1</v>
      </c>
      <c r="D75" s="60">
        <v>2</v>
      </c>
    </row>
    <row r="76" spans="1:4">
      <c r="A76" s="18">
        <v>75</v>
      </c>
      <c r="B76" s="60" t="s">
        <v>13</v>
      </c>
      <c r="C76" s="60">
        <v>1</v>
      </c>
      <c r="D76" s="60">
        <v>3</v>
      </c>
    </row>
    <row r="77" spans="1:4">
      <c r="A77" s="18">
        <v>76</v>
      </c>
      <c r="B77" s="60" t="s">
        <v>13</v>
      </c>
      <c r="C77" s="60">
        <v>1</v>
      </c>
      <c r="D77" s="60">
        <v>4</v>
      </c>
    </row>
    <row r="78" spans="1:4">
      <c r="A78" s="18">
        <v>77</v>
      </c>
      <c r="B78" s="60" t="s">
        <v>13</v>
      </c>
      <c r="C78" s="60">
        <v>1</v>
      </c>
      <c r="D78" s="60">
        <v>5</v>
      </c>
    </row>
    <row r="79" spans="1:4">
      <c r="A79" s="18">
        <v>78</v>
      </c>
      <c r="B79" s="60" t="s">
        <v>13</v>
      </c>
      <c r="C79" s="60">
        <v>1</v>
      </c>
      <c r="D79" s="60">
        <v>6</v>
      </c>
    </row>
    <row r="80" spans="1:4">
      <c r="A80" s="18">
        <v>79</v>
      </c>
      <c r="B80" s="60" t="s">
        <v>13</v>
      </c>
      <c r="C80" s="60">
        <v>1</v>
      </c>
      <c r="D80" s="60">
        <v>7</v>
      </c>
    </row>
    <row r="81" spans="1:4">
      <c r="A81" s="18">
        <v>80</v>
      </c>
      <c r="B81" s="60" t="s">
        <v>13</v>
      </c>
      <c r="C81" s="60">
        <v>1</v>
      </c>
      <c r="D81" s="60">
        <v>8</v>
      </c>
    </row>
    <row r="82" spans="1:4">
      <c r="A82" s="18">
        <v>81</v>
      </c>
      <c r="B82" s="60" t="s">
        <v>13</v>
      </c>
      <c r="C82" s="60">
        <v>2</v>
      </c>
      <c r="D82" s="60">
        <v>1</v>
      </c>
    </row>
    <row r="83" spans="1:4">
      <c r="A83" s="18">
        <v>82</v>
      </c>
      <c r="B83" s="60" t="s">
        <v>13</v>
      </c>
      <c r="C83" s="60">
        <v>2</v>
      </c>
      <c r="D83" s="60">
        <v>2</v>
      </c>
    </row>
    <row r="84" spans="1:4">
      <c r="A84" s="18">
        <v>83</v>
      </c>
      <c r="B84" s="60" t="s">
        <v>13</v>
      </c>
      <c r="C84" s="60">
        <v>2</v>
      </c>
      <c r="D84" s="60">
        <v>3</v>
      </c>
    </row>
    <row r="85" spans="1:4">
      <c r="A85" s="18">
        <v>84</v>
      </c>
      <c r="B85" s="60" t="s">
        <v>13</v>
      </c>
      <c r="C85" s="60">
        <v>2</v>
      </c>
      <c r="D85" s="60">
        <v>4</v>
      </c>
    </row>
    <row r="86" spans="1:4">
      <c r="A86" s="18">
        <v>85</v>
      </c>
      <c r="B86" s="60" t="s">
        <v>13</v>
      </c>
      <c r="C86" s="60">
        <v>2</v>
      </c>
      <c r="D86" s="60">
        <v>5</v>
      </c>
    </row>
    <row r="87" spans="1:4">
      <c r="A87" s="18">
        <v>86</v>
      </c>
      <c r="B87" s="60" t="s">
        <v>13</v>
      </c>
      <c r="C87" s="60">
        <v>2</v>
      </c>
      <c r="D87" s="60">
        <v>6</v>
      </c>
    </row>
    <row r="88" spans="1:4">
      <c r="A88" s="18">
        <v>87</v>
      </c>
      <c r="B88" s="60" t="s">
        <v>13</v>
      </c>
      <c r="C88" s="60">
        <v>2</v>
      </c>
      <c r="D88" s="60">
        <v>7</v>
      </c>
    </row>
    <row r="89" spans="1:4">
      <c r="A89" s="18">
        <v>88</v>
      </c>
      <c r="B89" s="60" t="s">
        <v>13</v>
      </c>
      <c r="C89" s="60">
        <v>2</v>
      </c>
      <c r="D89" s="60">
        <v>8</v>
      </c>
    </row>
    <row r="90" spans="1:4">
      <c r="A90" s="18">
        <v>89</v>
      </c>
      <c r="B90" s="60" t="s">
        <v>13</v>
      </c>
      <c r="C90" s="60">
        <v>3</v>
      </c>
      <c r="D90" s="60">
        <v>1</v>
      </c>
    </row>
    <row r="91" spans="1:4">
      <c r="A91" s="18">
        <v>90</v>
      </c>
      <c r="B91" s="60" t="s">
        <v>13</v>
      </c>
      <c r="C91" s="60">
        <v>3</v>
      </c>
      <c r="D91" s="60">
        <v>2</v>
      </c>
    </row>
    <row r="92" spans="1:4">
      <c r="A92" s="18">
        <v>91</v>
      </c>
      <c r="B92" s="60" t="s">
        <v>13</v>
      </c>
      <c r="C92" s="60">
        <v>3</v>
      </c>
      <c r="D92" s="60">
        <v>3</v>
      </c>
    </row>
    <row r="93" spans="1:4">
      <c r="A93" s="18">
        <v>92</v>
      </c>
      <c r="B93" s="60" t="s">
        <v>13</v>
      </c>
      <c r="C93" s="60">
        <v>3</v>
      </c>
      <c r="D93" s="60">
        <v>4</v>
      </c>
    </row>
    <row r="94" spans="1:4">
      <c r="A94" s="18">
        <v>93</v>
      </c>
      <c r="B94" s="60" t="s">
        <v>13</v>
      </c>
      <c r="C94" s="60">
        <v>3</v>
      </c>
      <c r="D94" s="60">
        <v>5</v>
      </c>
    </row>
    <row r="95" spans="1:4">
      <c r="A95" s="18">
        <v>94</v>
      </c>
      <c r="B95" s="60" t="s">
        <v>13</v>
      </c>
      <c r="C95" s="60">
        <v>3</v>
      </c>
      <c r="D95" s="60">
        <v>6</v>
      </c>
    </row>
    <row r="96" spans="1:4">
      <c r="A96" s="18">
        <v>95</v>
      </c>
      <c r="B96" s="60" t="s">
        <v>13</v>
      </c>
      <c r="C96" s="60">
        <v>3</v>
      </c>
      <c r="D96" s="60">
        <v>7</v>
      </c>
    </row>
    <row r="97" spans="1:4" s="1" customFormat="1">
      <c r="A97" s="40">
        <v>96</v>
      </c>
      <c r="B97" s="61" t="s">
        <v>13</v>
      </c>
      <c r="C97" s="61">
        <v>3</v>
      </c>
      <c r="D97" s="61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Classicos</vt:lpstr>
      <vt:lpstr>Correcao e Específicos</vt:lpstr>
      <vt:lpstr>Logs Correção</vt:lpstr>
      <vt:lpstr>Logs Específicos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2016-06-09T13:07:00Z</dcterms:created>
  <dcterms:modified xsi:type="dcterms:W3CDTF">2016-06-15T16:58:02Z</dcterms:modified>
</cp:coreProperties>
</file>