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<sst xmlns="http://schemas.openxmlformats.org/spreadsheetml/2006/main" count="98" uniqueCount="73">
  <si>
    <t>Subsystem</t>
  </si>
  <si>
    <t>Component</t>
  </si>
  <si>
    <t>Cost</t>
  </si>
  <si>
    <t>Mass</t>
  </si>
  <si>
    <t>Manufacturing</t>
  </si>
  <si>
    <t>Testing</t>
  </si>
  <si>
    <t>Power</t>
  </si>
  <si>
    <t>Lithium Battery Pack from Blue Canyon (2P8S) [x2]</t>
  </si>
  <si>
    <t>$4,836,697.33 (Raw) $4,800,000.00 (Rounded)</t>
  </si>
  <si>
    <t>2.4 kg</t>
  </si>
  <si>
    <t>Triple Junction GaAs Junction Solar Cell [x348]</t>
  </si>
  <si>
    <t>$2,590,465.70 (Raw) $2,600,000.00 (Rounded)</t>
  </si>
  <si>
    <t>~0.903 kg</t>
  </si>
  <si>
    <t>SuperNova PCDU</t>
  </si>
  <si>
    <t xml:space="preserve"> $2,530,419.88 (Raw) $2,500,000.00 (Rounded)</t>
  </si>
  <si>
    <t>1.0 kg</t>
  </si>
  <si>
    <t>Total:</t>
  </si>
  <si>
    <t>$9,957582.91 (Raw) $9,900,000 (Rounded)</t>
  </si>
  <si>
    <t>4.303 kg</t>
  </si>
  <si>
    <t>Mechancial (including GNC)</t>
  </si>
  <si>
    <t>Navcams [x2] and Hazcams [x4] (6 total)</t>
  </si>
  <si>
    <t>$2,458,635.83 (Raw), $2,500,000 (Rounded)</t>
  </si>
  <si>
    <t>1.32 kg</t>
  </si>
  <si>
    <t>Shape Memory Alloy tires [x4]</t>
  </si>
  <si>
    <t>$2,602,594.97 (Raw), $2,700,000 (Rounded)</t>
  </si>
  <si>
    <t>40 kg</t>
  </si>
  <si>
    <t>Steering and Stepper Motors [x6]</t>
  </si>
  <si>
    <t>$1,409,703.61 (Raw); $1,500,000 (Rounded)</t>
  </si>
  <si>
    <t>0.12 kg</t>
  </si>
  <si>
    <t>Chassis, Motor Controller, Rover Body</t>
  </si>
  <si>
    <t>~$ 10,000,000 (Estimated)</t>
  </si>
  <si>
    <t>~250 kg</t>
  </si>
  <si>
    <t>291.44 kg</t>
  </si>
  <si>
    <t>Payload</t>
  </si>
  <si>
    <t>Model HMP60 Humidity Sensor
+ Model DI-808</t>
  </si>
  <si>
    <t>99 g + 453 g</t>
  </si>
  <si>
    <t>Instrument</t>
  </si>
  <si>
    <t>Manufacturing Facility Cost</t>
  </si>
  <si>
    <t xml:space="preserve">Test Facility Cost </t>
  </si>
  <si>
    <t>Lunar Outpost Canary-S</t>
  </si>
  <si>
    <t>2.27 kg</t>
  </si>
  <si>
    <t>PT1000 Class F0.3 + Pressure-Temperature</t>
  </si>
  <si>
    <t>6 kg</t>
  </si>
  <si>
    <t>Silicon Photomultiplier</t>
  </si>
  <si>
    <t>30kg</t>
  </si>
  <si>
    <t>Active Radiation Environment Sensor</t>
  </si>
  <si>
    <t>2.01 kg</t>
  </si>
  <si>
    <t>TBD</t>
  </si>
  <si>
    <t>-</t>
  </si>
  <si>
    <t>MID-360 LiDAR</t>
  </si>
  <si>
    <t>265 g</t>
  </si>
  <si>
    <t>3-Axis Fluxgate Magnetometer Model AP235</t>
  </si>
  <si>
    <t>150 g</t>
  </si>
  <si>
    <t>Bartington Fluxgate Magnetometer, 3-axis, Aerospace/Space</t>
  </si>
  <si>
    <t>94 g</t>
  </si>
  <si>
    <t>11.341 kg</t>
  </si>
  <si>
    <t>Total</t>
  </si>
  <si>
    <t>Thermal</t>
  </si>
  <si>
    <t>multi layered insulation</t>
  </si>
  <si>
    <t>DS Mini</t>
  </si>
  <si>
    <t>1.2 kg</t>
  </si>
  <si>
    <t>(used structure subsystem in mccet)</t>
  </si>
  <si>
    <t>$7,000,000 (rough)</t>
  </si>
  <si>
    <t>CDH</t>
  </si>
  <si>
    <t>Command Proccessing Unit</t>
  </si>
  <si>
    <t>Raw: $5,234,897.56        Rounded: $5,200,000</t>
  </si>
  <si>
    <t>Communication Interfaces (I2C, UART, CAN)</t>
  </si>
  <si>
    <t>Raw: $3,749,820.33        Rounded: $3,750,000</t>
  </si>
  <si>
    <t>Data Storage (Radiation-Hardened Memory)</t>
  </si>
  <si>
    <t>Raw: $4,982,154.89        Rounded: $4,980,000</t>
  </si>
  <si>
    <t>Redundant Systems</t>
  </si>
  <si>
    <t>Raw: $6,063,474.12        Rounded: $6,000,000</t>
  </si>
  <si>
    <t xml:space="preserve">Raw: $20,030,347.90        Rounded: $20,000,000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</si>
</sst>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b/>
      <i/>
      <color theme="1"/>
      <name val="Arial"/>
      <scheme val="minor"/>
    </font>
    <font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  <scheme val="minor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center" shrinkToFit="0" textRotation="0" wrapText="1"/>
    </xf>
    <xf borderId="0" fillId="3" fontId="3" numFmtId="0" xfId="0" applyAlignment="1" applyFont="1">
      <alignment horizontal="center" readingOrder="0" shrinkToFit="0" textRotation="0" wrapText="1"/>
    </xf>
    <xf borderId="0" fillId="3" fontId="3" numFmtId="0" xfId="0" applyAlignment="1" applyFont="1">
      <alignment horizontal="center" shrinkToFit="0" wrapText="1"/>
    </xf>
    <xf borderId="0" fillId="3" fontId="3" numFmtId="0" xfId="0" applyAlignment="1" applyFont="1">
      <alignment horizontal="center" readingOrder="0" shrinkToFit="0" wrapText="1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2" numFmtId="0" xfId="0" applyFont="1"/>
    <xf borderId="2" fillId="4" fontId="2" numFmtId="0" xfId="0" applyAlignment="1" applyBorder="1" applyFill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4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2" fillId="5" fontId="2" numFmtId="0" xfId="0" applyAlignment="1" applyBorder="1" applyFill="1" applyFont="1">
      <alignment readingOrder="0"/>
    </xf>
    <xf borderId="2" fillId="0" fontId="2" numFmtId="0" xfId="0" applyBorder="1" applyFont="1"/>
    <xf borderId="0" fillId="5" fontId="2" numFmtId="0" xfId="0" applyFont="1"/>
    <xf borderId="0" fillId="3" fontId="3" numFmtId="164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center" shrinkToFit="0" vertical="bottom" wrapText="1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3" fontId="3" numFmtId="165" xfId="0" applyAlignment="1" applyFont="1" applyNumberFormat="1">
      <alignment horizontal="center" readingOrder="0" shrinkToFit="0" wrapText="1"/>
    </xf>
    <xf borderId="6" fillId="3" fontId="6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shrinkToFit="0" vertical="bottom" wrapText="1"/>
    </xf>
    <xf borderId="1" fillId="3" fontId="3" numFmtId="164" xfId="0" applyAlignment="1" applyBorder="1" applyFont="1" applyNumberFormat="1">
      <alignment horizontal="center" readingOrder="0" shrinkToFit="0" wrapText="1"/>
    </xf>
    <xf borderId="1" fillId="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1" fillId="3" fontId="3" numFmtId="165" xfId="0" applyAlignment="1" applyBorder="1" applyFont="1" applyNumberFormat="1">
      <alignment horizontal="center" readingOrder="0" shrinkToFit="0" wrapText="1"/>
    </xf>
    <xf borderId="7" fillId="3" fontId="3" numFmtId="164" xfId="0" applyAlignment="1" applyBorder="1" applyFont="1" applyNumberForma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vertical="bottom" wrapText="1"/>
    </xf>
    <xf borderId="1" fillId="3" fontId="3" numFmtId="0" xfId="0" applyAlignment="1" applyBorder="1" applyFont="1">
      <alignment horizontal="center" readingOrder="0" shrinkToFit="0" wrapText="1"/>
    </xf>
    <xf borderId="0" fillId="0" fontId="2" numFmtId="164" xfId="0" applyFont="1" applyNumberFormat="1"/>
    <xf borderId="8" fillId="3" fontId="6" numFmtId="0" xfId="0" applyAlignment="1" applyBorder="1" applyFont="1">
      <alignment horizontal="center" readingOrder="0" shrinkToFit="0" wrapText="1"/>
    </xf>
    <xf borderId="9" fillId="3" fontId="3" numFmtId="0" xfId="0" applyAlignment="1" applyBorder="1" applyFont="1">
      <alignment horizontal="center" shrinkToFit="0" vertical="bottom" wrapText="1"/>
    </xf>
    <xf borderId="9" fillId="3" fontId="3" numFmtId="164" xfId="0" applyAlignment="1" applyBorder="1" applyFont="1" applyNumberFormat="1">
      <alignment horizontal="center" readingOrder="0" shrinkToFit="0" wrapText="1"/>
    </xf>
    <xf borderId="10" fillId="3" fontId="3" numFmtId="164" xfId="0" applyAlignment="1" applyBorder="1" applyFont="1" applyNumberFormat="1">
      <alignment horizontal="center" readingOrder="0" shrinkToFit="0" wrapText="1"/>
    </xf>
    <xf borderId="2" fillId="6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6" fontId="2" numFmtId="0" xfId="0" applyFont="1"/>
    <xf borderId="2" fillId="7" fontId="2" numFmtId="0" xfId="0" applyAlignment="1" applyBorder="1" applyFill="1" applyFont="1">
      <alignment readingOrder="0"/>
    </xf>
    <xf borderId="2" fillId="0" fontId="7" numFmtId="0" xfId="0" applyAlignment="1" applyBorder="1" applyFont="1">
      <alignment readingOrder="0" shrinkToFit="0" wrapText="1"/>
    </xf>
    <xf borderId="0" fillId="7" fontId="2" numFmtId="0" xfId="0" applyFont="1"/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2" pivot="0" name="Sheet1-style">
      <tableStyleElement dxfId="1" type="firstRowStripe"/>
      <tableStyleElement dxfId="1" type="secondRowStripe"/>
    </tableStyle>
    <tableStyle count="2" pivot="0" name="Sheet1-style 2">
      <tableStyleElement dxfId="1" type="firstRowStripe"/>
      <tableStyleElement dxfId="1" type="secondRowStripe"/>
    </tableStyle>
    <tableStyle count="2" pivot="0" name="Sheet1-style 3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F4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B12:D19" displayName="Table_2" name="Table_2" id="2">
  <tableColumns count="3">
    <tableColumn name="Column1" id="1"/>
    <tableColumn name="Column2" id="2"/>
    <tableColumn name="Column3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F14:L21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6" max="6" width="17.25"/>
    <col customWidth="1" min="9" max="9" width="22.88"/>
    <col customWidth="1" min="10" max="1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4" t="s">
        <v>9</v>
      </c>
      <c r="E2" s="5">
        <v>1500000.0</v>
      </c>
      <c r="F2" s="5">
        <v>1892500.0</v>
      </c>
    </row>
    <row r="3">
      <c r="A3" s="3"/>
      <c r="B3" s="6" t="s">
        <v>10</v>
      </c>
      <c r="C3" s="7" t="s">
        <v>11</v>
      </c>
      <c r="D3" s="6" t="s">
        <v>12</v>
      </c>
      <c r="E3" s="7">
        <v>800000.0</v>
      </c>
      <c r="F3" s="7">
        <v>1025000.0</v>
      </c>
    </row>
    <row r="4">
      <c r="A4" s="3"/>
      <c r="B4" s="6" t="s">
        <v>13</v>
      </c>
      <c r="C4" s="7" t="s">
        <v>14</v>
      </c>
      <c r="D4" s="6" t="s">
        <v>15</v>
      </c>
      <c r="E4" s="7">
        <v>800000.0</v>
      </c>
      <c r="F4" s="7">
        <v>997500.0</v>
      </c>
    </row>
    <row r="5">
      <c r="A5" s="8"/>
      <c r="B5" s="9" t="s">
        <v>16</v>
      </c>
      <c r="C5" s="10" t="s">
        <v>17</v>
      </c>
      <c r="D5" s="11" t="s">
        <v>18</v>
      </c>
      <c r="E5" s="12">
        <f t="shared" ref="E5:F5" si="1">SUM(E2:E4)</f>
        <v>3100000</v>
      </c>
      <c r="F5" s="12">
        <f t="shared" si="1"/>
        <v>3915000</v>
      </c>
    </row>
    <row r="6">
      <c r="A6" s="13" t="s">
        <v>19</v>
      </c>
      <c r="B6" s="14" t="s">
        <v>20</v>
      </c>
      <c r="C6" s="14" t="s">
        <v>21</v>
      </c>
      <c r="D6" s="14" t="s">
        <v>22</v>
      </c>
      <c r="E6" s="15">
        <v>800000.0</v>
      </c>
      <c r="F6" s="15">
        <v>997500.0</v>
      </c>
    </row>
    <row r="7">
      <c r="A7" s="16"/>
      <c r="B7" s="17" t="s">
        <v>23</v>
      </c>
      <c r="C7" s="17" t="s">
        <v>24</v>
      </c>
      <c r="D7" s="17" t="s">
        <v>25</v>
      </c>
      <c r="E7" s="15">
        <v>900000.0</v>
      </c>
      <c r="F7" s="15">
        <v>1080000.0</v>
      </c>
    </row>
    <row r="8">
      <c r="A8" s="16"/>
      <c r="B8" s="17" t="s">
        <v>26</v>
      </c>
      <c r="C8" s="17" t="s">
        <v>27</v>
      </c>
      <c r="D8" s="17" t="s">
        <v>28</v>
      </c>
      <c r="E8" s="15">
        <v>500000.0</v>
      </c>
      <c r="F8" s="15">
        <v>600000.0</v>
      </c>
    </row>
    <row r="9">
      <c r="A9" s="16"/>
      <c r="B9" s="17" t="s">
        <v>29</v>
      </c>
      <c r="C9" s="18" t="s">
        <v>30</v>
      </c>
      <c r="D9" s="17" t="s">
        <v>31</v>
      </c>
      <c r="E9" s="2">
        <v>1.32E7</v>
      </c>
      <c r="F9" s="2">
        <v>3960000.0</v>
      </c>
    </row>
    <row r="10">
      <c r="A10" s="16"/>
      <c r="B10" s="19" t="s">
        <v>16</v>
      </c>
      <c r="C10" s="18">
        <v>1.67E7</v>
      </c>
      <c r="D10" s="17" t="s">
        <v>32</v>
      </c>
    </row>
    <row r="11">
      <c r="A11" s="20" t="s">
        <v>33</v>
      </c>
      <c r="B11" s="21"/>
      <c r="C11" s="21"/>
      <c r="D11" s="21"/>
    </row>
    <row r="12">
      <c r="A12" s="22"/>
      <c r="B12" s="6" t="s">
        <v>34</v>
      </c>
      <c r="C12" s="23">
        <v>4900000.0</v>
      </c>
      <c r="D12" s="24" t="s">
        <v>35</v>
      </c>
      <c r="F12" s="25" t="s">
        <v>36</v>
      </c>
      <c r="G12" s="26" t="s">
        <v>3</v>
      </c>
      <c r="H12" s="26" t="s">
        <v>2</v>
      </c>
      <c r="I12" s="26" t="s">
        <v>37</v>
      </c>
      <c r="J12" s="27" t="s">
        <v>38</v>
      </c>
    </row>
    <row r="13">
      <c r="A13" s="22"/>
      <c r="B13" s="6" t="s">
        <v>39</v>
      </c>
      <c r="C13" s="28">
        <v>1.16E7</v>
      </c>
      <c r="D13" s="24" t="s">
        <v>40</v>
      </c>
      <c r="F13" s="29" t="s">
        <v>34</v>
      </c>
      <c r="G13" s="30" t="s">
        <v>35</v>
      </c>
      <c r="H13" s="31">
        <v>4900000.0</v>
      </c>
      <c r="I13" s="32">
        <v>1500000.0</v>
      </c>
      <c r="J13" s="33">
        <v>1920000.0</v>
      </c>
    </row>
    <row r="14">
      <c r="A14" s="22"/>
      <c r="B14" s="6" t="s">
        <v>41</v>
      </c>
      <c r="C14" s="28">
        <v>3.94E7</v>
      </c>
      <c r="D14" s="24" t="s">
        <v>42</v>
      </c>
      <c r="F14" s="29" t="s">
        <v>39</v>
      </c>
      <c r="G14" s="30" t="s">
        <v>40</v>
      </c>
      <c r="H14" s="34">
        <v>1.16E7</v>
      </c>
      <c r="I14" s="31">
        <v>3800000.0</v>
      </c>
      <c r="J14" s="35">
        <v>4625000.0</v>
      </c>
      <c r="K14" s="36"/>
      <c r="L14" s="36"/>
    </row>
    <row r="15">
      <c r="A15" s="22"/>
      <c r="B15" s="6" t="s">
        <v>43</v>
      </c>
      <c r="C15" s="23">
        <v>4900000.0</v>
      </c>
      <c r="D15" s="37" t="s">
        <v>44</v>
      </c>
      <c r="F15" s="29" t="s">
        <v>41</v>
      </c>
      <c r="G15" s="30" t="s">
        <v>42</v>
      </c>
      <c r="H15" s="34">
        <v>3.94E7</v>
      </c>
      <c r="I15" s="31">
        <v>1.36E7</v>
      </c>
      <c r="J15" s="35">
        <v>1.5905E7</v>
      </c>
      <c r="K15" s="36"/>
      <c r="L15" s="36"/>
    </row>
    <row r="16">
      <c r="A16" s="22"/>
      <c r="B16" s="6" t="s">
        <v>45</v>
      </c>
      <c r="C16" s="28">
        <v>7900000.0</v>
      </c>
      <c r="D16" s="24" t="s">
        <v>46</v>
      </c>
      <c r="F16" s="29" t="s">
        <v>43</v>
      </c>
      <c r="G16" s="30" t="s">
        <v>47</v>
      </c>
      <c r="H16" s="38" t="s">
        <v>47</v>
      </c>
      <c r="I16" s="31" t="s">
        <v>48</v>
      </c>
      <c r="J16" s="35" t="s">
        <v>48</v>
      </c>
      <c r="K16" s="36"/>
      <c r="L16" s="36"/>
    </row>
    <row r="17">
      <c r="A17" s="22"/>
      <c r="B17" s="6" t="s">
        <v>49</v>
      </c>
      <c r="C17" s="23">
        <v>4300000.0</v>
      </c>
      <c r="D17" s="24" t="s">
        <v>50</v>
      </c>
      <c r="F17" s="29" t="s">
        <v>45</v>
      </c>
      <c r="G17" s="30" t="s">
        <v>46</v>
      </c>
      <c r="H17" s="34">
        <v>7900000.0</v>
      </c>
      <c r="I17" s="31">
        <v>2500000.0</v>
      </c>
      <c r="J17" s="35">
        <v>3120000.0</v>
      </c>
      <c r="K17" s="36"/>
      <c r="L17" s="36"/>
    </row>
    <row r="18">
      <c r="A18" s="22"/>
      <c r="B18" s="6" t="s">
        <v>51</v>
      </c>
      <c r="C18" s="23">
        <v>2800000.0</v>
      </c>
      <c r="D18" s="24" t="s">
        <v>52</v>
      </c>
      <c r="F18" s="29" t="s">
        <v>49</v>
      </c>
      <c r="G18" s="30" t="s">
        <v>50</v>
      </c>
      <c r="H18" s="31">
        <v>4300000.0</v>
      </c>
      <c r="I18" s="31">
        <v>1400000.0</v>
      </c>
      <c r="J18" s="35">
        <v>1717500.0</v>
      </c>
      <c r="K18" s="36"/>
      <c r="L18" s="36"/>
    </row>
    <row r="19">
      <c r="A19" s="22"/>
      <c r="B19" s="6" t="s">
        <v>53</v>
      </c>
      <c r="C19" s="23">
        <v>900000.0</v>
      </c>
      <c r="D19" s="24" t="s">
        <v>54</v>
      </c>
      <c r="F19" s="29" t="s">
        <v>51</v>
      </c>
      <c r="G19" s="30" t="s">
        <v>52</v>
      </c>
      <c r="H19" s="31">
        <v>2800000.0</v>
      </c>
      <c r="I19" s="31">
        <v>900000.0</v>
      </c>
      <c r="J19" s="35">
        <v>1117500.0</v>
      </c>
      <c r="K19" s="36"/>
      <c r="L19" s="36"/>
    </row>
    <row r="20">
      <c r="A20" s="22"/>
      <c r="B20" s="9" t="s">
        <v>16</v>
      </c>
      <c r="C20" s="39">
        <f>SUM(C12:C19)</f>
        <v>76700000</v>
      </c>
      <c r="D20" s="2" t="s">
        <v>55</v>
      </c>
      <c r="F20" s="29" t="s">
        <v>53</v>
      </c>
      <c r="G20" s="30" t="s">
        <v>54</v>
      </c>
      <c r="H20" s="31">
        <v>900000.0</v>
      </c>
      <c r="I20" s="31">
        <v>300000.0</v>
      </c>
      <c r="J20" s="35">
        <v>360000.0</v>
      </c>
      <c r="K20" s="36"/>
      <c r="L20" s="36"/>
    </row>
    <row r="21">
      <c r="A21" s="22"/>
      <c r="B21" s="9"/>
      <c r="D21" s="2"/>
      <c r="F21" s="40" t="s">
        <v>56</v>
      </c>
      <c r="G21" s="41"/>
      <c r="H21" s="42">
        <f t="shared" ref="H21:J21" si="2">SUM(H13:H20)</f>
        <v>71800000</v>
      </c>
      <c r="I21" s="42">
        <f t="shared" si="2"/>
        <v>24000000</v>
      </c>
      <c r="J21" s="43">
        <f t="shared" si="2"/>
        <v>28765000</v>
      </c>
      <c r="K21" s="36"/>
      <c r="L21" s="36"/>
    </row>
    <row r="22">
      <c r="A22" s="44" t="s">
        <v>57</v>
      </c>
      <c r="B22" s="45" t="s">
        <v>58</v>
      </c>
      <c r="C22" s="46">
        <v>5466000.0</v>
      </c>
      <c r="D22" s="45">
        <v>18.03</v>
      </c>
      <c r="E22" s="47">
        <v>1733860.0</v>
      </c>
      <c r="F22" s="47">
        <v>2160000.0</v>
      </c>
    </row>
    <row r="23">
      <c r="A23" s="48"/>
      <c r="B23" s="2" t="s">
        <v>59</v>
      </c>
      <c r="C23" s="46">
        <v>7814000.0</v>
      </c>
      <c r="D23" s="2" t="s">
        <v>60</v>
      </c>
      <c r="E23" s="47">
        <v>2486000.0</v>
      </c>
      <c r="F23" s="47">
        <v>3092500.0</v>
      </c>
      <c r="G23" s="2" t="s">
        <v>61</v>
      </c>
    </row>
    <row r="24">
      <c r="A24" s="48"/>
    </row>
    <row r="25">
      <c r="A25" s="48"/>
    </row>
    <row r="26">
      <c r="A26" s="48"/>
      <c r="B26" s="9" t="s">
        <v>16</v>
      </c>
      <c r="C26" s="2" t="s">
        <v>62</v>
      </c>
      <c r="E26" s="39">
        <f>SUM(C22:C23)</f>
        <v>13280000</v>
      </c>
      <c r="H26" s="39">
        <f>(E26*0.7)/2</f>
        <v>4648000</v>
      </c>
      <c r="I26" s="39">
        <f>(E26*0.3)/2</f>
        <v>1992000</v>
      </c>
    </row>
    <row r="27" ht="25.5" customHeight="1">
      <c r="A27" s="49" t="s">
        <v>63</v>
      </c>
      <c r="B27" s="50"/>
      <c r="C27" s="21"/>
      <c r="D27" s="21"/>
    </row>
    <row r="28">
      <c r="A28" s="51"/>
      <c r="B28" s="50" t="s">
        <v>64</v>
      </c>
      <c r="C28" s="52" t="s">
        <v>65</v>
      </c>
      <c r="D28" s="53" t="s">
        <v>60</v>
      </c>
      <c r="E28" s="47">
        <v>1600000.0</v>
      </c>
      <c r="F28" s="2">
        <v>2020000.0</v>
      </c>
    </row>
    <row r="29">
      <c r="A29" s="51"/>
      <c r="B29" s="54" t="s">
        <v>66</v>
      </c>
      <c r="C29" s="52" t="s">
        <v>67</v>
      </c>
      <c r="D29" s="53">
        <v>0.0</v>
      </c>
      <c r="E29" s="55">
        <v>1150000.0</v>
      </c>
      <c r="F29" s="55">
        <v>1477500.0</v>
      </c>
    </row>
    <row r="30">
      <c r="A30" s="51"/>
      <c r="B30" s="54" t="s">
        <v>68</v>
      </c>
      <c r="C30" s="52" t="s">
        <v>69</v>
      </c>
      <c r="D30" s="53">
        <v>0.0</v>
      </c>
      <c r="E30" s="55">
        <v>1620000.0</v>
      </c>
      <c r="F30" s="55">
        <v>1985000.0</v>
      </c>
    </row>
    <row r="31">
      <c r="A31" s="51"/>
      <c r="B31" s="54" t="s">
        <v>70</v>
      </c>
      <c r="C31" s="52" t="s">
        <v>71</v>
      </c>
      <c r="D31" s="53">
        <v>0.0</v>
      </c>
      <c r="E31" s="55">
        <v>1900000.0</v>
      </c>
      <c r="F31" s="55">
        <v>2372500.0</v>
      </c>
    </row>
    <row r="32">
      <c r="A32" s="51"/>
      <c r="B32" s="9" t="s">
        <v>16</v>
      </c>
      <c r="C32" s="56" t="s">
        <v>72</v>
      </c>
      <c r="D32" s="57" t="s">
        <v>60</v>
      </c>
    </row>
  </sheetData>
  <drawing r:id="rId1"/>
  <tableParts count="3">
    <tablePart r:id="rId5"/>
    <tablePart r:id="rId6"/>
    <tablePart r:id="rId7"/>
  </tableParts>
</worksheet>
</file>